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uda - Copy\Work\Nida\"/>
    </mc:Choice>
  </mc:AlternateContent>
  <bookViews>
    <workbookView xWindow="0" yWindow="0" windowWidth="20490" windowHeight="7620" tabRatio="890" firstSheet="1" activeTab="8"/>
  </bookViews>
  <sheets>
    <sheet name="Cost and Profit Margin Analysis" sheetId="93" r:id="rId1"/>
    <sheet name="Per Unit Average Cost" sheetId="95" r:id="rId2"/>
    <sheet name="R. P&amp;L Mthws Dtld w shipping" sheetId="89" r:id="rId3"/>
    <sheet name="R. BS Aug" sheetId="115" r:id="rId4"/>
    <sheet name="R. P&amp;L Aug" sheetId="116" r:id="rId5"/>
    <sheet name="R. Equity Aug" sheetId="117" r:id="rId6"/>
    <sheet name="R. CF Aug" sheetId="118" r:id="rId7"/>
    <sheet name="Trial Balance Aug" sheetId="119" r:id="rId8"/>
    <sheet name="ledgers" sheetId="18" r:id="rId9"/>
    <sheet name="Aug Detail" sheetId="120" r:id="rId10"/>
    <sheet name="Inventory Management" sheetId="67" r:id="rId11"/>
    <sheet name="Sales Jan to Aug" sheetId="88" r:id="rId12"/>
    <sheet name="R. BS Jul" sheetId="109" r:id="rId13"/>
    <sheet name="R. P&amp;L Jul" sheetId="110" r:id="rId14"/>
    <sheet name="R. Equity Jul" sheetId="111" r:id="rId15"/>
    <sheet name="R. CF Jul" sheetId="112" r:id="rId16"/>
    <sheet name="Trial Balance Jul" sheetId="113" r:id="rId17"/>
    <sheet name="May details" sheetId="102" state="hidden" r:id="rId18"/>
    <sheet name="July Details" sheetId="114" state="hidden" r:id="rId19"/>
    <sheet name="June Details" sheetId="108" state="hidden" r:id="rId20"/>
    <sheet name="PayPal Details" sheetId="87" state="hidden" r:id="rId21"/>
    <sheet name="CC Details" sheetId="68" state="hidden" r:id="rId22"/>
    <sheet name="Variable and Fixed Cost" sheetId="94" state="hidden" r:id="rId23"/>
    <sheet name="Variance Analysis" sheetId="91" state="hidden" r:id="rId24"/>
    <sheet name="Variance Analysis - Graphs" sheetId="92" state="hidden" r:id="rId25"/>
    <sheet name="R. P&amp;L Mthws Dtld wo shippin" sheetId="90" state="hidden" r:id="rId26"/>
    <sheet name="R. BS Jun" sheetId="103" r:id="rId27"/>
    <sheet name="R. P&amp;L Jun" sheetId="104" r:id="rId28"/>
    <sheet name="R. Equity Jun" sheetId="105" r:id="rId29"/>
    <sheet name="R. CF Jun" sheetId="106" r:id="rId30"/>
    <sheet name="Trial Balance Jun" sheetId="107" r:id="rId31"/>
    <sheet name="R. BS May" sheetId="96" r:id="rId32"/>
    <sheet name="R. P&amp;L May" sheetId="97" r:id="rId33"/>
    <sheet name="R. Equity May" sheetId="98" r:id="rId34"/>
    <sheet name="R. CF May" sheetId="99" r:id="rId35"/>
    <sheet name="Trial Balance May" sheetId="100" r:id="rId36"/>
    <sheet name="R. BS Apr" sheetId="82" r:id="rId37"/>
    <sheet name="R. P&amp;L Monthwise" sheetId="66" r:id="rId38"/>
    <sheet name="R. P&amp;L Apr" sheetId="83" r:id="rId39"/>
    <sheet name="R. Equity Apr" sheetId="84" r:id="rId40"/>
    <sheet name="R. CF Apr" sheetId="85" r:id="rId41"/>
    <sheet name="Trial Balance Apr" sheetId="86" r:id="rId42"/>
    <sheet name="R. BS Mar" sheetId="76" r:id="rId43"/>
    <sheet name="R. P&amp;L Mar" sheetId="77" r:id="rId44"/>
    <sheet name="R. Equity Mar" sheetId="78" r:id="rId45"/>
    <sheet name="R. CF Mar" sheetId="79" r:id="rId46"/>
    <sheet name="Trial Balance Mar" sheetId="80" r:id="rId47"/>
    <sheet name="R. BS Feb" sheetId="70" r:id="rId48"/>
    <sheet name="R. P&amp;L Feb" sheetId="72" r:id="rId49"/>
    <sheet name="R. Equity Feb" sheetId="73" r:id="rId50"/>
    <sheet name="R. CF Feb" sheetId="74" r:id="rId51"/>
    <sheet name="Trial Balance Feb" sheetId="75" r:id="rId52"/>
    <sheet name="R. BS Jan" sheetId="61" r:id="rId53"/>
    <sheet name="R. P&amp;L Jan" sheetId="62" r:id="rId54"/>
    <sheet name="R. Equity Jan" sheetId="63" r:id="rId55"/>
    <sheet name="R. CF Jan" sheetId="64" r:id="rId56"/>
    <sheet name="Trial Balance Jan" sheetId="65" r:id="rId57"/>
  </sheets>
  <externalReferences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</externalReferences>
  <definedNames>
    <definedName name="\" localSheetId="0">#REF!</definedName>
    <definedName name="\" localSheetId="1">#REF!</definedName>
    <definedName name="\" localSheetId="37">#REF!</definedName>
    <definedName name="\" localSheetId="2">#REF!</definedName>
    <definedName name="\" localSheetId="25">#REF!</definedName>
    <definedName name="\" localSheetId="41">#REF!</definedName>
    <definedName name="\" localSheetId="7">#REF!</definedName>
    <definedName name="\" localSheetId="51">#REF!</definedName>
    <definedName name="\" localSheetId="56">#REF!</definedName>
    <definedName name="\" localSheetId="16">#REF!</definedName>
    <definedName name="\" localSheetId="30">#REF!</definedName>
    <definedName name="\" localSheetId="46">#REF!</definedName>
    <definedName name="\" localSheetId="35">#REF!</definedName>
    <definedName name="\" localSheetId="22">#REF!</definedName>
    <definedName name="\" localSheetId="23">#REF!</definedName>
    <definedName name="\" localSheetId="24">#REF!</definedName>
    <definedName name="\">#REF!</definedName>
    <definedName name="\1" localSheetId="0">#REF!</definedName>
    <definedName name="\1" localSheetId="1">#REF!</definedName>
    <definedName name="\1" localSheetId="37">#REF!</definedName>
    <definedName name="\1" localSheetId="2">#REF!</definedName>
    <definedName name="\1" localSheetId="25">#REF!</definedName>
    <definedName name="\1" localSheetId="41">#REF!</definedName>
    <definedName name="\1" localSheetId="7">#REF!</definedName>
    <definedName name="\1" localSheetId="51">#REF!</definedName>
    <definedName name="\1" localSheetId="56">#REF!</definedName>
    <definedName name="\1" localSheetId="16">#REF!</definedName>
    <definedName name="\1" localSheetId="30">#REF!</definedName>
    <definedName name="\1" localSheetId="46">#REF!</definedName>
    <definedName name="\1" localSheetId="35">#REF!</definedName>
    <definedName name="\1" localSheetId="22">#REF!</definedName>
    <definedName name="\1" localSheetId="23">#REF!</definedName>
    <definedName name="\1" localSheetId="24">#REF!</definedName>
    <definedName name="\1">#REF!</definedName>
    <definedName name="\A" localSheetId="0">[1]CFC!#REF!</definedName>
    <definedName name="\A" localSheetId="1">[1]CFC!#REF!</definedName>
    <definedName name="\A" localSheetId="37">[1]CFC!#REF!</definedName>
    <definedName name="\A" localSheetId="2">[1]CFC!#REF!</definedName>
    <definedName name="\A" localSheetId="25">[1]CFC!#REF!</definedName>
    <definedName name="\A" localSheetId="41">[1]CFC!#REF!</definedName>
    <definedName name="\A" localSheetId="7">[1]CFC!#REF!</definedName>
    <definedName name="\A" localSheetId="51">[1]CFC!#REF!</definedName>
    <definedName name="\A" localSheetId="56">[1]CFC!#REF!</definedName>
    <definedName name="\A" localSheetId="16">[1]CFC!#REF!</definedName>
    <definedName name="\A" localSheetId="30">[1]CFC!#REF!</definedName>
    <definedName name="\A" localSheetId="46">[1]CFC!#REF!</definedName>
    <definedName name="\A" localSheetId="35">[1]CFC!#REF!</definedName>
    <definedName name="\A" localSheetId="22">[1]CFC!#REF!</definedName>
    <definedName name="\A" localSheetId="23">[1]CFC!#REF!</definedName>
    <definedName name="\A" localSheetId="24">[1]CFC!#REF!</definedName>
    <definedName name="\A">[1]CFC!#REF!</definedName>
    <definedName name="\B" localSheetId="0">#REF!</definedName>
    <definedName name="\B" localSheetId="1">#REF!</definedName>
    <definedName name="\B" localSheetId="37">#REF!</definedName>
    <definedName name="\B" localSheetId="2">#REF!</definedName>
    <definedName name="\B" localSheetId="25">#REF!</definedName>
    <definedName name="\B" localSheetId="41">#REF!</definedName>
    <definedName name="\B" localSheetId="7">#REF!</definedName>
    <definedName name="\B" localSheetId="51">#REF!</definedName>
    <definedName name="\B" localSheetId="56">#REF!</definedName>
    <definedName name="\B" localSheetId="16">#REF!</definedName>
    <definedName name="\B" localSheetId="30">#REF!</definedName>
    <definedName name="\B" localSheetId="46">#REF!</definedName>
    <definedName name="\B" localSheetId="35">#REF!</definedName>
    <definedName name="\B" localSheetId="22">#REF!</definedName>
    <definedName name="\B" localSheetId="23">#REF!</definedName>
    <definedName name="\B" localSheetId="24">#REF!</definedName>
    <definedName name="\B">#REF!</definedName>
    <definedName name="\c" localSheetId="0">#REF!</definedName>
    <definedName name="\c" localSheetId="1">#REF!</definedName>
    <definedName name="\c" localSheetId="37">#REF!</definedName>
    <definedName name="\c" localSheetId="2">#REF!</definedName>
    <definedName name="\c" localSheetId="25">#REF!</definedName>
    <definedName name="\c" localSheetId="41">#REF!</definedName>
    <definedName name="\c" localSheetId="7">#REF!</definedName>
    <definedName name="\c" localSheetId="51">#REF!</definedName>
    <definedName name="\c" localSheetId="56">#REF!</definedName>
    <definedName name="\c" localSheetId="16">#REF!</definedName>
    <definedName name="\c" localSheetId="30">#REF!</definedName>
    <definedName name="\c" localSheetId="46">#REF!</definedName>
    <definedName name="\c" localSheetId="35">#REF!</definedName>
    <definedName name="\c" localSheetId="22">#REF!</definedName>
    <definedName name="\c" localSheetId="23">#REF!</definedName>
    <definedName name="\c" localSheetId="24">#REF!</definedName>
    <definedName name="\c">#REF!</definedName>
    <definedName name="\D" localSheetId="0">#REF!</definedName>
    <definedName name="\D" localSheetId="1">#REF!</definedName>
    <definedName name="\D" localSheetId="37">#REF!</definedName>
    <definedName name="\D" localSheetId="2">#REF!</definedName>
    <definedName name="\D" localSheetId="25">#REF!</definedName>
    <definedName name="\D" localSheetId="41">#REF!</definedName>
    <definedName name="\D" localSheetId="7">#REF!</definedName>
    <definedName name="\D" localSheetId="51">#REF!</definedName>
    <definedName name="\D" localSheetId="56">#REF!</definedName>
    <definedName name="\D" localSheetId="16">#REF!</definedName>
    <definedName name="\D" localSheetId="30">#REF!</definedName>
    <definedName name="\D" localSheetId="46">#REF!</definedName>
    <definedName name="\D" localSheetId="35">#REF!</definedName>
    <definedName name="\D" localSheetId="22">#REF!</definedName>
    <definedName name="\D" localSheetId="23">#REF!</definedName>
    <definedName name="\D" localSheetId="24">#REF!</definedName>
    <definedName name="\D">#REF!</definedName>
    <definedName name="\E" localSheetId="0">#REF!</definedName>
    <definedName name="\E" localSheetId="1">#REF!</definedName>
    <definedName name="\E" localSheetId="37">#REF!</definedName>
    <definedName name="\E" localSheetId="2">#REF!</definedName>
    <definedName name="\E" localSheetId="25">#REF!</definedName>
    <definedName name="\E" localSheetId="41">#REF!</definedName>
    <definedName name="\E" localSheetId="7">#REF!</definedName>
    <definedName name="\E" localSheetId="51">#REF!</definedName>
    <definedName name="\E" localSheetId="56">#REF!</definedName>
    <definedName name="\E" localSheetId="16">#REF!</definedName>
    <definedName name="\E" localSheetId="30">#REF!</definedName>
    <definedName name="\E" localSheetId="46">#REF!</definedName>
    <definedName name="\E" localSheetId="35">#REF!</definedName>
    <definedName name="\E" localSheetId="22">#REF!</definedName>
    <definedName name="\E" localSheetId="23">#REF!</definedName>
    <definedName name="\E" localSheetId="24">#REF!</definedName>
    <definedName name="\E">#REF!</definedName>
    <definedName name="\F" localSheetId="0">#REF!</definedName>
    <definedName name="\F" localSheetId="1">#REF!</definedName>
    <definedName name="\F" localSheetId="37">#REF!</definedName>
    <definedName name="\F" localSheetId="2">#REF!</definedName>
    <definedName name="\F" localSheetId="25">#REF!</definedName>
    <definedName name="\F" localSheetId="41">#REF!</definedName>
    <definedName name="\F" localSheetId="7">#REF!</definedName>
    <definedName name="\F" localSheetId="51">#REF!</definedName>
    <definedName name="\F" localSheetId="56">#REF!</definedName>
    <definedName name="\F" localSheetId="16">#REF!</definedName>
    <definedName name="\F" localSheetId="30">#REF!</definedName>
    <definedName name="\F" localSheetId="46">#REF!</definedName>
    <definedName name="\F" localSheetId="35">#REF!</definedName>
    <definedName name="\F" localSheetId="22">#REF!</definedName>
    <definedName name="\F" localSheetId="23">#REF!</definedName>
    <definedName name="\F" localSheetId="24">#REF!</definedName>
    <definedName name="\F">#REF!</definedName>
    <definedName name="\G" localSheetId="0">#REF!</definedName>
    <definedName name="\G" localSheetId="1">#REF!</definedName>
    <definedName name="\G" localSheetId="37">#REF!</definedName>
    <definedName name="\G" localSheetId="2">#REF!</definedName>
    <definedName name="\G" localSheetId="25">#REF!</definedName>
    <definedName name="\G" localSheetId="41">#REF!</definedName>
    <definedName name="\G" localSheetId="7">#REF!</definedName>
    <definedName name="\G" localSheetId="51">#REF!</definedName>
    <definedName name="\G" localSheetId="56">#REF!</definedName>
    <definedName name="\G" localSheetId="16">#REF!</definedName>
    <definedName name="\G" localSheetId="30">#REF!</definedName>
    <definedName name="\G" localSheetId="46">#REF!</definedName>
    <definedName name="\G" localSheetId="35">#REF!</definedName>
    <definedName name="\G" localSheetId="22">#REF!</definedName>
    <definedName name="\G" localSheetId="23">#REF!</definedName>
    <definedName name="\G" localSheetId="24">#REF!</definedName>
    <definedName name="\G">#REF!</definedName>
    <definedName name="\H" localSheetId="0">#REF!</definedName>
    <definedName name="\H" localSheetId="1">#REF!</definedName>
    <definedName name="\H" localSheetId="37">#REF!</definedName>
    <definedName name="\H" localSheetId="2">#REF!</definedName>
    <definedName name="\H" localSheetId="25">#REF!</definedName>
    <definedName name="\H" localSheetId="41">#REF!</definedName>
    <definedName name="\H" localSheetId="7">#REF!</definedName>
    <definedName name="\H" localSheetId="51">#REF!</definedName>
    <definedName name="\H" localSheetId="56">#REF!</definedName>
    <definedName name="\H" localSheetId="16">#REF!</definedName>
    <definedName name="\H" localSheetId="30">#REF!</definedName>
    <definedName name="\H" localSheetId="46">#REF!</definedName>
    <definedName name="\H" localSheetId="35">#REF!</definedName>
    <definedName name="\H" localSheetId="22">#REF!</definedName>
    <definedName name="\H" localSheetId="23">#REF!</definedName>
    <definedName name="\H" localSheetId="24">#REF!</definedName>
    <definedName name="\H">#REF!</definedName>
    <definedName name="\i" localSheetId="0">#REF!</definedName>
    <definedName name="\i" localSheetId="1">#REF!</definedName>
    <definedName name="\i" localSheetId="37">#REF!</definedName>
    <definedName name="\i" localSheetId="2">#REF!</definedName>
    <definedName name="\i" localSheetId="25">#REF!</definedName>
    <definedName name="\i" localSheetId="41">#REF!</definedName>
    <definedName name="\i" localSheetId="7">#REF!</definedName>
    <definedName name="\i" localSheetId="51">#REF!</definedName>
    <definedName name="\i" localSheetId="56">#REF!</definedName>
    <definedName name="\i" localSheetId="16">#REF!</definedName>
    <definedName name="\i" localSheetId="30">#REF!</definedName>
    <definedName name="\i" localSheetId="46">#REF!</definedName>
    <definedName name="\i" localSheetId="35">#REF!</definedName>
    <definedName name="\i" localSheetId="22">#REF!</definedName>
    <definedName name="\i" localSheetId="23">#REF!</definedName>
    <definedName name="\i" localSheetId="24">#REF!</definedName>
    <definedName name="\i">#REF!</definedName>
    <definedName name="\J" localSheetId="0">#REF!</definedName>
    <definedName name="\J" localSheetId="1">#REF!</definedName>
    <definedName name="\J" localSheetId="37">#REF!</definedName>
    <definedName name="\J" localSheetId="2">#REF!</definedName>
    <definedName name="\J" localSheetId="25">#REF!</definedName>
    <definedName name="\J" localSheetId="41">#REF!</definedName>
    <definedName name="\J" localSheetId="7">#REF!</definedName>
    <definedName name="\J" localSheetId="51">#REF!</definedName>
    <definedName name="\J" localSheetId="56">#REF!</definedName>
    <definedName name="\J" localSheetId="16">#REF!</definedName>
    <definedName name="\J" localSheetId="30">#REF!</definedName>
    <definedName name="\J" localSheetId="46">#REF!</definedName>
    <definedName name="\J" localSheetId="35">#REF!</definedName>
    <definedName name="\J" localSheetId="22">#REF!</definedName>
    <definedName name="\J" localSheetId="23">#REF!</definedName>
    <definedName name="\J" localSheetId="24">#REF!</definedName>
    <definedName name="\J">#REF!</definedName>
    <definedName name="\K" localSheetId="0">#REF!</definedName>
    <definedName name="\K" localSheetId="1">#REF!</definedName>
    <definedName name="\K" localSheetId="37">#REF!</definedName>
    <definedName name="\K" localSheetId="2">#REF!</definedName>
    <definedName name="\K" localSheetId="25">#REF!</definedName>
    <definedName name="\K" localSheetId="41">#REF!</definedName>
    <definedName name="\K" localSheetId="7">#REF!</definedName>
    <definedName name="\K" localSheetId="51">#REF!</definedName>
    <definedName name="\K" localSheetId="56">#REF!</definedName>
    <definedName name="\K" localSheetId="16">#REF!</definedName>
    <definedName name="\K" localSheetId="30">#REF!</definedName>
    <definedName name="\K" localSheetId="46">#REF!</definedName>
    <definedName name="\K" localSheetId="35">#REF!</definedName>
    <definedName name="\K" localSheetId="22">#REF!</definedName>
    <definedName name="\K" localSheetId="23">#REF!</definedName>
    <definedName name="\K" localSheetId="24">#REF!</definedName>
    <definedName name="\K">#REF!</definedName>
    <definedName name="\L" localSheetId="0">#REF!</definedName>
    <definedName name="\L" localSheetId="1">#REF!</definedName>
    <definedName name="\L" localSheetId="37">#REF!</definedName>
    <definedName name="\L" localSheetId="2">#REF!</definedName>
    <definedName name="\L" localSheetId="25">#REF!</definedName>
    <definedName name="\L" localSheetId="41">#REF!</definedName>
    <definedName name="\L" localSheetId="7">#REF!</definedName>
    <definedName name="\L" localSheetId="51">#REF!</definedName>
    <definedName name="\L" localSheetId="56">#REF!</definedName>
    <definedName name="\L" localSheetId="16">#REF!</definedName>
    <definedName name="\L" localSheetId="30">#REF!</definedName>
    <definedName name="\L" localSheetId="46">#REF!</definedName>
    <definedName name="\L" localSheetId="35">#REF!</definedName>
    <definedName name="\L" localSheetId="22">#REF!</definedName>
    <definedName name="\L" localSheetId="23">#REF!</definedName>
    <definedName name="\L" localSheetId="24">#REF!</definedName>
    <definedName name="\L">#REF!</definedName>
    <definedName name="\m" localSheetId="0">#REF!</definedName>
    <definedName name="\m" localSheetId="1">#REF!</definedName>
    <definedName name="\m" localSheetId="37">#REF!</definedName>
    <definedName name="\m" localSheetId="2">#REF!</definedName>
    <definedName name="\m" localSheetId="25">#REF!</definedName>
    <definedName name="\m" localSheetId="41">#REF!</definedName>
    <definedName name="\m" localSheetId="7">#REF!</definedName>
    <definedName name="\m" localSheetId="51">#REF!</definedName>
    <definedName name="\m" localSheetId="56">#REF!</definedName>
    <definedName name="\m" localSheetId="16">#REF!</definedName>
    <definedName name="\m" localSheetId="30">#REF!</definedName>
    <definedName name="\m" localSheetId="46">#REF!</definedName>
    <definedName name="\m" localSheetId="35">#REF!</definedName>
    <definedName name="\m" localSheetId="22">#REF!</definedName>
    <definedName name="\m" localSheetId="23">#REF!</definedName>
    <definedName name="\m" localSheetId="24">#REF!</definedName>
    <definedName name="\m">#REF!</definedName>
    <definedName name="\n" localSheetId="0">#REF!</definedName>
    <definedName name="\n" localSheetId="1">#REF!</definedName>
    <definedName name="\n" localSheetId="37">#REF!</definedName>
    <definedName name="\n" localSheetId="2">#REF!</definedName>
    <definedName name="\n" localSheetId="25">#REF!</definedName>
    <definedName name="\n" localSheetId="41">#REF!</definedName>
    <definedName name="\n" localSheetId="7">#REF!</definedName>
    <definedName name="\n" localSheetId="51">#REF!</definedName>
    <definedName name="\n" localSheetId="56">#REF!</definedName>
    <definedName name="\n" localSheetId="16">#REF!</definedName>
    <definedName name="\n" localSheetId="30">#REF!</definedName>
    <definedName name="\n" localSheetId="46">#REF!</definedName>
    <definedName name="\n" localSheetId="35">#REF!</definedName>
    <definedName name="\n" localSheetId="22">#REF!</definedName>
    <definedName name="\n" localSheetId="23">#REF!</definedName>
    <definedName name="\n" localSheetId="24">#REF!</definedName>
    <definedName name="\n">#REF!</definedName>
    <definedName name="\o" localSheetId="0">#REF!</definedName>
    <definedName name="\o" localSheetId="1">#REF!</definedName>
    <definedName name="\o" localSheetId="37">#REF!</definedName>
    <definedName name="\o" localSheetId="2">#REF!</definedName>
    <definedName name="\o" localSheetId="25">#REF!</definedName>
    <definedName name="\o" localSheetId="41">#REF!</definedName>
    <definedName name="\o" localSheetId="7">#REF!</definedName>
    <definedName name="\o" localSheetId="51">#REF!</definedName>
    <definedName name="\o" localSheetId="56">#REF!</definedName>
    <definedName name="\o" localSheetId="16">#REF!</definedName>
    <definedName name="\o" localSheetId="30">#REF!</definedName>
    <definedName name="\o" localSheetId="46">#REF!</definedName>
    <definedName name="\o" localSheetId="35">#REF!</definedName>
    <definedName name="\o" localSheetId="22">#REF!</definedName>
    <definedName name="\o" localSheetId="23">#REF!</definedName>
    <definedName name="\o" localSheetId="24">#REF!</definedName>
    <definedName name="\o">#REF!</definedName>
    <definedName name="\P" localSheetId="0">[1]CFC!#REF!</definedName>
    <definedName name="\P" localSheetId="1">[1]CFC!#REF!</definedName>
    <definedName name="\P" localSheetId="37">[1]CFC!#REF!</definedName>
    <definedName name="\P" localSheetId="2">[1]CFC!#REF!</definedName>
    <definedName name="\P" localSheetId="25">[1]CFC!#REF!</definedName>
    <definedName name="\P" localSheetId="41">[1]CFC!#REF!</definedName>
    <definedName name="\P" localSheetId="7">[1]CFC!#REF!</definedName>
    <definedName name="\P" localSheetId="51">[1]CFC!#REF!</definedName>
    <definedName name="\P" localSheetId="56">[1]CFC!#REF!</definedName>
    <definedName name="\P" localSheetId="16">[1]CFC!#REF!</definedName>
    <definedName name="\P" localSheetId="30">[1]CFC!#REF!</definedName>
    <definedName name="\P" localSheetId="46">[1]CFC!#REF!</definedName>
    <definedName name="\P" localSheetId="35">[1]CFC!#REF!</definedName>
    <definedName name="\P" localSheetId="22">[1]CFC!#REF!</definedName>
    <definedName name="\P" localSheetId="23">[1]CFC!#REF!</definedName>
    <definedName name="\P" localSheetId="24">[1]CFC!#REF!</definedName>
    <definedName name="\P">[1]CFC!#REF!</definedName>
    <definedName name="\Q" localSheetId="0">[1]CFC!#REF!</definedName>
    <definedName name="\Q" localSheetId="1">[1]CFC!#REF!</definedName>
    <definedName name="\Q" localSheetId="37">[1]CFC!#REF!</definedName>
    <definedName name="\Q" localSheetId="2">[1]CFC!#REF!</definedName>
    <definedName name="\Q" localSheetId="25">[1]CFC!#REF!</definedName>
    <definedName name="\Q" localSheetId="41">[1]CFC!#REF!</definedName>
    <definedName name="\Q" localSheetId="7">[1]CFC!#REF!</definedName>
    <definedName name="\Q" localSheetId="51">[1]CFC!#REF!</definedName>
    <definedName name="\Q" localSheetId="56">[1]CFC!#REF!</definedName>
    <definedName name="\Q" localSheetId="16">[1]CFC!#REF!</definedName>
    <definedName name="\Q" localSheetId="30">[1]CFC!#REF!</definedName>
    <definedName name="\Q" localSheetId="46">[1]CFC!#REF!</definedName>
    <definedName name="\Q" localSheetId="35">[1]CFC!#REF!</definedName>
    <definedName name="\Q" localSheetId="22">[1]CFC!#REF!</definedName>
    <definedName name="\Q" localSheetId="23">[1]CFC!#REF!</definedName>
    <definedName name="\Q" localSheetId="24">[1]CFC!#REF!</definedName>
    <definedName name="\Q">[1]CFC!#REF!</definedName>
    <definedName name="\r" localSheetId="0">#REF!</definedName>
    <definedName name="\r" localSheetId="1">#REF!</definedName>
    <definedName name="\r" localSheetId="37">#REF!</definedName>
    <definedName name="\r" localSheetId="2">#REF!</definedName>
    <definedName name="\r" localSheetId="25">#REF!</definedName>
    <definedName name="\r" localSheetId="41">#REF!</definedName>
    <definedName name="\r" localSheetId="7">#REF!</definedName>
    <definedName name="\r" localSheetId="51">#REF!</definedName>
    <definedName name="\r" localSheetId="56">#REF!</definedName>
    <definedName name="\r" localSheetId="16">#REF!</definedName>
    <definedName name="\r" localSheetId="30">#REF!</definedName>
    <definedName name="\r" localSheetId="46">#REF!</definedName>
    <definedName name="\r" localSheetId="35">#REF!</definedName>
    <definedName name="\r" localSheetId="22">#REF!</definedName>
    <definedName name="\r" localSheetId="23">#REF!</definedName>
    <definedName name="\r" localSheetId="24">#REF!</definedName>
    <definedName name="\r">#REF!</definedName>
    <definedName name="\S" localSheetId="0">'[2]F&amp;F'!#REF!</definedName>
    <definedName name="\S" localSheetId="1">'[2]F&amp;F'!#REF!</definedName>
    <definedName name="\S" localSheetId="37">'[2]F&amp;F'!#REF!</definedName>
    <definedName name="\S" localSheetId="2">'[2]F&amp;F'!#REF!</definedName>
    <definedName name="\S" localSheetId="25">'[2]F&amp;F'!#REF!</definedName>
    <definedName name="\S" localSheetId="41">'[2]F&amp;F'!#REF!</definedName>
    <definedName name="\S" localSheetId="7">'[2]F&amp;F'!#REF!</definedName>
    <definedName name="\S" localSheetId="51">'[2]F&amp;F'!#REF!</definedName>
    <definedName name="\S" localSheetId="56">'[2]F&amp;F'!#REF!</definedName>
    <definedName name="\S" localSheetId="16">'[2]F&amp;F'!#REF!</definedName>
    <definedName name="\S" localSheetId="30">'[2]F&amp;F'!#REF!</definedName>
    <definedName name="\S" localSheetId="46">'[2]F&amp;F'!#REF!</definedName>
    <definedName name="\S" localSheetId="35">'[2]F&amp;F'!#REF!</definedName>
    <definedName name="\S" localSheetId="22">'[2]F&amp;F'!#REF!</definedName>
    <definedName name="\S" localSheetId="23">'[2]F&amp;F'!#REF!</definedName>
    <definedName name="\S" localSheetId="24">'[2]F&amp;F'!#REF!</definedName>
    <definedName name="\S">'[2]F&amp;F'!#REF!</definedName>
    <definedName name="\t" localSheetId="0">#REF!</definedName>
    <definedName name="\t" localSheetId="1">#REF!</definedName>
    <definedName name="\t" localSheetId="37">#REF!</definedName>
    <definedName name="\t" localSheetId="2">#REF!</definedName>
    <definedName name="\t" localSheetId="25">#REF!</definedName>
    <definedName name="\t" localSheetId="41">#REF!</definedName>
    <definedName name="\t" localSheetId="7">#REF!</definedName>
    <definedName name="\t" localSheetId="51">#REF!</definedName>
    <definedName name="\t" localSheetId="56">#REF!</definedName>
    <definedName name="\t" localSheetId="16">#REF!</definedName>
    <definedName name="\t" localSheetId="30">#REF!</definedName>
    <definedName name="\t" localSheetId="46">#REF!</definedName>
    <definedName name="\t" localSheetId="35">#REF!</definedName>
    <definedName name="\t" localSheetId="22">#REF!</definedName>
    <definedName name="\t" localSheetId="23">#REF!</definedName>
    <definedName name="\t" localSheetId="24">#REF!</definedName>
    <definedName name="\t">#REF!</definedName>
    <definedName name="\u" localSheetId="0">#REF!</definedName>
    <definedName name="\u" localSheetId="1">#REF!</definedName>
    <definedName name="\u" localSheetId="37">#REF!</definedName>
    <definedName name="\u" localSheetId="2">#REF!</definedName>
    <definedName name="\u" localSheetId="25">#REF!</definedName>
    <definedName name="\u" localSheetId="41">#REF!</definedName>
    <definedName name="\u" localSheetId="7">#REF!</definedName>
    <definedName name="\u" localSheetId="51">#REF!</definedName>
    <definedName name="\u" localSheetId="56">#REF!</definedName>
    <definedName name="\u" localSheetId="16">#REF!</definedName>
    <definedName name="\u" localSheetId="30">#REF!</definedName>
    <definedName name="\u" localSheetId="46">#REF!</definedName>
    <definedName name="\u" localSheetId="35">#REF!</definedName>
    <definedName name="\u" localSheetId="22">#REF!</definedName>
    <definedName name="\u" localSheetId="23">#REF!</definedName>
    <definedName name="\u" localSheetId="24">#REF!</definedName>
    <definedName name="\u">#REF!</definedName>
    <definedName name="\v" localSheetId="0">#REF!</definedName>
    <definedName name="\v" localSheetId="1">#REF!</definedName>
    <definedName name="\v" localSheetId="37">#REF!</definedName>
    <definedName name="\v" localSheetId="2">#REF!</definedName>
    <definedName name="\v" localSheetId="25">#REF!</definedName>
    <definedName name="\v" localSheetId="41">#REF!</definedName>
    <definedName name="\v" localSheetId="7">#REF!</definedName>
    <definedName name="\v" localSheetId="51">#REF!</definedName>
    <definedName name="\v" localSheetId="56">#REF!</definedName>
    <definedName name="\v" localSheetId="16">#REF!</definedName>
    <definedName name="\v" localSheetId="30">#REF!</definedName>
    <definedName name="\v" localSheetId="46">#REF!</definedName>
    <definedName name="\v" localSheetId="35">#REF!</definedName>
    <definedName name="\v" localSheetId="22">#REF!</definedName>
    <definedName name="\v" localSheetId="23">#REF!</definedName>
    <definedName name="\v" localSheetId="24">#REF!</definedName>
    <definedName name="\v">#REF!</definedName>
    <definedName name="\w" localSheetId="0">#REF!</definedName>
    <definedName name="\w" localSheetId="1">#REF!</definedName>
    <definedName name="\w" localSheetId="37">#REF!</definedName>
    <definedName name="\w" localSheetId="2">#REF!</definedName>
    <definedName name="\w" localSheetId="25">#REF!</definedName>
    <definedName name="\w" localSheetId="41">#REF!</definedName>
    <definedName name="\w" localSheetId="7">#REF!</definedName>
    <definedName name="\w" localSheetId="51">#REF!</definedName>
    <definedName name="\w" localSheetId="56">#REF!</definedName>
    <definedName name="\w" localSheetId="16">#REF!</definedName>
    <definedName name="\w" localSheetId="30">#REF!</definedName>
    <definedName name="\w" localSheetId="46">#REF!</definedName>
    <definedName name="\w" localSheetId="35">#REF!</definedName>
    <definedName name="\w" localSheetId="22">#REF!</definedName>
    <definedName name="\w" localSheetId="23">#REF!</definedName>
    <definedName name="\w" localSheetId="24">#REF!</definedName>
    <definedName name="\w">#REF!</definedName>
    <definedName name="\X" localSheetId="0">#REF!</definedName>
    <definedName name="\X" localSheetId="1">#REF!</definedName>
    <definedName name="\X" localSheetId="37">#REF!</definedName>
    <definedName name="\X" localSheetId="2">#REF!</definedName>
    <definedName name="\X" localSheetId="25">#REF!</definedName>
    <definedName name="\X" localSheetId="41">#REF!</definedName>
    <definedName name="\X" localSheetId="7">#REF!</definedName>
    <definedName name="\X" localSheetId="51">#REF!</definedName>
    <definedName name="\X" localSheetId="56">#REF!</definedName>
    <definedName name="\X" localSheetId="16">#REF!</definedName>
    <definedName name="\X" localSheetId="30">#REF!</definedName>
    <definedName name="\X" localSheetId="46">#REF!</definedName>
    <definedName name="\X" localSheetId="35">#REF!</definedName>
    <definedName name="\X" localSheetId="22">#REF!</definedName>
    <definedName name="\X" localSheetId="23">#REF!</definedName>
    <definedName name="\X" localSheetId="24">#REF!</definedName>
    <definedName name="\X">#REF!</definedName>
    <definedName name="\Y" localSheetId="0">#REF!</definedName>
    <definedName name="\Y" localSheetId="1">#REF!</definedName>
    <definedName name="\Y" localSheetId="37">#REF!</definedName>
    <definedName name="\Y" localSheetId="2">#REF!</definedName>
    <definedName name="\Y" localSheetId="25">#REF!</definedName>
    <definedName name="\Y" localSheetId="41">#REF!</definedName>
    <definedName name="\Y" localSheetId="7">#REF!</definedName>
    <definedName name="\Y" localSheetId="51">#REF!</definedName>
    <definedName name="\Y" localSheetId="56">#REF!</definedName>
    <definedName name="\Y" localSheetId="16">#REF!</definedName>
    <definedName name="\Y" localSheetId="30">#REF!</definedName>
    <definedName name="\Y" localSheetId="46">#REF!</definedName>
    <definedName name="\Y" localSheetId="35">#REF!</definedName>
    <definedName name="\Y" localSheetId="22">#REF!</definedName>
    <definedName name="\Y" localSheetId="23">#REF!</definedName>
    <definedName name="\Y" localSheetId="24">#REF!</definedName>
    <definedName name="\Y">#REF!</definedName>
    <definedName name="\Z" localSheetId="0">#REF!</definedName>
    <definedName name="\Z" localSheetId="1">#REF!</definedName>
    <definedName name="\Z" localSheetId="37">#REF!</definedName>
    <definedName name="\Z" localSheetId="2">#REF!</definedName>
    <definedName name="\Z" localSheetId="25">#REF!</definedName>
    <definedName name="\Z" localSheetId="41">#REF!</definedName>
    <definedName name="\Z" localSheetId="7">#REF!</definedName>
    <definedName name="\Z" localSheetId="51">#REF!</definedName>
    <definedName name="\Z" localSheetId="56">#REF!</definedName>
    <definedName name="\Z" localSheetId="16">#REF!</definedName>
    <definedName name="\Z" localSheetId="30">#REF!</definedName>
    <definedName name="\Z" localSheetId="46">#REF!</definedName>
    <definedName name="\Z" localSheetId="35">#REF!</definedName>
    <definedName name="\Z" localSheetId="22">#REF!</definedName>
    <definedName name="\Z" localSheetId="23">#REF!</definedName>
    <definedName name="\Z" localSheetId="24">#REF!</definedName>
    <definedName name="\Z">#REF!</definedName>
    <definedName name="_.." localSheetId="0">#REF!</definedName>
    <definedName name="_.." localSheetId="1">#REF!</definedName>
    <definedName name="_.." localSheetId="37">#REF!</definedName>
    <definedName name="_.." localSheetId="2">#REF!</definedName>
    <definedName name="_.." localSheetId="25">#REF!</definedName>
    <definedName name="_.." localSheetId="41">#REF!</definedName>
    <definedName name="_.." localSheetId="7">#REF!</definedName>
    <definedName name="_.." localSheetId="51">#REF!</definedName>
    <definedName name="_.." localSheetId="56">#REF!</definedName>
    <definedName name="_.." localSheetId="16">#REF!</definedName>
    <definedName name="_.." localSheetId="30">#REF!</definedName>
    <definedName name="_.." localSheetId="46">#REF!</definedName>
    <definedName name="_.." localSheetId="35">#REF!</definedName>
    <definedName name="_.." localSheetId="22">#REF!</definedName>
    <definedName name="_.." localSheetId="23">#REF!</definedName>
    <definedName name="_.." localSheetId="24">#REF!</definedName>
    <definedName name="_..">#REF!</definedName>
    <definedName name="_____ANX315">#N/A</definedName>
    <definedName name="_____Dim1" localSheetId="0">#REF!</definedName>
    <definedName name="_____Dim1" localSheetId="1">#REF!</definedName>
    <definedName name="_____Dim1" localSheetId="37">#REF!</definedName>
    <definedName name="_____Dim1" localSheetId="2">#REF!</definedName>
    <definedName name="_____Dim1" localSheetId="25">#REF!</definedName>
    <definedName name="_____Dim1" localSheetId="41">#REF!</definedName>
    <definedName name="_____Dim1" localSheetId="7">#REF!</definedName>
    <definedName name="_____Dim1" localSheetId="51">#REF!</definedName>
    <definedName name="_____Dim1" localSheetId="56">#REF!</definedName>
    <definedName name="_____Dim1" localSheetId="16">#REF!</definedName>
    <definedName name="_____Dim1" localSheetId="30">#REF!</definedName>
    <definedName name="_____Dim1" localSheetId="46">#REF!</definedName>
    <definedName name="_____Dim1" localSheetId="35">#REF!</definedName>
    <definedName name="_____Dim1" localSheetId="22">#REF!</definedName>
    <definedName name="_____Dim1" localSheetId="23">#REF!</definedName>
    <definedName name="_____Dim1" localSheetId="24">#REF!</definedName>
    <definedName name="_____Dim1">#REF!</definedName>
    <definedName name="_____Dim2" localSheetId="0">#REF!</definedName>
    <definedName name="_____Dim2" localSheetId="1">#REF!</definedName>
    <definedName name="_____Dim2" localSheetId="37">#REF!</definedName>
    <definedName name="_____Dim2" localSheetId="2">#REF!</definedName>
    <definedName name="_____Dim2" localSheetId="25">#REF!</definedName>
    <definedName name="_____Dim2" localSheetId="41">#REF!</definedName>
    <definedName name="_____Dim2" localSheetId="7">#REF!</definedName>
    <definedName name="_____Dim2" localSheetId="51">#REF!</definedName>
    <definedName name="_____Dim2" localSheetId="56">#REF!</definedName>
    <definedName name="_____Dim2" localSheetId="16">#REF!</definedName>
    <definedName name="_____Dim2" localSheetId="30">#REF!</definedName>
    <definedName name="_____Dim2" localSheetId="46">#REF!</definedName>
    <definedName name="_____Dim2" localSheetId="35">#REF!</definedName>
    <definedName name="_____Dim2" localSheetId="22">#REF!</definedName>
    <definedName name="_____Dim2" localSheetId="23">#REF!</definedName>
    <definedName name="_____Dim2" localSheetId="24">#REF!</definedName>
    <definedName name="_____Dim2">#REF!</definedName>
    <definedName name="_____G83000" localSheetId="0">#REF!</definedName>
    <definedName name="_____G83000" localSheetId="1">#REF!</definedName>
    <definedName name="_____G83000" localSheetId="37">#REF!</definedName>
    <definedName name="_____G83000" localSheetId="2">#REF!</definedName>
    <definedName name="_____G83000" localSheetId="25">#REF!</definedName>
    <definedName name="_____G83000" localSheetId="41">#REF!</definedName>
    <definedName name="_____G83000" localSheetId="7">#REF!</definedName>
    <definedName name="_____G83000" localSheetId="51">#REF!</definedName>
    <definedName name="_____G83000" localSheetId="56">#REF!</definedName>
    <definedName name="_____G83000" localSheetId="16">#REF!</definedName>
    <definedName name="_____G83000" localSheetId="30">#REF!</definedName>
    <definedName name="_____G83000" localSheetId="46">#REF!</definedName>
    <definedName name="_____G83000" localSheetId="35">#REF!</definedName>
    <definedName name="_____G83000" localSheetId="22">#REF!</definedName>
    <definedName name="_____G83000" localSheetId="23">#REF!</definedName>
    <definedName name="_____G83000" localSheetId="24">#REF!</definedName>
    <definedName name="_____G83000">#REF!</definedName>
    <definedName name="_____isb1" localSheetId="0">#REF!</definedName>
    <definedName name="_____isb1" localSheetId="1">#REF!</definedName>
    <definedName name="_____isb1" localSheetId="37">#REF!</definedName>
    <definedName name="_____isb1" localSheetId="2">#REF!</definedName>
    <definedName name="_____isb1" localSheetId="25">#REF!</definedName>
    <definedName name="_____isb1" localSheetId="41">#REF!</definedName>
    <definedName name="_____isb1" localSheetId="7">#REF!</definedName>
    <definedName name="_____isb1" localSheetId="51">#REF!</definedName>
    <definedName name="_____isb1" localSheetId="56">#REF!</definedName>
    <definedName name="_____isb1" localSheetId="16">#REF!</definedName>
    <definedName name="_____isb1" localSheetId="30">#REF!</definedName>
    <definedName name="_____isb1" localSheetId="46">#REF!</definedName>
    <definedName name="_____isb1" localSheetId="35">#REF!</definedName>
    <definedName name="_____isb1" localSheetId="22">#REF!</definedName>
    <definedName name="_____isb1" localSheetId="23">#REF!</definedName>
    <definedName name="_____isb1" localSheetId="24">#REF!</definedName>
    <definedName name="_____isb1">#REF!</definedName>
    <definedName name="_____SUM1" localSheetId="0">#REF!</definedName>
    <definedName name="_____SUM1" localSheetId="1">#REF!</definedName>
    <definedName name="_____SUM1" localSheetId="37">#REF!</definedName>
    <definedName name="_____SUM1" localSheetId="2">#REF!</definedName>
    <definedName name="_____SUM1" localSheetId="25">#REF!</definedName>
    <definedName name="_____SUM1" localSheetId="41">#REF!</definedName>
    <definedName name="_____SUM1" localSheetId="7">#REF!</definedName>
    <definedName name="_____SUM1" localSheetId="51">#REF!</definedName>
    <definedName name="_____SUM1" localSheetId="56">#REF!</definedName>
    <definedName name="_____SUM1" localSheetId="16">#REF!</definedName>
    <definedName name="_____SUM1" localSheetId="30">#REF!</definedName>
    <definedName name="_____SUM1" localSheetId="46">#REF!</definedName>
    <definedName name="_____SUM1" localSheetId="35">#REF!</definedName>
    <definedName name="_____SUM1" localSheetId="22">#REF!</definedName>
    <definedName name="_____SUM1" localSheetId="23">#REF!</definedName>
    <definedName name="_____SUM1" localSheetId="24">#REF!</definedName>
    <definedName name="_____SUM1">#REF!</definedName>
    <definedName name="_____SUM2" localSheetId="0">#REF!</definedName>
    <definedName name="_____SUM2" localSheetId="1">#REF!</definedName>
    <definedName name="_____SUM2" localSheetId="37">#REF!</definedName>
    <definedName name="_____SUM2" localSheetId="2">#REF!</definedName>
    <definedName name="_____SUM2" localSheetId="25">#REF!</definedName>
    <definedName name="_____SUM2" localSheetId="41">#REF!</definedName>
    <definedName name="_____SUM2" localSheetId="7">#REF!</definedName>
    <definedName name="_____SUM2" localSheetId="51">#REF!</definedName>
    <definedName name="_____SUM2" localSheetId="56">#REF!</definedName>
    <definedName name="_____SUM2" localSheetId="16">#REF!</definedName>
    <definedName name="_____SUM2" localSheetId="30">#REF!</definedName>
    <definedName name="_____SUM2" localSheetId="46">#REF!</definedName>
    <definedName name="_____SUM2" localSheetId="35">#REF!</definedName>
    <definedName name="_____SUM2" localSheetId="22">#REF!</definedName>
    <definedName name="_____SUM2" localSheetId="23">#REF!</definedName>
    <definedName name="_____SUM2" localSheetId="24">#REF!</definedName>
    <definedName name="_____SUM2">#REF!</definedName>
    <definedName name="_____SUM3" localSheetId="0">#REF!</definedName>
    <definedName name="_____SUM3" localSheetId="1">#REF!</definedName>
    <definedName name="_____SUM3" localSheetId="37">#REF!</definedName>
    <definedName name="_____SUM3" localSheetId="2">#REF!</definedName>
    <definedName name="_____SUM3" localSheetId="25">#REF!</definedName>
    <definedName name="_____SUM3" localSheetId="41">#REF!</definedName>
    <definedName name="_____SUM3" localSheetId="7">#REF!</definedName>
    <definedName name="_____SUM3" localSheetId="51">#REF!</definedName>
    <definedName name="_____SUM3" localSheetId="56">#REF!</definedName>
    <definedName name="_____SUM3" localSheetId="16">#REF!</definedName>
    <definedName name="_____SUM3" localSheetId="30">#REF!</definedName>
    <definedName name="_____SUM3" localSheetId="46">#REF!</definedName>
    <definedName name="_____SUM3" localSheetId="35">#REF!</definedName>
    <definedName name="_____SUM3" localSheetId="22">#REF!</definedName>
    <definedName name="_____SUM3" localSheetId="23">#REF!</definedName>
    <definedName name="_____SUM3" localSheetId="24">#REF!</definedName>
    <definedName name="_____SUM3">#REF!</definedName>
    <definedName name="____ANX315">#N/A</definedName>
    <definedName name="____asd123" localSheetId="0" hidden="1">'[3]Revised Budget as per CNPP'!#REF!</definedName>
    <definedName name="____asd123" localSheetId="1" hidden="1">'[3]Revised Budget as per CNPP'!#REF!</definedName>
    <definedName name="____asd123" localSheetId="37" hidden="1">'[3]Revised Budget as per CNPP'!#REF!</definedName>
    <definedName name="____asd123" localSheetId="2" hidden="1">'[3]Revised Budget as per CNPP'!#REF!</definedName>
    <definedName name="____asd123" localSheetId="25" hidden="1">'[3]Revised Budget as per CNPP'!#REF!</definedName>
    <definedName name="____asd123" localSheetId="41" hidden="1">'[3]Revised Budget as per CNPP'!#REF!</definedName>
    <definedName name="____asd123" localSheetId="7" hidden="1">'[3]Revised Budget as per CNPP'!#REF!</definedName>
    <definedName name="____asd123" localSheetId="51" hidden="1">'[3]Revised Budget as per CNPP'!#REF!</definedName>
    <definedName name="____asd123" localSheetId="56" hidden="1">'[3]Revised Budget as per CNPP'!#REF!</definedName>
    <definedName name="____asd123" localSheetId="16" hidden="1">'[3]Revised Budget as per CNPP'!#REF!</definedName>
    <definedName name="____asd123" localSheetId="30" hidden="1">'[3]Revised Budget as per CNPP'!#REF!</definedName>
    <definedName name="____asd123" localSheetId="46" hidden="1">'[3]Revised Budget as per CNPP'!#REF!</definedName>
    <definedName name="____asd123" localSheetId="35" hidden="1">'[3]Revised Budget as per CNPP'!#REF!</definedName>
    <definedName name="____asd123" localSheetId="22" hidden="1">'[3]Revised Budget as per CNPP'!#REF!</definedName>
    <definedName name="____asd123" localSheetId="23" hidden="1">'[3]Revised Budget as per CNPP'!#REF!</definedName>
    <definedName name="____asd123" localSheetId="24" hidden="1">'[3]Revised Budget as per CNPP'!#REF!</definedName>
    <definedName name="____asd123" hidden="1">'[3]Revised Budget as per CNPP'!#REF!</definedName>
    <definedName name="____Dad45" localSheetId="0" hidden="1">'[3]Revised Budget as per CNPP'!#REF!</definedName>
    <definedName name="____Dad45" localSheetId="1" hidden="1">'[3]Revised Budget as per CNPP'!#REF!</definedName>
    <definedName name="____Dad45" localSheetId="37" hidden="1">'[3]Revised Budget as per CNPP'!#REF!</definedName>
    <definedName name="____Dad45" localSheetId="2" hidden="1">'[3]Revised Budget as per CNPP'!#REF!</definedName>
    <definedName name="____Dad45" localSheetId="25" hidden="1">'[3]Revised Budget as per CNPP'!#REF!</definedName>
    <definedName name="____Dad45" localSheetId="41" hidden="1">'[3]Revised Budget as per CNPP'!#REF!</definedName>
    <definedName name="____Dad45" localSheetId="7" hidden="1">'[3]Revised Budget as per CNPP'!#REF!</definedName>
    <definedName name="____Dad45" localSheetId="51" hidden="1">'[3]Revised Budget as per CNPP'!#REF!</definedName>
    <definedName name="____Dad45" localSheetId="56" hidden="1">'[3]Revised Budget as per CNPP'!#REF!</definedName>
    <definedName name="____Dad45" localSheetId="16" hidden="1">'[3]Revised Budget as per CNPP'!#REF!</definedName>
    <definedName name="____Dad45" localSheetId="30" hidden="1">'[3]Revised Budget as per CNPP'!#REF!</definedName>
    <definedName name="____Dad45" localSheetId="46" hidden="1">'[3]Revised Budget as per CNPP'!#REF!</definedName>
    <definedName name="____Dad45" localSheetId="35" hidden="1">'[3]Revised Budget as per CNPP'!#REF!</definedName>
    <definedName name="____Dad45" localSheetId="22" hidden="1">'[3]Revised Budget as per CNPP'!#REF!</definedName>
    <definedName name="____Dad45" localSheetId="23" hidden="1">'[3]Revised Budget as per CNPP'!#REF!</definedName>
    <definedName name="____Dad45" localSheetId="24" hidden="1">'[3]Revised Budget as per CNPP'!#REF!</definedName>
    <definedName name="____Dad45" hidden="1">'[3]Revised Budget as per CNPP'!#REF!</definedName>
    <definedName name="____Dim1" localSheetId="0">#REF!</definedName>
    <definedName name="____Dim1" localSheetId="1">#REF!</definedName>
    <definedName name="____Dim1" localSheetId="37">#REF!</definedName>
    <definedName name="____Dim1" localSheetId="2">#REF!</definedName>
    <definedName name="____Dim1" localSheetId="25">#REF!</definedName>
    <definedName name="____Dim1" localSheetId="41">#REF!</definedName>
    <definedName name="____Dim1" localSheetId="7">#REF!</definedName>
    <definedName name="____Dim1" localSheetId="51">#REF!</definedName>
    <definedName name="____Dim1" localSheetId="56">#REF!</definedName>
    <definedName name="____Dim1" localSheetId="16">#REF!</definedName>
    <definedName name="____Dim1" localSheetId="30">#REF!</definedName>
    <definedName name="____Dim1" localSheetId="46">#REF!</definedName>
    <definedName name="____Dim1" localSheetId="35">#REF!</definedName>
    <definedName name="____Dim1" localSheetId="22">#REF!</definedName>
    <definedName name="____Dim1" localSheetId="23">#REF!</definedName>
    <definedName name="____Dim1" localSheetId="24">#REF!</definedName>
    <definedName name="____Dim1">#REF!</definedName>
    <definedName name="____Dim2" localSheetId="0">#REF!</definedName>
    <definedName name="____Dim2" localSheetId="1">#REF!</definedName>
    <definedName name="____Dim2" localSheetId="37">#REF!</definedName>
    <definedName name="____Dim2" localSheetId="2">#REF!</definedName>
    <definedName name="____Dim2" localSheetId="25">#REF!</definedName>
    <definedName name="____Dim2" localSheetId="41">#REF!</definedName>
    <definedName name="____Dim2" localSheetId="7">#REF!</definedName>
    <definedName name="____Dim2" localSheetId="51">#REF!</definedName>
    <definedName name="____Dim2" localSheetId="56">#REF!</definedName>
    <definedName name="____Dim2" localSheetId="16">#REF!</definedName>
    <definedName name="____Dim2" localSheetId="30">#REF!</definedName>
    <definedName name="____Dim2" localSheetId="46">#REF!</definedName>
    <definedName name="____Dim2" localSheetId="35">#REF!</definedName>
    <definedName name="____Dim2" localSheetId="22">#REF!</definedName>
    <definedName name="____Dim2" localSheetId="23">#REF!</definedName>
    <definedName name="____Dim2" localSheetId="24">#REF!</definedName>
    <definedName name="____Dim2">#REF!</definedName>
    <definedName name="____G83000" localSheetId="0">#REF!</definedName>
    <definedName name="____G83000" localSheetId="1">#REF!</definedName>
    <definedName name="____G83000" localSheetId="37">#REF!</definedName>
    <definedName name="____G83000" localSheetId="2">#REF!</definedName>
    <definedName name="____G83000" localSheetId="25">#REF!</definedName>
    <definedName name="____G83000" localSheetId="41">#REF!</definedName>
    <definedName name="____G83000" localSheetId="7">#REF!</definedName>
    <definedName name="____G83000" localSheetId="51">#REF!</definedName>
    <definedName name="____G83000" localSheetId="56">#REF!</definedName>
    <definedName name="____G83000" localSheetId="16">#REF!</definedName>
    <definedName name="____G83000" localSheetId="30">#REF!</definedName>
    <definedName name="____G83000" localSheetId="46">#REF!</definedName>
    <definedName name="____G83000" localSheetId="35">#REF!</definedName>
    <definedName name="____G83000" localSheetId="22">#REF!</definedName>
    <definedName name="____G83000" localSheetId="23">#REF!</definedName>
    <definedName name="____G83000" localSheetId="24">#REF!</definedName>
    <definedName name="____G83000">#REF!</definedName>
    <definedName name="____HV65537" localSheetId="0">#REF!</definedName>
    <definedName name="____HV65537" localSheetId="1">#REF!</definedName>
    <definedName name="____HV65537" localSheetId="37">#REF!</definedName>
    <definedName name="____HV65537" localSheetId="2">#REF!</definedName>
    <definedName name="____HV65537" localSheetId="25">#REF!</definedName>
    <definedName name="____HV65537" localSheetId="41">#REF!</definedName>
    <definedName name="____HV65537" localSheetId="7">#REF!</definedName>
    <definedName name="____HV65537" localSheetId="51">#REF!</definedName>
    <definedName name="____HV65537" localSheetId="56">#REF!</definedName>
    <definedName name="____HV65537" localSheetId="16">#REF!</definedName>
    <definedName name="____HV65537" localSheetId="30">#REF!</definedName>
    <definedName name="____HV65537" localSheetId="46">#REF!</definedName>
    <definedName name="____HV65537" localSheetId="35">#REF!</definedName>
    <definedName name="____HV65537" localSheetId="22">#REF!</definedName>
    <definedName name="____HV65537" localSheetId="23">#REF!</definedName>
    <definedName name="____HV65537" localSheetId="24">#REF!</definedName>
    <definedName name="____HV65537">#REF!</definedName>
    <definedName name="____isb1" localSheetId="0">#REF!</definedName>
    <definedName name="____isb1" localSheetId="1">#REF!</definedName>
    <definedName name="____isb1" localSheetId="37">#REF!</definedName>
    <definedName name="____isb1" localSheetId="2">#REF!</definedName>
    <definedName name="____isb1" localSheetId="25">#REF!</definedName>
    <definedName name="____isb1" localSheetId="41">#REF!</definedName>
    <definedName name="____isb1" localSheetId="7">#REF!</definedName>
    <definedName name="____isb1" localSheetId="51">#REF!</definedName>
    <definedName name="____isb1" localSheetId="56">#REF!</definedName>
    <definedName name="____isb1" localSheetId="16">#REF!</definedName>
    <definedName name="____isb1" localSheetId="30">#REF!</definedName>
    <definedName name="____isb1" localSheetId="46">#REF!</definedName>
    <definedName name="____isb1" localSheetId="35">#REF!</definedName>
    <definedName name="____isb1" localSheetId="22">#REF!</definedName>
    <definedName name="____isb1" localSheetId="23">#REF!</definedName>
    <definedName name="____isb1" localSheetId="24">#REF!</definedName>
    <definedName name="____isb1">#REF!</definedName>
    <definedName name="____lss4" localSheetId="0" hidden="1">'[3]Revised Budget as per CNPP'!#REF!</definedName>
    <definedName name="____lss4" localSheetId="1" hidden="1">'[3]Revised Budget as per CNPP'!#REF!</definedName>
    <definedName name="____lss4" localSheetId="37" hidden="1">'[3]Revised Budget as per CNPP'!#REF!</definedName>
    <definedName name="____lss4" localSheetId="2" hidden="1">'[3]Revised Budget as per CNPP'!#REF!</definedName>
    <definedName name="____lss4" localSheetId="25" hidden="1">'[3]Revised Budget as per CNPP'!#REF!</definedName>
    <definedName name="____lss4" localSheetId="41" hidden="1">'[3]Revised Budget as per CNPP'!#REF!</definedName>
    <definedName name="____lss4" localSheetId="7" hidden="1">'[3]Revised Budget as per CNPP'!#REF!</definedName>
    <definedName name="____lss4" localSheetId="51" hidden="1">'[3]Revised Budget as per CNPP'!#REF!</definedName>
    <definedName name="____lss4" localSheetId="56" hidden="1">'[3]Revised Budget as per CNPP'!#REF!</definedName>
    <definedName name="____lss4" localSheetId="16" hidden="1">'[3]Revised Budget as per CNPP'!#REF!</definedName>
    <definedName name="____lss4" localSheetId="30" hidden="1">'[3]Revised Budget as per CNPP'!#REF!</definedName>
    <definedName name="____lss4" localSheetId="46" hidden="1">'[3]Revised Budget as per CNPP'!#REF!</definedName>
    <definedName name="____lss4" localSheetId="35" hidden="1">'[3]Revised Budget as per CNPP'!#REF!</definedName>
    <definedName name="____lss4" localSheetId="22" hidden="1">'[3]Revised Budget as per CNPP'!#REF!</definedName>
    <definedName name="____lss4" localSheetId="23" hidden="1">'[3]Revised Budget as per CNPP'!#REF!</definedName>
    <definedName name="____lss4" localSheetId="24" hidden="1">'[3]Revised Budget as per CNPP'!#REF!</definedName>
    <definedName name="____lss4" hidden="1">'[3]Revised Budget as per CNPP'!#REF!</definedName>
    <definedName name="____rwr323" localSheetId="0" hidden="1">'[3]Revised Budget as per CNPP'!#REF!</definedName>
    <definedName name="____rwr323" localSheetId="1" hidden="1">'[3]Revised Budget as per CNPP'!#REF!</definedName>
    <definedName name="____rwr323" localSheetId="37" hidden="1">'[3]Revised Budget as per CNPP'!#REF!</definedName>
    <definedName name="____rwr323" localSheetId="2" hidden="1">'[3]Revised Budget as per CNPP'!#REF!</definedName>
    <definedName name="____rwr323" localSheetId="25" hidden="1">'[3]Revised Budget as per CNPP'!#REF!</definedName>
    <definedName name="____rwr323" localSheetId="41" hidden="1">'[3]Revised Budget as per CNPP'!#REF!</definedName>
    <definedName name="____rwr323" localSheetId="7" hidden="1">'[3]Revised Budget as per CNPP'!#REF!</definedName>
    <definedName name="____rwr323" localSheetId="51" hidden="1">'[3]Revised Budget as per CNPP'!#REF!</definedName>
    <definedName name="____rwr323" localSheetId="56" hidden="1">'[3]Revised Budget as per CNPP'!#REF!</definedName>
    <definedName name="____rwr323" localSheetId="16" hidden="1">'[3]Revised Budget as per CNPP'!#REF!</definedName>
    <definedName name="____rwr323" localSheetId="30" hidden="1">'[3]Revised Budget as per CNPP'!#REF!</definedName>
    <definedName name="____rwr323" localSheetId="46" hidden="1">'[3]Revised Budget as per CNPP'!#REF!</definedName>
    <definedName name="____rwr323" localSheetId="35" hidden="1">'[3]Revised Budget as per CNPP'!#REF!</definedName>
    <definedName name="____rwr323" localSheetId="22" hidden="1">'[3]Revised Budget as per CNPP'!#REF!</definedName>
    <definedName name="____rwr323" localSheetId="23" hidden="1">'[3]Revised Budget as per CNPP'!#REF!</definedName>
    <definedName name="____rwr323" localSheetId="24" hidden="1">'[3]Revised Budget as per CNPP'!#REF!</definedName>
    <definedName name="____rwr323" hidden="1">'[3]Revised Budget as per CNPP'!#REF!</definedName>
    <definedName name="____SUM1" localSheetId="0">#REF!</definedName>
    <definedName name="____SUM1" localSheetId="1">#REF!</definedName>
    <definedName name="____SUM1" localSheetId="37">#REF!</definedName>
    <definedName name="____SUM1" localSheetId="2">#REF!</definedName>
    <definedName name="____SUM1" localSheetId="25">#REF!</definedName>
    <definedName name="____SUM1" localSheetId="41">#REF!</definedName>
    <definedName name="____SUM1" localSheetId="7">#REF!</definedName>
    <definedName name="____SUM1" localSheetId="51">#REF!</definedName>
    <definedName name="____SUM1" localSheetId="56">#REF!</definedName>
    <definedName name="____SUM1" localSheetId="16">#REF!</definedName>
    <definedName name="____SUM1" localSheetId="30">#REF!</definedName>
    <definedName name="____SUM1" localSheetId="46">#REF!</definedName>
    <definedName name="____SUM1" localSheetId="35">#REF!</definedName>
    <definedName name="____SUM1" localSheetId="22">#REF!</definedName>
    <definedName name="____SUM1" localSheetId="23">#REF!</definedName>
    <definedName name="____SUM1" localSheetId="24">#REF!</definedName>
    <definedName name="____SUM1">#REF!</definedName>
    <definedName name="____SUM2" localSheetId="0">#REF!</definedName>
    <definedName name="____SUM2" localSheetId="1">#REF!</definedName>
    <definedName name="____SUM2" localSheetId="37">#REF!</definedName>
    <definedName name="____SUM2" localSheetId="2">#REF!</definedName>
    <definedName name="____SUM2" localSheetId="25">#REF!</definedName>
    <definedName name="____SUM2" localSheetId="41">#REF!</definedName>
    <definedName name="____SUM2" localSheetId="7">#REF!</definedName>
    <definedName name="____SUM2" localSheetId="51">#REF!</definedName>
    <definedName name="____SUM2" localSheetId="56">#REF!</definedName>
    <definedName name="____SUM2" localSheetId="16">#REF!</definedName>
    <definedName name="____SUM2" localSheetId="30">#REF!</definedName>
    <definedName name="____SUM2" localSheetId="46">#REF!</definedName>
    <definedName name="____SUM2" localSheetId="35">#REF!</definedName>
    <definedName name="____SUM2" localSheetId="22">#REF!</definedName>
    <definedName name="____SUM2" localSheetId="23">#REF!</definedName>
    <definedName name="____SUM2" localSheetId="24">#REF!</definedName>
    <definedName name="____SUM2">#REF!</definedName>
    <definedName name="____SUM3" localSheetId="0">#REF!</definedName>
    <definedName name="____SUM3" localSheetId="1">#REF!</definedName>
    <definedName name="____SUM3" localSheetId="37">#REF!</definedName>
    <definedName name="____SUM3" localSheetId="2">#REF!</definedName>
    <definedName name="____SUM3" localSheetId="25">#REF!</definedName>
    <definedName name="____SUM3" localSheetId="41">#REF!</definedName>
    <definedName name="____SUM3" localSheetId="7">#REF!</definedName>
    <definedName name="____SUM3" localSheetId="51">#REF!</definedName>
    <definedName name="____SUM3" localSheetId="56">#REF!</definedName>
    <definedName name="____SUM3" localSheetId="16">#REF!</definedName>
    <definedName name="____SUM3" localSheetId="30">#REF!</definedName>
    <definedName name="____SUM3" localSheetId="46">#REF!</definedName>
    <definedName name="____SUM3" localSheetId="35">#REF!</definedName>
    <definedName name="____SUM3" localSheetId="22">#REF!</definedName>
    <definedName name="____SUM3" localSheetId="23">#REF!</definedName>
    <definedName name="____SUM3" localSheetId="24">#REF!</definedName>
    <definedName name="____SUM3">#REF!</definedName>
    <definedName name="____wia53" localSheetId="0" hidden="1">'[3]Revised Budget as per CNPP'!#REF!</definedName>
    <definedName name="____wia53" localSheetId="1" hidden="1">'[3]Revised Budget as per CNPP'!#REF!</definedName>
    <definedName name="____wia53" localSheetId="37" hidden="1">'[3]Revised Budget as per CNPP'!#REF!</definedName>
    <definedName name="____wia53" localSheetId="2" hidden="1">'[3]Revised Budget as per CNPP'!#REF!</definedName>
    <definedName name="____wia53" localSheetId="25" hidden="1">'[3]Revised Budget as per CNPP'!#REF!</definedName>
    <definedName name="____wia53" localSheetId="41" hidden="1">'[3]Revised Budget as per CNPP'!#REF!</definedName>
    <definedName name="____wia53" localSheetId="7" hidden="1">'[3]Revised Budget as per CNPP'!#REF!</definedName>
    <definedName name="____wia53" localSheetId="51" hidden="1">'[3]Revised Budget as per CNPP'!#REF!</definedName>
    <definedName name="____wia53" localSheetId="56" hidden="1">'[3]Revised Budget as per CNPP'!#REF!</definedName>
    <definedName name="____wia53" localSheetId="16" hidden="1">'[3]Revised Budget as per CNPP'!#REF!</definedName>
    <definedName name="____wia53" localSheetId="30" hidden="1">'[3]Revised Budget as per CNPP'!#REF!</definedName>
    <definedName name="____wia53" localSheetId="46" hidden="1">'[3]Revised Budget as per CNPP'!#REF!</definedName>
    <definedName name="____wia53" localSheetId="35" hidden="1">'[3]Revised Budget as per CNPP'!#REF!</definedName>
    <definedName name="____wia53" localSheetId="22" hidden="1">'[3]Revised Budget as per CNPP'!#REF!</definedName>
    <definedName name="____wia53" localSheetId="23" hidden="1">'[3]Revised Budget as per CNPP'!#REF!</definedName>
    <definedName name="____wia53" localSheetId="24" hidden="1">'[3]Revised Budget as per CNPP'!#REF!</definedName>
    <definedName name="____wia53" hidden="1">'[3]Revised Budget as per CNPP'!#REF!</definedName>
    <definedName name="___ANX315">#N/A</definedName>
    <definedName name="___asd123" localSheetId="0" hidden="1">'[3]Revised Budget as per CNPP'!#REF!</definedName>
    <definedName name="___asd123" localSheetId="1" hidden="1">'[3]Revised Budget as per CNPP'!#REF!</definedName>
    <definedName name="___asd123" localSheetId="37" hidden="1">'[3]Revised Budget as per CNPP'!#REF!</definedName>
    <definedName name="___asd123" localSheetId="2" hidden="1">'[3]Revised Budget as per CNPP'!#REF!</definedName>
    <definedName name="___asd123" localSheetId="25" hidden="1">'[3]Revised Budget as per CNPP'!#REF!</definedName>
    <definedName name="___asd123" localSheetId="41" hidden="1">'[3]Revised Budget as per CNPP'!#REF!</definedName>
    <definedName name="___asd123" localSheetId="7" hidden="1">'[3]Revised Budget as per CNPP'!#REF!</definedName>
    <definedName name="___asd123" localSheetId="51" hidden="1">'[3]Revised Budget as per CNPP'!#REF!</definedName>
    <definedName name="___asd123" localSheetId="56" hidden="1">'[3]Revised Budget as per CNPP'!#REF!</definedName>
    <definedName name="___asd123" localSheetId="16" hidden="1">'[3]Revised Budget as per CNPP'!#REF!</definedName>
    <definedName name="___asd123" localSheetId="30" hidden="1">'[3]Revised Budget as per CNPP'!#REF!</definedName>
    <definedName name="___asd123" localSheetId="46" hidden="1">'[3]Revised Budget as per CNPP'!#REF!</definedName>
    <definedName name="___asd123" localSheetId="35" hidden="1">'[3]Revised Budget as per CNPP'!#REF!</definedName>
    <definedName name="___asd123" localSheetId="22" hidden="1">'[3]Revised Budget as per CNPP'!#REF!</definedName>
    <definedName name="___asd123" localSheetId="23" hidden="1">'[3]Revised Budget as per CNPP'!#REF!</definedName>
    <definedName name="___asd123" localSheetId="24" hidden="1">'[3]Revised Budget as per CNPP'!#REF!</definedName>
    <definedName name="___asd123" hidden="1">'[3]Revised Budget as per CNPP'!#REF!</definedName>
    <definedName name="___Dad45" localSheetId="0" hidden="1">'[3]Revised Budget as per CNPP'!#REF!</definedName>
    <definedName name="___Dad45" localSheetId="1" hidden="1">'[3]Revised Budget as per CNPP'!#REF!</definedName>
    <definedName name="___Dad45" localSheetId="37" hidden="1">'[3]Revised Budget as per CNPP'!#REF!</definedName>
    <definedName name="___Dad45" localSheetId="2" hidden="1">'[3]Revised Budget as per CNPP'!#REF!</definedName>
    <definedName name="___Dad45" localSheetId="25" hidden="1">'[3]Revised Budget as per CNPP'!#REF!</definedName>
    <definedName name="___Dad45" localSheetId="41" hidden="1">'[3]Revised Budget as per CNPP'!#REF!</definedName>
    <definedName name="___Dad45" localSheetId="7" hidden="1">'[3]Revised Budget as per CNPP'!#REF!</definedName>
    <definedName name="___Dad45" localSheetId="51" hidden="1">'[3]Revised Budget as per CNPP'!#REF!</definedName>
    <definedName name="___Dad45" localSheetId="56" hidden="1">'[3]Revised Budget as per CNPP'!#REF!</definedName>
    <definedName name="___Dad45" localSheetId="16" hidden="1">'[3]Revised Budget as per CNPP'!#REF!</definedName>
    <definedName name="___Dad45" localSheetId="30" hidden="1">'[3]Revised Budget as per CNPP'!#REF!</definedName>
    <definedName name="___Dad45" localSheetId="46" hidden="1">'[3]Revised Budget as per CNPP'!#REF!</definedName>
    <definedName name="___Dad45" localSheetId="35" hidden="1">'[3]Revised Budget as per CNPP'!#REF!</definedName>
    <definedName name="___Dad45" localSheetId="22" hidden="1">'[3]Revised Budget as per CNPP'!#REF!</definedName>
    <definedName name="___Dad45" localSheetId="23" hidden="1">'[3]Revised Budget as per CNPP'!#REF!</definedName>
    <definedName name="___Dad45" localSheetId="24" hidden="1">'[3]Revised Budget as per CNPP'!#REF!</definedName>
    <definedName name="___Dad45" hidden="1">'[3]Revised Budget as per CNPP'!#REF!</definedName>
    <definedName name="___Dim1" localSheetId="0">#REF!</definedName>
    <definedName name="___Dim1" localSheetId="1">#REF!</definedName>
    <definedName name="___Dim1" localSheetId="37">#REF!</definedName>
    <definedName name="___Dim1" localSheetId="2">#REF!</definedName>
    <definedName name="___Dim1" localSheetId="25">#REF!</definedName>
    <definedName name="___Dim1" localSheetId="41">#REF!</definedName>
    <definedName name="___Dim1" localSheetId="7">#REF!</definedName>
    <definedName name="___Dim1" localSheetId="51">#REF!</definedName>
    <definedName name="___Dim1" localSheetId="56">#REF!</definedName>
    <definedName name="___Dim1" localSheetId="16">#REF!</definedName>
    <definedName name="___Dim1" localSheetId="30">#REF!</definedName>
    <definedName name="___Dim1" localSheetId="46">#REF!</definedName>
    <definedName name="___Dim1" localSheetId="35">#REF!</definedName>
    <definedName name="___Dim1" localSheetId="22">#REF!</definedName>
    <definedName name="___Dim1" localSheetId="23">#REF!</definedName>
    <definedName name="___Dim1" localSheetId="24">#REF!</definedName>
    <definedName name="___Dim1">#REF!</definedName>
    <definedName name="___Dim2" localSheetId="0">#REF!</definedName>
    <definedName name="___Dim2" localSheetId="1">#REF!</definedName>
    <definedName name="___Dim2" localSheetId="37">#REF!</definedName>
    <definedName name="___Dim2" localSheetId="2">#REF!</definedName>
    <definedName name="___Dim2" localSheetId="25">#REF!</definedName>
    <definedName name="___Dim2" localSheetId="41">#REF!</definedName>
    <definedName name="___Dim2" localSheetId="7">#REF!</definedName>
    <definedName name="___Dim2" localSheetId="51">#REF!</definedName>
    <definedName name="___Dim2" localSheetId="56">#REF!</definedName>
    <definedName name="___Dim2" localSheetId="16">#REF!</definedName>
    <definedName name="___Dim2" localSheetId="30">#REF!</definedName>
    <definedName name="___Dim2" localSheetId="46">#REF!</definedName>
    <definedName name="___Dim2" localSheetId="35">#REF!</definedName>
    <definedName name="___Dim2" localSheetId="22">#REF!</definedName>
    <definedName name="___Dim2" localSheetId="23">#REF!</definedName>
    <definedName name="___Dim2" localSheetId="24">#REF!</definedName>
    <definedName name="___Dim2">#REF!</definedName>
    <definedName name="___G83000" localSheetId="0">#REF!</definedName>
    <definedName name="___G83000" localSheetId="1">#REF!</definedName>
    <definedName name="___G83000" localSheetId="37">#REF!</definedName>
    <definedName name="___G83000" localSheetId="2">#REF!</definedName>
    <definedName name="___G83000" localSheetId="25">#REF!</definedName>
    <definedName name="___G83000" localSheetId="41">#REF!</definedName>
    <definedName name="___G83000" localSheetId="7">#REF!</definedName>
    <definedName name="___G83000" localSheetId="51">#REF!</definedName>
    <definedName name="___G83000" localSheetId="56">#REF!</definedName>
    <definedName name="___G83000" localSheetId="16">#REF!</definedName>
    <definedName name="___G83000" localSheetId="30">#REF!</definedName>
    <definedName name="___G83000" localSheetId="46">#REF!</definedName>
    <definedName name="___G83000" localSheetId="35">#REF!</definedName>
    <definedName name="___G83000" localSheetId="22">#REF!</definedName>
    <definedName name="___G83000" localSheetId="23">#REF!</definedName>
    <definedName name="___G83000" localSheetId="24">#REF!</definedName>
    <definedName name="___G83000">#REF!</definedName>
    <definedName name="___HV65537" localSheetId="0">#REF!</definedName>
    <definedName name="___HV65537" localSheetId="1">#REF!</definedName>
    <definedName name="___HV65537" localSheetId="37">#REF!</definedName>
    <definedName name="___HV65537" localSheetId="2">#REF!</definedName>
    <definedName name="___HV65537" localSheetId="25">#REF!</definedName>
    <definedName name="___HV65537" localSheetId="41">#REF!</definedName>
    <definedName name="___HV65537" localSheetId="7">#REF!</definedName>
    <definedName name="___HV65537" localSheetId="51">#REF!</definedName>
    <definedName name="___HV65537" localSheetId="56">#REF!</definedName>
    <definedName name="___HV65537" localSheetId="16">#REF!</definedName>
    <definedName name="___HV65537" localSheetId="30">#REF!</definedName>
    <definedName name="___HV65537" localSheetId="46">#REF!</definedName>
    <definedName name="___HV65537" localSheetId="35">#REF!</definedName>
    <definedName name="___HV65537" localSheetId="22">#REF!</definedName>
    <definedName name="___HV65537" localSheetId="23">#REF!</definedName>
    <definedName name="___HV65537" localSheetId="24">#REF!</definedName>
    <definedName name="___HV65537">#REF!</definedName>
    <definedName name="___isb1" localSheetId="0">#REF!</definedName>
    <definedName name="___isb1" localSheetId="1">#REF!</definedName>
    <definedName name="___isb1" localSheetId="37">#REF!</definedName>
    <definedName name="___isb1" localSheetId="2">#REF!</definedName>
    <definedName name="___isb1" localSheetId="25">#REF!</definedName>
    <definedName name="___isb1" localSheetId="41">#REF!</definedName>
    <definedName name="___isb1" localSheetId="7">#REF!</definedName>
    <definedName name="___isb1" localSheetId="51">#REF!</definedName>
    <definedName name="___isb1" localSheetId="56">#REF!</definedName>
    <definedName name="___isb1" localSheetId="16">#REF!</definedName>
    <definedName name="___isb1" localSheetId="30">#REF!</definedName>
    <definedName name="___isb1" localSheetId="46">#REF!</definedName>
    <definedName name="___isb1" localSheetId="35">#REF!</definedName>
    <definedName name="___isb1" localSheetId="22">#REF!</definedName>
    <definedName name="___isb1" localSheetId="23">#REF!</definedName>
    <definedName name="___isb1" localSheetId="24">#REF!</definedName>
    <definedName name="___isb1">#REF!</definedName>
    <definedName name="___lss4" localSheetId="0" hidden="1">'[3]Revised Budget as per CNPP'!#REF!</definedName>
    <definedName name="___lss4" localSheetId="1" hidden="1">'[3]Revised Budget as per CNPP'!#REF!</definedName>
    <definedName name="___lss4" localSheetId="37" hidden="1">'[3]Revised Budget as per CNPP'!#REF!</definedName>
    <definedName name="___lss4" localSheetId="2" hidden="1">'[3]Revised Budget as per CNPP'!#REF!</definedName>
    <definedName name="___lss4" localSheetId="25" hidden="1">'[3]Revised Budget as per CNPP'!#REF!</definedName>
    <definedName name="___lss4" localSheetId="41" hidden="1">'[3]Revised Budget as per CNPP'!#REF!</definedName>
    <definedName name="___lss4" localSheetId="7" hidden="1">'[3]Revised Budget as per CNPP'!#REF!</definedName>
    <definedName name="___lss4" localSheetId="51" hidden="1">'[3]Revised Budget as per CNPP'!#REF!</definedName>
    <definedName name="___lss4" localSheetId="56" hidden="1">'[3]Revised Budget as per CNPP'!#REF!</definedName>
    <definedName name="___lss4" localSheetId="16" hidden="1">'[3]Revised Budget as per CNPP'!#REF!</definedName>
    <definedName name="___lss4" localSheetId="30" hidden="1">'[3]Revised Budget as per CNPP'!#REF!</definedName>
    <definedName name="___lss4" localSheetId="46" hidden="1">'[3]Revised Budget as per CNPP'!#REF!</definedName>
    <definedName name="___lss4" localSheetId="35" hidden="1">'[3]Revised Budget as per CNPP'!#REF!</definedName>
    <definedName name="___lss4" localSheetId="22" hidden="1">'[3]Revised Budget as per CNPP'!#REF!</definedName>
    <definedName name="___lss4" localSheetId="23" hidden="1">'[3]Revised Budget as per CNPP'!#REF!</definedName>
    <definedName name="___lss4" localSheetId="24" hidden="1">'[3]Revised Budget as per CNPP'!#REF!</definedName>
    <definedName name="___lss4" hidden="1">'[3]Revised Budget as per CNPP'!#REF!</definedName>
    <definedName name="___rwr323" localSheetId="0" hidden="1">'[3]Revised Budget as per CNPP'!#REF!</definedName>
    <definedName name="___rwr323" localSheetId="1" hidden="1">'[3]Revised Budget as per CNPP'!#REF!</definedName>
    <definedName name="___rwr323" localSheetId="37" hidden="1">'[3]Revised Budget as per CNPP'!#REF!</definedName>
    <definedName name="___rwr323" localSheetId="2" hidden="1">'[3]Revised Budget as per CNPP'!#REF!</definedName>
    <definedName name="___rwr323" localSheetId="25" hidden="1">'[3]Revised Budget as per CNPP'!#REF!</definedName>
    <definedName name="___rwr323" localSheetId="41" hidden="1">'[3]Revised Budget as per CNPP'!#REF!</definedName>
    <definedName name="___rwr323" localSheetId="7" hidden="1">'[3]Revised Budget as per CNPP'!#REF!</definedName>
    <definedName name="___rwr323" localSheetId="51" hidden="1">'[3]Revised Budget as per CNPP'!#REF!</definedName>
    <definedName name="___rwr323" localSheetId="56" hidden="1">'[3]Revised Budget as per CNPP'!#REF!</definedName>
    <definedName name="___rwr323" localSheetId="16" hidden="1">'[3]Revised Budget as per CNPP'!#REF!</definedName>
    <definedName name="___rwr323" localSheetId="30" hidden="1">'[3]Revised Budget as per CNPP'!#REF!</definedName>
    <definedName name="___rwr323" localSheetId="46" hidden="1">'[3]Revised Budget as per CNPP'!#REF!</definedName>
    <definedName name="___rwr323" localSheetId="35" hidden="1">'[3]Revised Budget as per CNPP'!#REF!</definedName>
    <definedName name="___rwr323" localSheetId="22" hidden="1">'[3]Revised Budget as per CNPP'!#REF!</definedName>
    <definedName name="___rwr323" localSheetId="23" hidden="1">'[3]Revised Budget as per CNPP'!#REF!</definedName>
    <definedName name="___rwr323" localSheetId="24" hidden="1">'[3]Revised Budget as per CNPP'!#REF!</definedName>
    <definedName name="___rwr323" hidden="1">'[3]Revised Budget as per CNPP'!#REF!</definedName>
    <definedName name="___SUM1" localSheetId="0">#REF!</definedName>
    <definedName name="___SUM1" localSheetId="1">#REF!</definedName>
    <definedName name="___SUM1" localSheetId="37">#REF!</definedName>
    <definedName name="___SUM1" localSheetId="2">#REF!</definedName>
    <definedName name="___SUM1" localSheetId="25">#REF!</definedName>
    <definedName name="___SUM1" localSheetId="41">#REF!</definedName>
    <definedName name="___SUM1" localSheetId="7">#REF!</definedName>
    <definedName name="___SUM1" localSheetId="51">#REF!</definedName>
    <definedName name="___SUM1" localSheetId="56">#REF!</definedName>
    <definedName name="___SUM1" localSheetId="16">#REF!</definedName>
    <definedName name="___SUM1" localSheetId="30">#REF!</definedName>
    <definedName name="___SUM1" localSheetId="46">#REF!</definedName>
    <definedName name="___SUM1" localSheetId="35">#REF!</definedName>
    <definedName name="___SUM1" localSheetId="22">#REF!</definedName>
    <definedName name="___SUM1" localSheetId="23">#REF!</definedName>
    <definedName name="___SUM1" localSheetId="24">#REF!</definedName>
    <definedName name="___SUM1">#REF!</definedName>
    <definedName name="___SUM2" localSheetId="0">#REF!</definedName>
    <definedName name="___SUM2" localSheetId="1">#REF!</definedName>
    <definedName name="___SUM2" localSheetId="37">#REF!</definedName>
    <definedName name="___SUM2" localSheetId="2">#REF!</definedName>
    <definedName name="___SUM2" localSheetId="25">#REF!</definedName>
    <definedName name="___SUM2" localSheetId="41">#REF!</definedName>
    <definedName name="___SUM2" localSheetId="7">#REF!</definedName>
    <definedName name="___SUM2" localSheetId="51">#REF!</definedName>
    <definedName name="___SUM2" localSheetId="56">#REF!</definedName>
    <definedName name="___SUM2" localSheetId="16">#REF!</definedName>
    <definedName name="___SUM2" localSheetId="30">#REF!</definedName>
    <definedName name="___SUM2" localSheetId="46">#REF!</definedName>
    <definedName name="___SUM2" localSheetId="35">#REF!</definedName>
    <definedName name="___SUM2" localSheetId="22">#REF!</definedName>
    <definedName name="___SUM2" localSheetId="23">#REF!</definedName>
    <definedName name="___SUM2" localSheetId="24">#REF!</definedName>
    <definedName name="___SUM2">#REF!</definedName>
    <definedName name="___SUM3" localSheetId="0">#REF!</definedName>
    <definedName name="___SUM3" localSheetId="1">#REF!</definedName>
    <definedName name="___SUM3" localSheetId="37">#REF!</definedName>
    <definedName name="___SUM3" localSheetId="2">#REF!</definedName>
    <definedName name="___SUM3" localSheetId="25">#REF!</definedName>
    <definedName name="___SUM3" localSheetId="41">#REF!</definedName>
    <definedName name="___SUM3" localSheetId="7">#REF!</definedName>
    <definedName name="___SUM3" localSheetId="51">#REF!</definedName>
    <definedName name="___SUM3" localSheetId="56">#REF!</definedName>
    <definedName name="___SUM3" localSheetId="16">#REF!</definedName>
    <definedName name="___SUM3" localSheetId="30">#REF!</definedName>
    <definedName name="___SUM3" localSheetId="46">#REF!</definedName>
    <definedName name="___SUM3" localSheetId="35">#REF!</definedName>
    <definedName name="___SUM3" localSheetId="22">#REF!</definedName>
    <definedName name="___SUM3" localSheetId="23">#REF!</definedName>
    <definedName name="___SUM3" localSheetId="24">#REF!</definedName>
    <definedName name="___SUM3">#REF!</definedName>
    <definedName name="___wia53" localSheetId="0" hidden="1">'[3]Revised Budget as per CNPP'!#REF!</definedName>
    <definedName name="___wia53" localSheetId="1" hidden="1">'[3]Revised Budget as per CNPP'!#REF!</definedName>
    <definedName name="___wia53" localSheetId="37" hidden="1">'[3]Revised Budget as per CNPP'!#REF!</definedName>
    <definedName name="___wia53" localSheetId="2" hidden="1">'[3]Revised Budget as per CNPP'!#REF!</definedName>
    <definedName name="___wia53" localSheetId="25" hidden="1">'[3]Revised Budget as per CNPP'!#REF!</definedName>
    <definedName name="___wia53" localSheetId="41" hidden="1">'[3]Revised Budget as per CNPP'!#REF!</definedName>
    <definedName name="___wia53" localSheetId="7" hidden="1">'[3]Revised Budget as per CNPP'!#REF!</definedName>
    <definedName name="___wia53" localSheetId="51" hidden="1">'[3]Revised Budget as per CNPP'!#REF!</definedName>
    <definedName name="___wia53" localSheetId="56" hidden="1">'[3]Revised Budget as per CNPP'!#REF!</definedName>
    <definedName name="___wia53" localSheetId="16" hidden="1">'[3]Revised Budget as per CNPP'!#REF!</definedName>
    <definedName name="___wia53" localSheetId="30" hidden="1">'[3]Revised Budget as per CNPP'!#REF!</definedName>
    <definedName name="___wia53" localSheetId="46" hidden="1">'[3]Revised Budget as per CNPP'!#REF!</definedName>
    <definedName name="___wia53" localSheetId="35" hidden="1">'[3]Revised Budget as per CNPP'!#REF!</definedName>
    <definedName name="___wia53" localSheetId="22" hidden="1">'[3]Revised Budget as per CNPP'!#REF!</definedName>
    <definedName name="___wia53" localSheetId="23" hidden="1">'[3]Revised Budget as per CNPP'!#REF!</definedName>
    <definedName name="___wia53" localSheetId="24" hidden="1">'[3]Revised Budget as per CNPP'!#REF!</definedName>
    <definedName name="___wia53" hidden="1">'[3]Revised Budget as per CNPP'!#REF!</definedName>
    <definedName name="__1______123Graph_ACHART_1" localSheetId="0" hidden="1">'[3]Revised Budget as per CNPP'!#REF!</definedName>
    <definedName name="__1______123Graph_ACHART_1" localSheetId="1" hidden="1">'[3]Revised Budget as per CNPP'!#REF!</definedName>
    <definedName name="__1______123Graph_ACHART_1" localSheetId="37" hidden="1">'[3]Revised Budget as per CNPP'!#REF!</definedName>
    <definedName name="__1______123Graph_ACHART_1" localSheetId="2" hidden="1">'[3]Revised Budget as per CNPP'!#REF!</definedName>
    <definedName name="__1______123Graph_ACHART_1" localSheetId="25" hidden="1">'[3]Revised Budget as per CNPP'!#REF!</definedName>
    <definedName name="__1______123Graph_ACHART_1" localSheetId="41" hidden="1">'[3]Revised Budget as per CNPP'!#REF!</definedName>
    <definedName name="__1______123Graph_ACHART_1" localSheetId="7" hidden="1">'[3]Revised Budget as per CNPP'!#REF!</definedName>
    <definedName name="__1______123Graph_ACHART_1" localSheetId="51" hidden="1">'[3]Revised Budget as per CNPP'!#REF!</definedName>
    <definedName name="__1______123Graph_ACHART_1" localSheetId="56" hidden="1">'[3]Revised Budget as per CNPP'!#REF!</definedName>
    <definedName name="__1______123Graph_ACHART_1" localSheetId="16" hidden="1">'[3]Revised Budget as per CNPP'!#REF!</definedName>
    <definedName name="__1______123Graph_ACHART_1" localSheetId="30" hidden="1">'[3]Revised Budget as per CNPP'!#REF!</definedName>
    <definedName name="__1______123Graph_ACHART_1" localSheetId="46" hidden="1">'[3]Revised Budget as per CNPP'!#REF!</definedName>
    <definedName name="__1______123Graph_ACHART_1" localSheetId="35" hidden="1">'[3]Revised Budget as per CNPP'!#REF!</definedName>
    <definedName name="__1______123Graph_ACHART_1" localSheetId="22" hidden="1">'[3]Revised Budget as per CNPP'!#REF!</definedName>
    <definedName name="__1______123Graph_ACHART_1" localSheetId="23" hidden="1">'[3]Revised Budget as per CNPP'!#REF!</definedName>
    <definedName name="__1______123Graph_ACHART_1" localSheetId="24" hidden="1">'[3]Revised Budget as per CNPP'!#REF!</definedName>
    <definedName name="__1______123Graph_ACHART_1" hidden="1">'[3]Revised Budget as per CNPP'!#REF!</definedName>
    <definedName name="__10______123Graph_LBL_ACHART_2" localSheetId="0" hidden="1">'[3]Revised Budget as per CNPP'!#REF!</definedName>
    <definedName name="__10______123Graph_LBL_ACHART_2" localSheetId="1" hidden="1">'[3]Revised Budget as per CNPP'!#REF!</definedName>
    <definedName name="__10______123Graph_LBL_ACHART_2" localSheetId="37" hidden="1">'[3]Revised Budget as per CNPP'!#REF!</definedName>
    <definedName name="__10______123Graph_LBL_ACHART_2" localSheetId="2" hidden="1">'[3]Revised Budget as per CNPP'!#REF!</definedName>
    <definedName name="__10______123Graph_LBL_ACHART_2" localSheetId="25" hidden="1">'[3]Revised Budget as per CNPP'!#REF!</definedName>
    <definedName name="__10______123Graph_LBL_ACHART_2" localSheetId="41" hidden="1">'[3]Revised Budget as per CNPP'!#REF!</definedName>
    <definedName name="__10______123Graph_LBL_ACHART_2" localSheetId="7" hidden="1">'[3]Revised Budget as per CNPP'!#REF!</definedName>
    <definedName name="__10______123Graph_LBL_ACHART_2" localSheetId="51" hidden="1">'[3]Revised Budget as per CNPP'!#REF!</definedName>
    <definedName name="__10______123Graph_LBL_ACHART_2" localSheetId="56" hidden="1">'[3]Revised Budget as per CNPP'!#REF!</definedName>
    <definedName name="__10______123Graph_LBL_ACHART_2" localSheetId="16" hidden="1">'[3]Revised Budget as per CNPP'!#REF!</definedName>
    <definedName name="__10______123Graph_LBL_ACHART_2" localSheetId="30" hidden="1">'[3]Revised Budget as per CNPP'!#REF!</definedName>
    <definedName name="__10______123Graph_LBL_ACHART_2" localSheetId="46" hidden="1">'[3]Revised Budget as per CNPP'!#REF!</definedName>
    <definedName name="__10______123Graph_LBL_ACHART_2" localSheetId="35" hidden="1">'[3]Revised Budget as per CNPP'!#REF!</definedName>
    <definedName name="__10______123Graph_LBL_ACHART_2" localSheetId="22" hidden="1">'[3]Revised Budget as per CNPP'!#REF!</definedName>
    <definedName name="__10______123Graph_LBL_ACHART_2" localSheetId="23" hidden="1">'[3]Revised Budget as per CNPP'!#REF!</definedName>
    <definedName name="__10______123Graph_LBL_ACHART_2" localSheetId="24" hidden="1">'[3]Revised Budget as per CNPP'!#REF!</definedName>
    <definedName name="__10______123Graph_LBL_ACHART_2" hidden="1">'[3]Revised Budget as per CNPP'!#REF!</definedName>
    <definedName name="__11______123Graph_LBL_BCHART_1" localSheetId="0" hidden="1">'[3]Revised Budget as per CNPP'!#REF!</definedName>
    <definedName name="__11______123Graph_LBL_BCHART_1" localSheetId="1" hidden="1">'[3]Revised Budget as per CNPP'!#REF!</definedName>
    <definedName name="__11______123Graph_LBL_BCHART_1" localSheetId="37" hidden="1">'[3]Revised Budget as per CNPP'!#REF!</definedName>
    <definedName name="__11______123Graph_LBL_BCHART_1" localSheetId="2" hidden="1">'[3]Revised Budget as per CNPP'!#REF!</definedName>
    <definedName name="__11______123Graph_LBL_BCHART_1" localSheetId="25" hidden="1">'[3]Revised Budget as per CNPP'!#REF!</definedName>
    <definedName name="__11______123Graph_LBL_BCHART_1" localSheetId="41" hidden="1">'[3]Revised Budget as per CNPP'!#REF!</definedName>
    <definedName name="__11______123Graph_LBL_BCHART_1" localSheetId="7" hidden="1">'[3]Revised Budget as per CNPP'!#REF!</definedName>
    <definedName name="__11______123Graph_LBL_BCHART_1" localSheetId="51" hidden="1">'[3]Revised Budget as per CNPP'!#REF!</definedName>
    <definedName name="__11______123Graph_LBL_BCHART_1" localSheetId="56" hidden="1">'[3]Revised Budget as per CNPP'!#REF!</definedName>
    <definedName name="__11______123Graph_LBL_BCHART_1" localSheetId="16" hidden="1">'[3]Revised Budget as per CNPP'!#REF!</definedName>
    <definedName name="__11______123Graph_LBL_BCHART_1" localSheetId="30" hidden="1">'[3]Revised Budget as per CNPP'!#REF!</definedName>
    <definedName name="__11______123Graph_LBL_BCHART_1" localSheetId="46" hidden="1">'[3]Revised Budget as per CNPP'!#REF!</definedName>
    <definedName name="__11______123Graph_LBL_BCHART_1" localSheetId="35" hidden="1">'[3]Revised Budget as per CNPP'!#REF!</definedName>
    <definedName name="__11______123Graph_LBL_BCHART_1" localSheetId="22" hidden="1">'[3]Revised Budget as per CNPP'!#REF!</definedName>
    <definedName name="__11______123Graph_LBL_BCHART_1" localSheetId="23" hidden="1">'[3]Revised Budget as per CNPP'!#REF!</definedName>
    <definedName name="__11______123Graph_LBL_BCHART_1" localSheetId="24" hidden="1">'[3]Revised Budget as per CNPP'!#REF!</definedName>
    <definedName name="__11______123Graph_LBL_BCHART_1" hidden="1">'[3]Revised Budget as per CNPP'!#REF!</definedName>
    <definedName name="__12______123Graph_LBL_BCHART_2" localSheetId="0" hidden="1">'[3]Revised Budget as per CNPP'!#REF!</definedName>
    <definedName name="__12______123Graph_LBL_BCHART_2" localSheetId="1" hidden="1">'[3]Revised Budget as per CNPP'!#REF!</definedName>
    <definedName name="__12______123Graph_LBL_BCHART_2" localSheetId="37" hidden="1">'[3]Revised Budget as per CNPP'!#REF!</definedName>
    <definedName name="__12______123Graph_LBL_BCHART_2" localSheetId="2" hidden="1">'[3]Revised Budget as per CNPP'!#REF!</definedName>
    <definedName name="__12______123Graph_LBL_BCHART_2" localSheetId="25" hidden="1">'[3]Revised Budget as per CNPP'!#REF!</definedName>
    <definedName name="__12______123Graph_LBL_BCHART_2" localSheetId="41" hidden="1">'[3]Revised Budget as per CNPP'!#REF!</definedName>
    <definedName name="__12______123Graph_LBL_BCHART_2" localSheetId="7" hidden="1">'[3]Revised Budget as per CNPP'!#REF!</definedName>
    <definedName name="__12______123Graph_LBL_BCHART_2" localSheetId="51" hidden="1">'[3]Revised Budget as per CNPP'!#REF!</definedName>
    <definedName name="__12______123Graph_LBL_BCHART_2" localSheetId="56" hidden="1">'[3]Revised Budget as per CNPP'!#REF!</definedName>
    <definedName name="__12______123Graph_LBL_BCHART_2" localSheetId="16" hidden="1">'[3]Revised Budget as per CNPP'!#REF!</definedName>
    <definedName name="__12______123Graph_LBL_BCHART_2" localSheetId="30" hidden="1">'[3]Revised Budget as per CNPP'!#REF!</definedName>
    <definedName name="__12______123Graph_LBL_BCHART_2" localSheetId="46" hidden="1">'[3]Revised Budget as per CNPP'!#REF!</definedName>
    <definedName name="__12______123Graph_LBL_BCHART_2" localSheetId="35" hidden="1">'[3]Revised Budget as per CNPP'!#REF!</definedName>
    <definedName name="__12______123Graph_LBL_BCHART_2" localSheetId="22" hidden="1">'[3]Revised Budget as per CNPP'!#REF!</definedName>
    <definedName name="__12______123Graph_LBL_BCHART_2" localSheetId="23" hidden="1">'[3]Revised Budget as per CNPP'!#REF!</definedName>
    <definedName name="__12______123Graph_LBL_BCHART_2" localSheetId="24" hidden="1">'[3]Revised Budget as per CNPP'!#REF!</definedName>
    <definedName name="__12______123Graph_LBL_BCHART_2" hidden="1">'[3]Revised Budget as per CNPP'!#REF!</definedName>
    <definedName name="__123Graph_A" localSheetId="0" hidden="1">'[3]Revised Budget as per CNPP'!#REF!</definedName>
    <definedName name="__123Graph_A" localSheetId="1" hidden="1">'[3]Revised Budget as per CNPP'!#REF!</definedName>
    <definedName name="__123Graph_A" localSheetId="37" hidden="1">'[3]Revised Budget as per CNPP'!#REF!</definedName>
    <definedName name="__123Graph_A" localSheetId="2" hidden="1">'[3]Revised Budget as per CNPP'!#REF!</definedName>
    <definedName name="__123Graph_A" localSheetId="25" hidden="1">'[3]Revised Budget as per CNPP'!#REF!</definedName>
    <definedName name="__123Graph_A" localSheetId="41" hidden="1">'[3]Revised Budget as per CNPP'!#REF!</definedName>
    <definedName name="__123Graph_A" localSheetId="7" hidden="1">'[3]Revised Budget as per CNPP'!#REF!</definedName>
    <definedName name="__123Graph_A" localSheetId="51" hidden="1">'[3]Revised Budget as per CNPP'!#REF!</definedName>
    <definedName name="__123Graph_A" localSheetId="56" hidden="1">'[3]Revised Budget as per CNPP'!#REF!</definedName>
    <definedName name="__123Graph_A" localSheetId="16" hidden="1">'[3]Revised Budget as per CNPP'!#REF!</definedName>
    <definedName name="__123Graph_A" localSheetId="30" hidden="1">'[3]Revised Budget as per CNPP'!#REF!</definedName>
    <definedName name="__123Graph_A" localSheetId="46" hidden="1">'[3]Revised Budget as per CNPP'!#REF!</definedName>
    <definedName name="__123Graph_A" localSheetId="35" hidden="1">'[3]Revised Budget as per CNPP'!#REF!</definedName>
    <definedName name="__123Graph_A" localSheetId="22" hidden="1">'[3]Revised Budget as per CNPP'!#REF!</definedName>
    <definedName name="__123Graph_A" localSheetId="23" hidden="1">'[3]Revised Budget as per CNPP'!#REF!</definedName>
    <definedName name="__123Graph_A" localSheetId="24" hidden="1">'[3]Revised Budget as per CNPP'!#REF!</definedName>
    <definedName name="__123Graph_A" hidden="1">'[3]Revised Budget as per CNPP'!#REF!</definedName>
    <definedName name="__123Graph_AP䁃STATU1" localSheetId="0" hidden="1">#REF!</definedName>
    <definedName name="__123Graph_AP䁃STATU1" localSheetId="1" hidden="1">#REF!</definedName>
    <definedName name="__123Graph_AP䁃STATU1" localSheetId="37" hidden="1">#REF!</definedName>
    <definedName name="__123Graph_AP䁃STATU1" localSheetId="2" hidden="1">#REF!</definedName>
    <definedName name="__123Graph_AP䁃STATU1" localSheetId="25" hidden="1">#REF!</definedName>
    <definedName name="__123Graph_AP䁃STATU1" localSheetId="41" hidden="1">#REF!</definedName>
    <definedName name="__123Graph_AP䁃STATU1" localSheetId="7" hidden="1">#REF!</definedName>
    <definedName name="__123Graph_AP䁃STATU1" localSheetId="51" hidden="1">#REF!</definedName>
    <definedName name="__123Graph_AP䁃STATU1" localSheetId="56" hidden="1">#REF!</definedName>
    <definedName name="__123Graph_AP䁃STATU1" localSheetId="16" hidden="1">#REF!</definedName>
    <definedName name="__123Graph_AP䁃STATU1" localSheetId="30" hidden="1">#REF!</definedName>
    <definedName name="__123Graph_AP䁃STATU1" localSheetId="46" hidden="1">#REF!</definedName>
    <definedName name="__123Graph_AP䁃STATU1" localSheetId="35" hidden="1">#REF!</definedName>
    <definedName name="__123Graph_AP䁃STATU1" localSheetId="22" hidden="1">#REF!</definedName>
    <definedName name="__123Graph_AP䁃STATU1" localSheetId="23" hidden="1">#REF!</definedName>
    <definedName name="__123Graph_AP䁃STATU1" localSheetId="24" hidden="1">#REF!</definedName>
    <definedName name="__123Graph_AP䁃STATU1" hidden="1">#REF!</definedName>
    <definedName name="__123Graph_AREVCOST" localSheetId="0" hidden="1">'[3]Revised Budget as per CNPP'!#REF!</definedName>
    <definedName name="__123Graph_AREVCOST" localSheetId="1" hidden="1">'[3]Revised Budget as per CNPP'!#REF!</definedName>
    <definedName name="__123Graph_AREVCOST" localSheetId="37" hidden="1">'[3]Revised Budget as per CNPP'!#REF!</definedName>
    <definedName name="__123Graph_AREVCOST" localSheetId="2" hidden="1">'[3]Revised Budget as per CNPP'!#REF!</definedName>
    <definedName name="__123Graph_AREVCOST" localSheetId="25" hidden="1">'[3]Revised Budget as per CNPP'!#REF!</definedName>
    <definedName name="__123Graph_AREVCOST" localSheetId="41" hidden="1">'[3]Revised Budget as per CNPP'!#REF!</definedName>
    <definedName name="__123Graph_AREVCOST" localSheetId="7" hidden="1">'[3]Revised Budget as per CNPP'!#REF!</definedName>
    <definedName name="__123Graph_AREVCOST" localSheetId="51" hidden="1">'[3]Revised Budget as per CNPP'!#REF!</definedName>
    <definedName name="__123Graph_AREVCOST" localSheetId="56" hidden="1">'[3]Revised Budget as per CNPP'!#REF!</definedName>
    <definedName name="__123Graph_AREVCOST" localSheetId="16" hidden="1">'[3]Revised Budget as per CNPP'!#REF!</definedName>
    <definedName name="__123Graph_AREVCOST" localSheetId="30" hidden="1">'[3]Revised Budget as per CNPP'!#REF!</definedName>
    <definedName name="__123Graph_AREVCOST" localSheetId="46" hidden="1">'[3]Revised Budget as per CNPP'!#REF!</definedName>
    <definedName name="__123Graph_AREVCOST" localSheetId="35" hidden="1">'[3]Revised Budget as per CNPP'!#REF!</definedName>
    <definedName name="__123Graph_AREVCOST" localSheetId="22" hidden="1">'[3]Revised Budget as per CNPP'!#REF!</definedName>
    <definedName name="__123Graph_AREVCOST" localSheetId="23" hidden="1">'[3]Revised Budget as per CNPP'!#REF!</definedName>
    <definedName name="__123Graph_AREVCOST" localSheetId="24" hidden="1">'[3]Revised Budget as per CNPP'!#REF!</definedName>
    <definedName name="__123Graph_AREVCOST" hidden="1">'[3]Revised Budget as per CNPP'!#REF!</definedName>
    <definedName name="__123Graph_B" hidden="1">[4]PLBS!$C$665:$C$756</definedName>
    <definedName name="__123Graph_BCURRENT" localSheetId="0" hidden="1">'[2]F&amp;F'!#REF!</definedName>
    <definedName name="__123Graph_BCURRENT" localSheetId="1" hidden="1">'[2]F&amp;F'!#REF!</definedName>
    <definedName name="__123Graph_BCURRENT" localSheetId="37" hidden="1">'[2]F&amp;F'!#REF!</definedName>
    <definedName name="__123Graph_BCURRENT" localSheetId="2" hidden="1">'[2]F&amp;F'!#REF!</definedName>
    <definedName name="__123Graph_BCURRENT" localSheetId="25" hidden="1">'[2]F&amp;F'!#REF!</definedName>
    <definedName name="__123Graph_BCURRENT" localSheetId="41" hidden="1">'[2]F&amp;F'!#REF!</definedName>
    <definedName name="__123Graph_BCURRENT" localSheetId="7" hidden="1">'[2]F&amp;F'!#REF!</definedName>
    <definedName name="__123Graph_BCURRENT" localSheetId="51" hidden="1">'[2]F&amp;F'!#REF!</definedName>
    <definedName name="__123Graph_BCURRENT" localSheetId="56" hidden="1">'[2]F&amp;F'!#REF!</definedName>
    <definedName name="__123Graph_BCURRENT" localSheetId="16" hidden="1">'[2]F&amp;F'!#REF!</definedName>
    <definedName name="__123Graph_BCURRENT" localSheetId="30" hidden="1">'[2]F&amp;F'!#REF!</definedName>
    <definedName name="__123Graph_BCURRENT" localSheetId="46" hidden="1">'[2]F&amp;F'!#REF!</definedName>
    <definedName name="__123Graph_BCURRENT" localSheetId="35" hidden="1">'[2]F&amp;F'!#REF!</definedName>
    <definedName name="__123Graph_BCURRENT" localSheetId="22" hidden="1">'[2]F&amp;F'!#REF!</definedName>
    <definedName name="__123Graph_BCURRENT" localSheetId="23" hidden="1">'[2]F&amp;F'!#REF!</definedName>
    <definedName name="__123Graph_BCURRENT" localSheetId="24" hidden="1">'[2]F&amp;F'!#REF!</definedName>
    <definedName name="__123Graph_BCURRENT" hidden="1">'[2]F&amp;F'!#REF!</definedName>
    <definedName name="__123Graph_C" hidden="1">[4]PLBS!$C$666:$C$757</definedName>
    <definedName name="__123Graph_D" hidden="1">[4]PLBS!$C$667:$C$759</definedName>
    <definedName name="__123Graph_X" localSheetId="0" hidden="1">'[3]Revised Budget as per CNPP'!#REF!</definedName>
    <definedName name="__123Graph_X" localSheetId="1" hidden="1">'[3]Revised Budget as per CNPP'!#REF!</definedName>
    <definedName name="__123Graph_X" localSheetId="37" hidden="1">'[3]Revised Budget as per CNPP'!#REF!</definedName>
    <definedName name="__123Graph_X" localSheetId="2" hidden="1">'[3]Revised Budget as per CNPP'!#REF!</definedName>
    <definedName name="__123Graph_X" localSheetId="25" hidden="1">'[3]Revised Budget as per CNPP'!#REF!</definedName>
    <definedName name="__123Graph_X" localSheetId="41" hidden="1">'[3]Revised Budget as per CNPP'!#REF!</definedName>
    <definedName name="__123Graph_X" localSheetId="7" hidden="1">'[3]Revised Budget as per CNPP'!#REF!</definedName>
    <definedName name="__123Graph_X" localSheetId="51" hidden="1">'[3]Revised Budget as per CNPP'!#REF!</definedName>
    <definedName name="__123Graph_X" localSheetId="56" hidden="1">'[3]Revised Budget as per CNPP'!#REF!</definedName>
    <definedName name="__123Graph_X" localSheetId="16" hidden="1">'[3]Revised Budget as per CNPP'!#REF!</definedName>
    <definedName name="__123Graph_X" localSheetId="30" hidden="1">'[3]Revised Budget as per CNPP'!#REF!</definedName>
    <definedName name="__123Graph_X" localSheetId="46" hidden="1">'[3]Revised Budget as per CNPP'!#REF!</definedName>
    <definedName name="__123Graph_X" localSheetId="35" hidden="1">'[3]Revised Budget as per CNPP'!#REF!</definedName>
    <definedName name="__123Graph_X" localSheetId="22" hidden="1">'[3]Revised Budget as per CNPP'!#REF!</definedName>
    <definedName name="__123Graph_X" localSheetId="23" hidden="1">'[3]Revised Budget as per CNPP'!#REF!</definedName>
    <definedName name="__123Graph_X" localSheetId="24" hidden="1">'[3]Revised Budget as per CNPP'!#REF!</definedName>
    <definedName name="__123Graph_X" hidden="1">'[3]Revised Budget as per CNPP'!#REF!</definedName>
    <definedName name="__13______123Graph_LBL_CCHART_2" localSheetId="0" hidden="1">'[3]Revised Budget as per CNPP'!#REF!</definedName>
    <definedName name="__13______123Graph_LBL_CCHART_2" localSheetId="1" hidden="1">'[3]Revised Budget as per CNPP'!#REF!</definedName>
    <definedName name="__13______123Graph_LBL_CCHART_2" localSheetId="37" hidden="1">'[3]Revised Budget as per CNPP'!#REF!</definedName>
    <definedName name="__13______123Graph_LBL_CCHART_2" localSheetId="2" hidden="1">'[3]Revised Budget as per CNPP'!#REF!</definedName>
    <definedName name="__13______123Graph_LBL_CCHART_2" localSheetId="25" hidden="1">'[3]Revised Budget as per CNPP'!#REF!</definedName>
    <definedName name="__13______123Graph_LBL_CCHART_2" localSheetId="41" hidden="1">'[3]Revised Budget as per CNPP'!#REF!</definedName>
    <definedName name="__13______123Graph_LBL_CCHART_2" localSheetId="7" hidden="1">'[3]Revised Budget as per CNPP'!#REF!</definedName>
    <definedName name="__13______123Graph_LBL_CCHART_2" localSheetId="51" hidden="1">'[3]Revised Budget as per CNPP'!#REF!</definedName>
    <definedName name="__13______123Graph_LBL_CCHART_2" localSheetId="56" hidden="1">'[3]Revised Budget as per CNPP'!#REF!</definedName>
    <definedName name="__13______123Graph_LBL_CCHART_2" localSheetId="16" hidden="1">'[3]Revised Budget as per CNPP'!#REF!</definedName>
    <definedName name="__13______123Graph_LBL_CCHART_2" localSheetId="30" hidden="1">'[3]Revised Budget as per CNPP'!#REF!</definedName>
    <definedName name="__13______123Graph_LBL_CCHART_2" localSheetId="46" hidden="1">'[3]Revised Budget as per CNPP'!#REF!</definedName>
    <definedName name="__13______123Graph_LBL_CCHART_2" localSheetId="35" hidden="1">'[3]Revised Budget as per CNPP'!#REF!</definedName>
    <definedName name="__13______123Graph_LBL_CCHART_2" localSheetId="22" hidden="1">'[3]Revised Budget as per CNPP'!#REF!</definedName>
    <definedName name="__13______123Graph_LBL_CCHART_2" localSheetId="23" hidden="1">'[3]Revised Budget as per CNPP'!#REF!</definedName>
    <definedName name="__13______123Graph_LBL_CCHART_2" localSheetId="24" hidden="1">'[3]Revised Budget as per CNPP'!#REF!</definedName>
    <definedName name="__13______123Graph_LBL_CCHART_2" hidden="1">'[3]Revised Budget as per CNPP'!#REF!</definedName>
    <definedName name="__14______123Graph_LBL_DCHART_2" localSheetId="0" hidden="1">'[3]Revised Budget as per CNPP'!#REF!</definedName>
    <definedName name="__14______123Graph_LBL_DCHART_2" localSheetId="1" hidden="1">'[3]Revised Budget as per CNPP'!#REF!</definedName>
    <definedName name="__14______123Graph_LBL_DCHART_2" localSheetId="37" hidden="1">'[3]Revised Budget as per CNPP'!#REF!</definedName>
    <definedName name="__14______123Graph_LBL_DCHART_2" localSheetId="2" hidden="1">'[3]Revised Budget as per CNPP'!#REF!</definedName>
    <definedName name="__14______123Graph_LBL_DCHART_2" localSheetId="25" hidden="1">'[3]Revised Budget as per CNPP'!#REF!</definedName>
    <definedName name="__14______123Graph_LBL_DCHART_2" localSheetId="41" hidden="1">'[3]Revised Budget as per CNPP'!#REF!</definedName>
    <definedName name="__14______123Graph_LBL_DCHART_2" localSheetId="7" hidden="1">'[3]Revised Budget as per CNPP'!#REF!</definedName>
    <definedName name="__14______123Graph_LBL_DCHART_2" localSheetId="51" hidden="1">'[3]Revised Budget as per CNPP'!#REF!</definedName>
    <definedName name="__14______123Graph_LBL_DCHART_2" localSheetId="56" hidden="1">'[3]Revised Budget as per CNPP'!#REF!</definedName>
    <definedName name="__14______123Graph_LBL_DCHART_2" localSheetId="16" hidden="1">'[3]Revised Budget as per CNPP'!#REF!</definedName>
    <definedName name="__14______123Graph_LBL_DCHART_2" localSheetId="30" hidden="1">'[3]Revised Budget as per CNPP'!#REF!</definedName>
    <definedName name="__14______123Graph_LBL_DCHART_2" localSheetId="46" hidden="1">'[3]Revised Budget as per CNPP'!#REF!</definedName>
    <definedName name="__14______123Graph_LBL_DCHART_2" localSheetId="35" hidden="1">'[3]Revised Budget as per CNPP'!#REF!</definedName>
    <definedName name="__14______123Graph_LBL_DCHART_2" localSheetId="22" hidden="1">'[3]Revised Budget as per CNPP'!#REF!</definedName>
    <definedName name="__14______123Graph_LBL_DCHART_2" localSheetId="23" hidden="1">'[3]Revised Budget as per CNPP'!#REF!</definedName>
    <definedName name="__14______123Graph_LBL_DCHART_2" localSheetId="24" hidden="1">'[3]Revised Budget as per CNPP'!#REF!</definedName>
    <definedName name="__14______123Graph_LBL_DCHART_2" hidden="1">'[3]Revised Budget as per CNPP'!#REF!</definedName>
    <definedName name="__15______123Graph_LBL_ECHART_2" localSheetId="0" hidden="1">'[3]Revised Budget as per CNPP'!#REF!</definedName>
    <definedName name="__15______123Graph_LBL_ECHART_2" localSheetId="1" hidden="1">'[3]Revised Budget as per CNPP'!#REF!</definedName>
    <definedName name="__15______123Graph_LBL_ECHART_2" localSheetId="37" hidden="1">'[3]Revised Budget as per CNPP'!#REF!</definedName>
    <definedName name="__15______123Graph_LBL_ECHART_2" localSheetId="2" hidden="1">'[3]Revised Budget as per CNPP'!#REF!</definedName>
    <definedName name="__15______123Graph_LBL_ECHART_2" localSheetId="25" hidden="1">'[3]Revised Budget as per CNPP'!#REF!</definedName>
    <definedName name="__15______123Graph_LBL_ECHART_2" localSheetId="41" hidden="1">'[3]Revised Budget as per CNPP'!#REF!</definedName>
    <definedName name="__15______123Graph_LBL_ECHART_2" localSheetId="7" hidden="1">'[3]Revised Budget as per CNPP'!#REF!</definedName>
    <definedName name="__15______123Graph_LBL_ECHART_2" localSheetId="51" hidden="1">'[3]Revised Budget as per CNPP'!#REF!</definedName>
    <definedName name="__15______123Graph_LBL_ECHART_2" localSheetId="56" hidden="1">'[3]Revised Budget as per CNPP'!#REF!</definedName>
    <definedName name="__15______123Graph_LBL_ECHART_2" localSheetId="16" hidden="1">'[3]Revised Budget as per CNPP'!#REF!</definedName>
    <definedName name="__15______123Graph_LBL_ECHART_2" localSheetId="30" hidden="1">'[3]Revised Budget as per CNPP'!#REF!</definedName>
    <definedName name="__15______123Graph_LBL_ECHART_2" localSheetId="46" hidden="1">'[3]Revised Budget as per CNPP'!#REF!</definedName>
    <definedName name="__15______123Graph_LBL_ECHART_2" localSheetId="35" hidden="1">'[3]Revised Budget as per CNPP'!#REF!</definedName>
    <definedName name="__15______123Graph_LBL_ECHART_2" localSheetId="22" hidden="1">'[3]Revised Budget as per CNPP'!#REF!</definedName>
    <definedName name="__15______123Graph_LBL_ECHART_2" localSheetId="23" hidden="1">'[3]Revised Budget as per CNPP'!#REF!</definedName>
    <definedName name="__15______123Graph_LBL_ECHART_2" localSheetId="24" hidden="1">'[3]Revised Budget as per CNPP'!#REF!</definedName>
    <definedName name="__15______123Graph_LBL_ECHART_2" hidden="1">'[3]Revised Budget as per CNPP'!#REF!</definedName>
    <definedName name="__16______123Graph_LBL_FCHART_2" localSheetId="0" hidden="1">'[3]Revised Budget as per CNPP'!#REF!</definedName>
    <definedName name="__16______123Graph_LBL_FCHART_2" localSheetId="1" hidden="1">'[3]Revised Budget as per CNPP'!#REF!</definedName>
    <definedName name="__16______123Graph_LBL_FCHART_2" localSheetId="37" hidden="1">'[3]Revised Budget as per CNPP'!#REF!</definedName>
    <definedName name="__16______123Graph_LBL_FCHART_2" localSheetId="2" hidden="1">'[3]Revised Budget as per CNPP'!#REF!</definedName>
    <definedName name="__16______123Graph_LBL_FCHART_2" localSheetId="25" hidden="1">'[3]Revised Budget as per CNPP'!#REF!</definedName>
    <definedName name="__16______123Graph_LBL_FCHART_2" localSheetId="41" hidden="1">'[3]Revised Budget as per CNPP'!#REF!</definedName>
    <definedName name="__16______123Graph_LBL_FCHART_2" localSheetId="7" hidden="1">'[3]Revised Budget as per CNPP'!#REF!</definedName>
    <definedName name="__16______123Graph_LBL_FCHART_2" localSheetId="51" hidden="1">'[3]Revised Budget as per CNPP'!#REF!</definedName>
    <definedName name="__16______123Graph_LBL_FCHART_2" localSheetId="56" hidden="1">'[3]Revised Budget as per CNPP'!#REF!</definedName>
    <definedName name="__16______123Graph_LBL_FCHART_2" localSheetId="16" hidden="1">'[3]Revised Budget as per CNPP'!#REF!</definedName>
    <definedName name="__16______123Graph_LBL_FCHART_2" localSheetId="30" hidden="1">'[3]Revised Budget as per CNPP'!#REF!</definedName>
    <definedName name="__16______123Graph_LBL_FCHART_2" localSheetId="46" hidden="1">'[3]Revised Budget as per CNPP'!#REF!</definedName>
    <definedName name="__16______123Graph_LBL_FCHART_2" localSheetId="35" hidden="1">'[3]Revised Budget as per CNPP'!#REF!</definedName>
    <definedName name="__16______123Graph_LBL_FCHART_2" localSheetId="22" hidden="1">'[3]Revised Budget as per CNPP'!#REF!</definedName>
    <definedName name="__16______123Graph_LBL_FCHART_2" localSheetId="23" hidden="1">'[3]Revised Budget as per CNPP'!#REF!</definedName>
    <definedName name="__16______123Graph_LBL_FCHART_2" localSheetId="24" hidden="1">'[3]Revised Budget as per CNPP'!#REF!</definedName>
    <definedName name="__16______123Graph_LBL_FCHART_2" hidden="1">'[3]Revised Budget as per CNPP'!#REF!</definedName>
    <definedName name="__17_____123Graph_ACHART_1" localSheetId="0" hidden="1">'[3]Revised Budget as per CNPP'!#REF!</definedName>
    <definedName name="__17_____123Graph_ACHART_1" localSheetId="1" hidden="1">'[3]Revised Budget as per CNPP'!#REF!</definedName>
    <definedName name="__17_____123Graph_ACHART_1" localSheetId="37" hidden="1">'[3]Revised Budget as per CNPP'!#REF!</definedName>
    <definedName name="__17_____123Graph_ACHART_1" localSheetId="2" hidden="1">'[3]Revised Budget as per CNPP'!#REF!</definedName>
    <definedName name="__17_____123Graph_ACHART_1" localSheetId="25" hidden="1">'[3]Revised Budget as per CNPP'!#REF!</definedName>
    <definedName name="__17_____123Graph_ACHART_1" localSheetId="41" hidden="1">'[3]Revised Budget as per CNPP'!#REF!</definedName>
    <definedName name="__17_____123Graph_ACHART_1" localSheetId="7" hidden="1">'[3]Revised Budget as per CNPP'!#REF!</definedName>
    <definedName name="__17_____123Graph_ACHART_1" localSheetId="51" hidden="1">'[3]Revised Budget as per CNPP'!#REF!</definedName>
    <definedName name="__17_____123Graph_ACHART_1" localSheetId="56" hidden="1">'[3]Revised Budget as per CNPP'!#REF!</definedName>
    <definedName name="__17_____123Graph_ACHART_1" localSheetId="16" hidden="1">'[3]Revised Budget as per CNPP'!#REF!</definedName>
    <definedName name="__17_____123Graph_ACHART_1" localSheetId="30" hidden="1">'[3]Revised Budget as per CNPP'!#REF!</definedName>
    <definedName name="__17_____123Graph_ACHART_1" localSheetId="46" hidden="1">'[3]Revised Budget as per CNPP'!#REF!</definedName>
    <definedName name="__17_____123Graph_ACHART_1" localSheetId="35" hidden="1">'[3]Revised Budget as per CNPP'!#REF!</definedName>
    <definedName name="__17_____123Graph_ACHART_1" localSheetId="22" hidden="1">'[3]Revised Budget as per CNPP'!#REF!</definedName>
    <definedName name="__17_____123Graph_ACHART_1" localSheetId="23" hidden="1">'[3]Revised Budget as per CNPP'!#REF!</definedName>
    <definedName name="__17_____123Graph_ACHART_1" localSheetId="24" hidden="1">'[3]Revised Budget as per CNPP'!#REF!</definedName>
    <definedName name="__17_____123Graph_ACHART_1" hidden="1">'[3]Revised Budget as per CNPP'!#REF!</definedName>
    <definedName name="__18_____123Graph_ACHART_2" localSheetId="0" hidden="1">'[3]Revised Budget as per CNPP'!#REF!</definedName>
    <definedName name="__18_____123Graph_ACHART_2" localSheetId="1" hidden="1">'[3]Revised Budget as per CNPP'!#REF!</definedName>
    <definedName name="__18_____123Graph_ACHART_2" localSheetId="37" hidden="1">'[3]Revised Budget as per CNPP'!#REF!</definedName>
    <definedName name="__18_____123Graph_ACHART_2" localSheetId="2" hidden="1">'[3]Revised Budget as per CNPP'!#REF!</definedName>
    <definedName name="__18_____123Graph_ACHART_2" localSheetId="25" hidden="1">'[3]Revised Budget as per CNPP'!#REF!</definedName>
    <definedName name="__18_____123Graph_ACHART_2" localSheetId="41" hidden="1">'[3]Revised Budget as per CNPP'!#REF!</definedName>
    <definedName name="__18_____123Graph_ACHART_2" localSheetId="7" hidden="1">'[3]Revised Budget as per CNPP'!#REF!</definedName>
    <definedName name="__18_____123Graph_ACHART_2" localSheetId="51" hidden="1">'[3]Revised Budget as per CNPP'!#REF!</definedName>
    <definedName name="__18_____123Graph_ACHART_2" localSheetId="56" hidden="1">'[3]Revised Budget as per CNPP'!#REF!</definedName>
    <definedName name="__18_____123Graph_ACHART_2" localSheetId="16" hidden="1">'[3]Revised Budget as per CNPP'!#REF!</definedName>
    <definedName name="__18_____123Graph_ACHART_2" localSheetId="30" hidden="1">'[3]Revised Budget as per CNPP'!#REF!</definedName>
    <definedName name="__18_____123Graph_ACHART_2" localSheetId="46" hidden="1">'[3]Revised Budget as per CNPP'!#REF!</definedName>
    <definedName name="__18_____123Graph_ACHART_2" localSheetId="35" hidden="1">'[3]Revised Budget as per CNPP'!#REF!</definedName>
    <definedName name="__18_____123Graph_ACHART_2" localSheetId="22" hidden="1">'[3]Revised Budget as per CNPP'!#REF!</definedName>
    <definedName name="__18_____123Graph_ACHART_2" localSheetId="23" hidden="1">'[3]Revised Budget as per CNPP'!#REF!</definedName>
    <definedName name="__18_____123Graph_ACHART_2" localSheetId="24" hidden="1">'[3]Revised Budget as per CNPP'!#REF!</definedName>
    <definedName name="__18_____123Graph_ACHART_2" hidden="1">'[3]Revised Budget as per CNPP'!#REF!</definedName>
    <definedName name="__19_____123Graph_BCHART_1" localSheetId="0" hidden="1">'[3]Revised Budget as per CNPP'!#REF!</definedName>
    <definedName name="__19_____123Graph_BCHART_1" localSheetId="1" hidden="1">'[3]Revised Budget as per CNPP'!#REF!</definedName>
    <definedName name="__19_____123Graph_BCHART_1" localSheetId="37" hidden="1">'[3]Revised Budget as per CNPP'!#REF!</definedName>
    <definedName name="__19_____123Graph_BCHART_1" localSheetId="2" hidden="1">'[3]Revised Budget as per CNPP'!#REF!</definedName>
    <definedName name="__19_____123Graph_BCHART_1" localSheetId="25" hidden="1">'[3]Revised Budget as per CNPP'!#REF!</definedName>
    <definedName name="__19_____123Graph_BCHART_1" localSheetId="41" hidden="1">'[3]Revised Budget as per CNPP'!#REF!</definedName>
    <definedName name="__19_____123Graph_BCHART_1" localSheetId="7" hidden="1">'[3]Revised Budget as per CNPP'!#REF!</definedName>
    <definedName name="__19_____123Graph_BCHART_1" localSheetId="51" hidden="1">'[3]Revised Budget as per CNPP'!#REF!</definedName>
    <definedName name="__19_____123Graph_BCHART_1" localSheetId="56" hidden="1">'[3]Revised Budget as per CNPP'!#REF!</definedName>
    <definedName name="__19_____123Graph_BCHART_1" localSheetId="16" hidden="1">'[3]Revised Budget as per CNPP'!#REF!</definedName>
    <definedName name="__19_____123Graph_BCHART_1" localSheetId="30" hidden="1">'[3]Revised Budget as per CNPP'!#REF!</definedName>
    <definedName name="__19_____123Graph_BCHART_1" localSheetId="46" hidden="1">'[3]Revised Budget as per CNPP'!#REF!</definedName>
    <definedName name="__19_____123Graph_BCHART_1" localSheetId="35" hidden="1">'[3]Revised Budget as per CNPP'!#REF!</definedName>
    <definedName name="__19_____123Graph_BCHART_1" localSheetId="22" hidden="1">'[3]Revised Budget as per CNPP'!#REF!</definedName>
    <definedName name="__19_____123Graph_BCHART_1" localSheetId="23" hidden="1">'[3]Revised Budget as per CNPP'!#REF!</definedName>
    <definedName name="__19_____123Graph_BCHART_1" localSheetId="24" hidden="1">'[3]Revised Budget as per CNPP'!#REF!</definedName>
    <definedName name="__19_____123Graph_BCHART_1" hidden="1">'[3]Revised Budget as per CNPP'!#REF!</definedName>
    <definedName name="__1FLOW" localSheetId="0">#REF!</definedName>
    <definedName name="__1FLOW" localSheetId="1">#REF!</definedName>
    <definedName name="__1FLOW" localSheetId="37">#REF!</definedName>
    <definedName name="__1FLOW" localSheetId="2">#REF!</definedName>
    <definedName name="__1FLOW" localSheetId="25">#REF!</definedName>
    <definedName name="__1FLOW" localSheetId="41">#REF!</definedName>
    <definedName name="__1FLOW" localSheetId="7">#REF!</definedName>
    <definedName name="__1FLOW" localSheetId="51">#REF!</definedName>
    <definedName name="__1FLOW" localSheetId="56">#REF!</definedName>
    <definedName name="__1FLOW" localSheetId="16">#REF!</definedName>
    <definedName name="__1FLOW" localSheetId="30">#REF!</definedName>
    <definedName name="__1FLOW" localSheetId="46">#REF!</definedName>
    <definedName name="__1FLOW" localSheetId="35">#REF!</definedName>
    <definedName name="__1FLOW" localSheetId="22">#REF!</definedName>
    <definedName name="__1FLOW" localSheetId="23">#REF!</definedName>
    <definedName name="__1FLOW" localSheetId="24">#REF!</definedName>
    <definedName name="__1FLOW">#REF!</definedName>
    <definedName name="__2______123Graph_ACHART_2" localSheetId="0" hidden="1">'[3]Revised Budget as per CNPP'!#REF!</definedName>
    <definedName name="__2______123Graph_ACHART_2" localSheetId="1" hidden="1">'[3]Revised Budget as per CNPP'!#REF!</definedName>
    <definedName name="__2______123Graph_ACHART_2" localSheetId="37" hidden="1">'[3]Revised Budget as per CNPP'!#REF!</definedName>
    <definedName name="__2______123Graph_ACHART_2" localSheetId="2" hidden="1">'[3]Revised Budget as per CNPP'!#REF!</definedName>
    <definedName name="__2______123Graph_ACHART_2" localSheetId="25" hidden="1">'[3]Revised Budget as per CNPP'!#REF!</definedName>
    <definedName name="__2______123Graph_ACHART_2" localSheetId="41" hidden="1">'[3]Revised Budget as per CNPP'!#REF!</definedName>
    <definedName name="__2______123Graph_ACHART_2" localSheetId="7" hidden="1">'[3]Revised Budget as per CNPP'!#REF!</definedName>
    <definedName name="__2______123Graph_ACHART_2" localSheetId="51" hidden="1">'[3]Revised Budget as per CNPP'!#REF!</definedName>
    <definedName name="__2______123Graph_ACHART_2" localSheetId="56" hidden="1">'[3]Revised Budget as per CNPP'!#REF!</definedName>
    <definedName name="__2______123Graph_ACHART_2" localSheetId="16" hidden="1">'[3]Revised Budget as per CNPP'!#REF!</definedName>
    <definedName name="__2______123Graph_ACHART_2" localSheetId="30" hidden="1">'[3]Revised Budget as per CNPP'!#REF!</definedName>
    <definedName name="__2______123Graph_ACHART_2" localSheetId="46" hidden="1">'[3]Revised Budget as per CNPP'!#REF!</definedName>
    <definedName name="__2______123Graph_ACHART_2" localSheetId="35" hidden="1">'[3]Revised Budget as per CNPP'!#REF!</definedName>
    <definedName name="__2______123Graph_ACHART_2" localSheetId="22" hidden="1">'[3]Revised Budget as per CNPP'!#REF!</definedName>
    <definedName name="__2______123Graph_ACHART_2" localSheetId="23" hidden="1">'[3]Revised Budget as per CNPP'!#REF!</definedName>
    <definedName name="__2______123Graph_ACHART_2" localSheetId="24" hidden="1">'[3]Revised Budget as per CNPP'!#REF!</definedName>
    <definedName name="__2______123Graph_ACHART_2" hidden="1">'[3]Revised Budget as per CNPP'!#REF!</definedName>
    <definedName name="__20_____123Graph_BCHART_2" localSheetId="0" hidden="1">'[3]Revised Budget as per CNPP'!#REF!</definedName>
    <definedName name="__20_____123Graph_BCHART_2" localSheetId="1" hidden="1">'[3]Revised Budget as per CNPP'!#REF!</definedName>
    <definedName name="__20_____123Graph_BCHART_2" localSheetId="37" hidden="1">'[3]Revised Budget as per CNPP'!#REF!</definedName>
    <definedName name="__20_____123Graph_BCHART_2" localSheetId="2" hidden="1">'[3]Revised Budget as per CNPP'!#REF!</definedName>
    <definedName name="__20_____123Graph_BCHART_2" localSheetId="25" hidden="1">'[3]Revised Budget as per CNPP'!#REF!</definedName>
    <definedName name="__20_____123Graph_BCHART_2" localSheetId="41" hidden="1">'[3]Revised Budget as per CNPP'!#REF!</definedName>
    <definedName name="__20_____123Graph_BCHART_2" localSheetId="7" hidden="1">'[3]Revised Budget as per CNPP'!#REF!</definedName>
    <definedName name="__20_____123Graph_BCHART_2" localSheetId="51" hidden="1">'[3]Revised Budget as per CNPP'!#REF!</definedName>
    <definedName name="__20_____123Graph_BCHART_2" localSheetId="56" hidden="1">'[3]Revised Budget as per CNPP'!#REF!</definedName>
    <definedName name="__20_____123Graph_BCHART_2" localSheetId="16" hidden="1">'[3]Revised Budget as per CNPP'!#REF!</definedName>
    <definedName name="__20_____123Graph_BCHART_2" localSheetId="30" hidden="1">'[3]Revised Budget as per CNPP'!#REF!</definedName>
    <definedName name="__20_____123Graph_BCHART_2" localSheetId="46" hidden="1">'[3]Revised Budget as per CNPP'!#REF!</definedName>
    <definedName name="__20_____123Graph_BCHART_2" localSheetId="35" hidden="1">'[3]Revised Budget as per CNPP'!#REF!</definedName>
    <definedName name="__20_____123Graph_BCHART_2" localSheetId="22" hidden="1">'[3]Revised Budget as per CNPP'!#REF!</definedName>
    <definedName name="__20_____123Graph_BCHART_2" localSheetId="23" hidden="1">'[3]Revised Budget as per CNPP'!#REF!</definedName>
    <definedName name="__20_____123Graph_BCHART_2" localSheetId="24" hidden="1">'[3]Revised Budget as per CNPP'!#REF!</definedName>
    <definedName name="__20_____123Graph_BCHART_2" hidden="1">'[3]Revised Budget as per CNPP'!#REF!</definedName>
    <definedName name="__21_____123Graph_CCHART_1" localSheetId="0" hidden="1">'[3]Revised Budget as per CNPP'!#REF!</definedName>
    <definedName name="__21_____123Graph_CCHART_1" localSheetId="1" hidden="1">'[3]Revised Budget as per CNPP'!#REF!</definedName>
    <definedName name="__21_____123Graph_CCHART_1" localSheetId="37" hidden="1">'[3]Revised Budget as per CNPP'!#REF!</definedName>
    <definedName name="__21_____123Graph_CCHART_1" localSheetId="2" hidden="1">'[3]Revised Budget as per CNPP'!#REF!</definedName>
    <definedName name="__21_____123Graph_CCHART_1" localSheetId="25" hidden="1">'[3]Revised Budget as per CNPP'!#REF!</definedName>
    <definedName name="__21_____123Graph_CCHART_1" localSheetId="41" hidden="1">'[3]Revised Budget as per CNPP'!#REF!</definedName>
    <definedName name="__21_____123Graph_CCHART_1" localSheetId="7" hidden="1">'[3]Revised Budget as per CNPP'!#REF!</definedName>
    <definedName name="__21_____123Graph_CCHART_1" localSheetId="51" hidden="1">'[3]Revised Budget as per CNPP'!#REF!</definedName>
    <definedName name="__21_____123Graph_CCHART_1" localSheetId="56" hidden="1">'[3]Revised Budget as per CNPP'!#REF!</definedName>
    <definedName name="__21_____123Graph_CCHART_1" localSheetId="16" hidden="1">'[3]Revised Budget as per CNPP'!#REF!</definedName>
    <definedName name="__21_____123Graph_CCHART_1" localSheetId="30" hidden="1">'[3]Revised Budget as per CNPP'!#REF!</definedName>
    <definedName name="__21_____123Graph_CCHART_1" localSheetId="46" hidden="1">'[3]Revised Budget as per CNPP'!#REF!</definedName>
    <definedName name="__21_____123Graph_CCHART_1" localSheetId="35" hidden="1">'[3]Revised Budget as per CNPP'!#REF!</definedName>
    <definedName name="__21_____123Graph_CCHART_1" localSheetId="22" hidden="1">'[3]Revised Budget as per CNPP'!#REF!</definedName>
    <definedName name="__21_____123Graph_CCHART_1" localSheetId="23" hidden="1">'[3]Revised Budget as per CNPP'!#REF!</definedName>
    <definedName name="__21_____123Graph_CCHART_1" localSheetId="24" hidden="1">'[3]Revised Budget as per CNPP'!#REF!</definedName>
    <definedName name="__21_____123Graph_CCHART_1" hidden="1">'[3]Revised Budget as per CNPP'!#REF!</definedName>
    <definedName name="__22_____123Graph_CCHART_2" localSheetId="0" hidden="1">'[3]Revised Budget as per CNPP'!#REF!</definedName>
    <definedName name="__22_____123Graph_CCHART_2" localSheetId="1" hidden="1">'[3]Revised Budget as per CNPP'!#REF!</definedName>
    <definedName name="__22_____123Graph_CCHART_2" localSheetId="37" hidden="1">'[3]Revised Budget as per CNPP'!#REF!</definedName>
    <definedName name="__22_____123Graph_CCHART_2" localSheetId="2" hidden="1">'[3]Revised Budget as per CNPP'!#REF!</definedName>
    <definedName name="__22_____123Graph_CCHART_2" localSheetId="25" hidden="1">'[3]Revised Budget as per CNPP'!#REF!</definedName>
    <definedName name="__22_____123Graph_CCHART_2" localSheetId="41" hidden="1">'[3]Revised Budget as per CNPP'!#REF!</definedName>
    <definedName name="__22_____123Graph_CCHART_2" localSheetId="7" hidden="1">'[3]Revised Budget as per CNPP'!#REF!</definedName>
    <definedName name="__22_____123Graph_CCHART_2" localSheetId="51" hidden="1">'[3]Revised Budget as per CNPP'!#REF!</definedName>
    <definedName name="__22_____123Graph_CCHART_2" localSheetId="56" hidden="1">'[3]Revised Budget as per CNPP'!#REF!</definedName>
    <definedName name="__22_____123Graph_CCHART_2" localSheetId="16" hidden="1">'[3]Revised Budget as per CNPP'!#REF!</definedName>
    <definedName name="__22_____123Graph_CCHART_2" localSheetId="30" hidden="1">'[3]Revised Budget as per CNPP'!#REF!</definedName>
    <definedName name="__22_____123Graph_CCHART_2" localSheetId="46" hidden="1">'[3]Revised Budget as per CNPP'!#REF!</definedName>
    <definedName name="__22_____123Graph_CCHART_2" localSheetId="35" hidden="1">'[3]Revised Budget as per CNPP'!#REF!</definedName>
    <definedName name="__22_____123Graph_CCHART_2" localSheetId="22" hidden="1">'[3]Revised Budget as per CNPP'!#REF!</definedName>
    <definedName name="__22_____123Graph_CCHART_2" localSheetId="23" hidden="1">'[3]Revised Budget as per CNPP'!#REF!</definedName>
    <definedName name="__22_____123Graph_CCHART_2" localSheetId="24" hidden="1">'[3]Revised Budget as per CNPP'!#REF!</definedName>
    <definedName name="__22_____123Graph_CCHART_2" hidden="1">'[3]Revised Budget as per CNPP'!#REF!</definedName>
    <definedName name="__23_____123Graph_DCHART_2" localSheetId="0" hidden="1">'[3]Revised Budget as per CNPP'!#REF!</definedName>
    <definedName name="__23_____123Graph_DCHART_2" localSheetId="1" hidden="1">'[3]Revised Budget as per CNPP'!#REF!</definedName>
    <definedName name="__23_____123Graph_DCHART_2" localSheetId="37" hidden="1">'[3]Revised Budget as per CNPP'!#REF!</definedName>
    <definedName name="__23_____123Graph_DCHART_2" localSheetId="2" hidden="1">'[3]Revised Budget as per CNPP'!#REF!</definedName>
    <definedName name="__23_____123Graph_DCHART_2" localSheetId="25" hidden="1">'[3]Revised Budget as per CNPP'!#REF!</definedName>
    <definedName name="__23_____123Graph_DCHART_2" localSheetId="41" hidden="1">'[3]Revised Budget as per CNPP'!#REF!</definedName>
    <definedName name="__23_____123Graph_DCHART_2" localSheetId="7" hidden="1">'[3]Revised Budget as per CNPP'!#REF!</definedName>
    <definedName name="__23_____123Graph_DCHART_2" localSheetId="51" hidden="1">'[3]Revised Budget as per CNPP'!#REF!</definedName>
    <definedName name="__23_____123Graph_DCHART_2" localSheetId="56" hidden="1">'[3]Revised Budget as per CNPP'!#REF!</definedName>
    <definedName name="__23_____123Graph_DCHART_2" localSheetId="16" hidden="1">'[3]Revised Budget as per CNPP'!#REF!</definedName>
    <definedName name="__23_____123Graph_DCHART_2" localSheetId="30" hidden="1">'[3]Revised Budget as per CNPP'!#REF!</definedName>
    <definedName name="__23_____123Graph_DCHART_2" localSheetId="46" hidden="1">'[3]Revised Budget as per CNPP'!#REF!</definedName>
    <definedName name="__23_____123Graph_DCHART_2" localSheetId="35" hidden="1">'[3]Revised Budget as per CNPP'!#REF!</definedName>
    <definedName name="__23_____123Graph_DCHART_2" localSheetId="22" hidden="1">'[3]Revised Budget as per CNPP'!#REF!</definedName>
    <definedName name="__23_____123Graph_DCHART_2" localSheetId="23" hidden="1">'[3]Revised Budget as per CNPP'!#REF!</definedName>
    <definedName name="__23_____123Graph_DCHART_2" localSheetId="24" hidden="1">'[3]Revised Budget as per CNPP'!#REF!</definedName>
    <definedName name="__23_____123Graph_DCHART_2" hidden="1">'[3]Revised Budget as per CNPP'!#REF!</definedName>
    <definedName name="__24_____123Graph_ECHART_2" localSheetId="0" hidden="1">'[3]Revised Budget as per CNPP'!#REF!</definedName>
    <definedName name="__24_____123Graph_ECHART_2" localSheetId="1" hidden="1">'[3]Revised Budget as per CNPP'!#REF!</definedName>
    <definedName name="__24_____123Graph_ECHART_2" localSheetId="37" hidden="1">'[3]Revised Budget as per CNPP'!#REF!</definedName>
    <definedName name="__24_____123Graph_ECHART_2" localSheetId="2" hidden="1">'[3]Revised Budget as per CNPP'!#REF!</definedName>
    <definedName name="__24_____123Graph_ECHART_2" localSheetId="25" hidden="1">'[3]Revised Budget as per CNPP'!#REF!</definedName>
    <definedName name="__24_____123Graph_ECHART_2" localSheetId="41" hidden="1">'[3]Revised Budget as per CNPP'!#REF!</definedName>
    <definedName name="__24_____123Graph_ECHART_2" localSheetId="7" hidden="1">'[3]Revised Budget as per CNPP'!#REF!</definedName>
    <definedName name="__24_____123Graph_ECHART_2" localSheetId="51" hidden="1">'[3]Revised Budget as per CNPP'!#REF!</definedName>
    <definedName name="__24_____123Graph_ECHART_2" localSheetId="56" hidden="1">'[3]Revised Budget as per CNPP'!#REF!</definedName>
    <definedName name="__24_____123Graph_ECHART_2" localSheetId="16" hidden="1">'[3]Revised Budget as per CNPP'!#REF!</definedName>
    <definedName name="__24_____123Graph_ECHART_2" localSheetId="30" hidden="1">'[3]Revised Budget as per CNPP'!#REF!</definedName>
    <definedName name="__24_____123Graph_ECHART_2" localSheetId="46" hidden="1">'[3]Revised Budget as per CNPP'!#REF!</definedName>
    <definedName name="__24_____123Graph_ECHART_2" localSheetId="35" hidden="1">'[3]Revised Budget as per CNPP'!#REF!</definedName>
    <definedName name="__24_____123Graph_ECHART_2" localSheetId="22" hidden="1">'[3]Revised Budget as per CNPP'!#REF!</definedName>
    <definedName name="__24_____123Graph_ECHART_2" localSheetId="23" hidden="1">'[3]Revised Budget as per CNPP'!#REF!</definedName>
    <definedName name="__24_____123Graph_ECHART_2" localSheetId="24" hidden="1">'[3]Revised Budget as per CNPP'!#REF!</definedName>
    <definedName name="__24_____123Graph_ECHART_2" hidden="1">'[3]Revised Budget as per CNPP'!#REF!</definedName>
    <definedName name="__25_____123Graph_FCHART_2" localSheetId="0" hidden="1">'[3]Revised Budget as per CNPP'!#REF!</definedName>
    <definedName name="__25_____123Graph_FCHART_2" localSheetId="1" hidden="1">'[3]Revised Budget as per CNPP'!#REF!</definedName>
    <definedName name="__25_____123Graph_FCHART_2" localSheetId="37" hidden="1">'[3]Revised Budget as per CNPP'!#REF!</definedName>
    <definedName name="__25_____123Graph_FCHART_2" localSheetId="2" hidden="1">'[3]Revised Budget as per CNPP'!#REF!</definedName>
    <definedName name="__25_____123Graph_FCHART_2" localSheetId="25" hidden="1">'[3]Revised Budget as per CNPP'!#REF!</definedName>
    <definedName name="__25_____123Graph_FCHART_2" localSheetId="41" hidden="1">'[3]Revised Budget as per CNPP'!#REF!</definedName>
    <definedName name="__25_____123Graph_FCHART_2" localSheetId="7" hidden="1">'[3]Revised Budget as per CNPP'!#REF!</definedName>
    <definedName name="__25_____123Graph_FCHART_2" localSheetId="51" hidden="1">'[3]Revised Budget as per CNPP'!#REF!</definedName>
    <definedName name="__25_____123Graph_FCHART_2" localSheetId="56" hidden="1">'[3]Revised Budget as per CNPP'!#REF!</definedName>
    <definedName name="__25_____123Graph_FCHART_2" localSheetId="16" hidden="1">'[3]Revised Budget as per CNPP'!#REF!</definedName>
    <definedName name="__25_____123Graph_FCHART_2" localSheetId="30" hidden="1">'[3]Revised Budget as per CNPP'!#REF!</definedName>
    <definedName name="__25_____123Graph_FCHART_2" localSheetId="46" hidden="1">'[3]Revised Budget as per CNPP'!#REF!</definedName>
    <definedName name="__25_____123Graph_FCHART_2" localSheetId="35" hidden="1">'[3]Revised Budget as per CNPP'!#REF!</definedName>
    <definedName name="__25_____123Graph_FCHART_2" localSheetId="22" hidden="1">'[3]Revised Budget as per CNPP'!#REF!</definedName>
    <definedName name="__25_____123Graph_FCHART_2" localSheetId="23" hidden="1">'[3]Revised Budget as per CNPP'!#REF!</definedName>
    <definedName name="__25_____123Graph_FCHART_2" localSheetId="24" hidden="1">'[3]Revised Budget as per CNPP'!#REF!</definedName>
    <definedName name="__25_____123Graph_FCHART_2" hidden="1">'[3]Revised Budget as per CNPP'!#REF!</definedName>
    <definedName name="__26_____123Graph_LBL_ACHART_1" localSheetId="0" hidden="1">'[3]Revised Budget as per CNPP'!#REF!</definedName>
    <definedName name="__26_____123Graph_LBL_ACHART_1" localSheetId="1" hidden="1">'[3]Revised Budget as per CNPP'!#REF!</definedName>
    <definedName name="__26_____123Graph_LBL_ACHART_1" localSheetId="37" hidden="1">'[3]Revised Budget as per CNPP'!#REF!</definedName>
    <definedName name="__26_____123Graph_LBL_ACHART_1" localSheetId="2" hidden="1">'[3]Revised Budget as per CNPP'!#REF!</definedName>
    <definedName name="__26_____123Graph_LBL_ACHART_1" localSheetId="25" hidden="1">'[3]Revised Budget as per CNPP'!#REF!</definedName>
    <definedName name="__26_____123Graph_LBL_ACHART_1" localSheetId="41" hidden="1">'[3]Revised Budget as per CNPP'!#REF!</definedName>
    <definedName name="__26_____123Graph_LBL_ACHART_1" localSheetId="7" hidden="1">'[3]Revised Budget as per CNPP'!#REF!</definedName>
    <definedName name="__26_____123Graph_LBL_ACHART_1" localSheetId="51" hidden="1">'[3]Revised Budget as per CNPP'!#REF!</definedName>
    <definedName name="__26_____123Graph_LBL_ACHART_1" localSheetId="56" hidden="1">'[3]Revised Budget as per CNPP'!#REF!</definedName>
    <definedName name="__26_____123Graph_LBL_ACHART_1" localSheetId="16" hidden="1">'[3]Revised Budget as per CNPP'!#REF!</definedName>
    <definedName name="__26_____123Graph_LBL_ACHART_1" localSheetId="30" hidden="1">'[3]Revised Budget as per CNPP'!#REF!</definedName>
    <definedName name="__26_____123Graph_LBL_ACHART_1" localSheetId="46" hidden="1">'[3]Revised Budget as per CNPP'!#REF!</definedName>
    <definedName name="__26_____123Graph_LBL_ACHART_1" localSheetId="35" hidden="1">'[3]Revised Budget as per CNPP'!#REF!</definedName>
    <definedName name="__26_____123Graph_LBL_ACHART_1" localSheetId="22" hidden="1">'[3]Revised Budget as per CNPP'!#REF!</definedName>
    <definedName name="__26_____123Graph_LBL_ACHART_1" localSheetId="23" hidden="1">'[3]Revised Budget as per CNPP'!#REF!</definedName>
    <definedName name="__26_____123Graph_LBL_ACHART_1" localSheetId="24" hidden="1">'[3]Revised Budget as per CNPP'!#REF!</definedName>
    <definedName name="__26_____123Graph_LBL_ACHART_1" hidden="1">'[3]Revised Budget as per CNPP'!#REF!</definedName>
    <definedName name="__27_____123Graph_LBL_ACHART_2" localSheetId="0" hidden="1">'[3]Revised Budget as per CNPP'!#REF!</definedName>
    <definedName name="__27_____123Graph_LBL_ACHART_2" localSheetId="1" hidden="1">'[3]Revised Budget as per CNPP'!#REF!</definedName>
    <definedName name="__27_____123Graph_LBL_ACHART_2" localSheetId="37" hidden="1">'[3]Revised Budget as per CNPP'!#REF!</definedName>
    <definedName name="__27_____123Graph_LBL_ACHART_2" localSheetId="2" hidden="1">'[3]Revised Budget as per CNPP'!#REF!</definedName>
    <definedName name="__27_____123Graph_LBL_ACHART_2" localSheetId="25" hidden="1">'[3]Revised Budget as per CNPP'!#REF!</definedName>
    <definedName name="__27_____123Graph_LBL_ACHART_2" localSheetId="41" hidden="1">'[3]Revised Budget as per CNPP'!#REF!</definedName>
    <definedName name="__27_____123Graph_LBL_ACHART_2" localSheetId="7" hidden="1">'[3]Revised Budget as per CNPP'!#REF!</definedName>
    <definedName name="__27_____123Graph_LBL_ACHART_2" localSheetId="51" hidden="1">'[3]Revised Budget as per CNPP'!#REF!</definedName>
    <definedName name="__27_____123Graph_LBL_ACHART_2" localSheetId="56" hidden="1">'[3]Revised Budget as per CNPP'!#REF!</definedName>
    <definedName name="__27_____123Graph_LBL_ACHART_2" localSheetId="16" hidden="1">'[3]Revised Budget as per CNPP'!#REF!</definedName>
    <definedName name="__27_____123Graph_LBL_ACHART_2" localSheetId="30" hidden="1">'[3]Revised Budget as per CNPP'!#REF!</definedName>
    <definedName name="__27_____123Graph_LBL_ACHART_2" localSheetId="46" hidden="1">'[3]Revised Budget as per CNPP'!#REF!</definedName>
    <definedName name="__27_____123Graph_LBL_ACHART_2" localSheetId="35" hidden="1">'[3]Revised Budget as per CNPP'!#REF!</definedName>
    <definedName name="__27_____123Graph_LBL_ACHART_2" localSheetId="22" hidden="1">'[3]Revised Budget as per CNPP'!#REF!</definedName>
    <definedName name="__27_____123Graph_LBL_ACHART_2" localSheetId="23" hidden="1">'[3]Revised Budget as per CNPP'!#REF!</definedName>
    <definedName name="__27_____123Graph_LBL_ACHART_2" localSheetId="24" hidden="1">'[3]Revised Budget as per CNPP'!#REF!</definedName>
    <definedName name="__27_____123Graph_LBL_ACHART_2" hidden="1">'[3]Revised Budget as per CNPP'!#REF!</definedName>
    <definedName name="__28_____123Graph_LBL_BCHART_1" localSheetId="0" hidden="1">'[3]Revised Budget as per CNPP'!#REF!</definedName>
    <definedName name="__28_____123Graph_LBL_BCHART_1" localSheetId="1" hidden="1">'[3]Revised Budget as per CNPP'!#REF!</definedName>
    <definedName name="__28_____123Graph_LBL_BCHART_1" localSheetId="37" hidden="1">'[3]Revised Budget as per CNPP'!#REF!</definedName>
    <definedName name="__28_____123Graph_LBL_BCHART_1" localSheetId="2" hidden="1">'[3]Revised Budget as per CNPP'!#REF!</definedName>
    <definedName name="__28_____123Graph_LBL_BCHART_1" localSheetId="25" hidden="1">'[3]Revised Budget as per CNPP'!#REF!</definedName>
    <definedName name="__28_____123Graph_LBL_BCHART_1" localSheetId="41" hidden="1">'[3]Revised Budget as per CNPP'!#REF!</definedName>
    <definedName name="__28_____123Graph_LBL_BCHART_1" localSheetId="7" hidden="1">'[3]Revised Budget as per CNPP'!#REF!</definedName>
    <definedName name="__28_____123Graph_LBL_BCHART_1" localSheetId="51" hidden="1">'[3]Revised Budget as per CNPP'!#REF!</definedName>
    <definedName name="__28_____123Graph_LBL_BCHART_1" localSheetId="56" hidden="1">'[3]Revised Budget as per CNPP'!#REF!</definedName>
    <definedName name="__28_____123Graph_LBL_BCHART_1" localSheetId="16" hidden="1">'[3]Revised Budget as per CNPP'!#REF!</definedName>
    <definedName name="__28_____123Graph_LBL_BCHART_1" localSheetId="30" hidden="1">'[3]Revised Budget as per CNPP'!#REF!</definedName>
    <definedName name="__28_____123Graph_LBL_BCHART_1" localSheetId="46" hidden="1">'[3]Revised Budget as per CNPP'!#REF!</definedName>
    <definedName name="__28_____123Graph_LBL_BCHART_1" localSheetId="35" hidden="1">'[3]Revised Budget as per CNPP'!#REF!</definedName>
    <definedName name="__28_____123Graph_LBL_BCHART_1" localSheetId="22" hidden="1">'[3]Revised Budget as per CNPP'!#REF!</definedName>
    <definedName name="__28_____123Graph_LBL_BCHART_1" localSheetId="23" hidden="1">'[3]Revised Budget as per CNPP'!#REF!</definedName>
    <definedName name="__28_____123Graph_LBL_BCHART_1" localSheetId="24" hidden="1">'[3]Revised Budget as per CNPP'!#REF!</definedName>
    <definedName name="__28_____123Graph_LBL_BCHART_1" hidden="1">'[3]Revised Budget as per CNPP'!#REF!</definedName>
    <definedName name="__29_____123Graph_LBL_BCHART_2" localSheetId="0" hidden="1">'[3]Revised Budget as per CNPP'!#REF!</definedName>
    <definedName name="__29_____123Graph_LBL_BCHART_2" localSheetId="1" hidden="1">'[3]Revised Budget as per CNPP'!#REF!</definedName>
    <definedName name="__29_____123Graph_LBL_BCHART_2" localSheetId="37" hidden="1">'[3]Revised Budget as per CNPP'!#REF!</definedName>
    <definedName name="__29_____123Graph_LBL_BCHART_2" localSheetId="2" hidden="1">'[3]Revised Budget as per CNPP'!#REF!</definedName>
    <definedName name="__29_____123Graph_LBL_BCHART_2" localSheetId="25" hidden="1">'[3]Revised Budget as per CNPP'!#REF!</definedName>
    <definedName name="__29_____123Graph_LBL_BCHART_2" localSheetId="41" hidden="1">'[3]Revised Budget as per CNPP'!#REF!</definedName>
    <definedName name="__29_____123Graph_LBL_BCHART_2" localSheetId="7" hidden="1">'[3]Revised Budget as per CNPP'!#REF!</definedName>
    <definedName name="__29_____123Graph_LBL_BCHART_2" localSheetId="51" hidden="1">'[3]Revised Budget as per CNPP'!#REF!</definedName>
    <definedName name="__29_____123Graph_LBL_BCHART_2" localSheetId="56" hidden="1">'[3]Revised Budget as per CNPP'!#REF!</definedName>
    <definedName name="__29_____123Graph_LBL_BCHART_2" localSheetId="16" hidden="1">'[3]Revised Budget as per CNPP'!#REF!</definedName>
    <definedName name="__29_____123Graph_LBL_BCHART_2" localSheetId="30" hidden="1">'[3]Revised Budget as per CNPP'!#REF!</definedName>
    <definedName name="__29_____123Graph_LBL_BCHART_2" localSheetId="46" hidden="1">'[3]Revised Budget as per CNPP'!#REF!</definedName>
    <definedName name="__29_____123Graph_LBL_BCHART_2" localSheetId="35" hidden="1">'[3]Revised Budget as per CNPP'!#REF!</definedName>
    <definedName name="__29_____123Graph_LBL_BCHART_2" localSheetId="22" hidden="1">'[3]Revised Budget as per CNPP'!#REF!</definedName>
    <definedName name="__29_____123Graph_LBL_BCHART_2" localSheetId="23" hidden="1">'[3]Revised Budget as per CNPP'!#REF!</definedName>
    <definedName name="__29_____123Graph_LBL_BCHART_2" localSheetId="24" hidden="1">'[3]Revised Budget as per CNPP'!#REF!</definedName>
    <definedName name="__29_____123Graph_LBL_BCHART_2" hidden="1">'[3]Revised Budget as per CNPP'!#REF!</definedName>
    <definedName name="__3______123Graph_BCHART_2" localSheetId="0" hidden="1">'[3]Revised Budget as per CNPP'!#REF!</definedName>
    <definedName name="__3______123Graph_BCHART_2" localSheetId="1" hidden="1">'[3]Revised Budget as per CNPP'!#REF!</definedName>
    <definedName name="__3______123Graph_BCHART_2" localSheetId="37" hidden="1">'[3]Revised Budget as per CNPP'!#REF!</definedName>
    <definedName name="__3______123Graph_BCHART_2" localSheetId="2" hidden="1">'[3]Revised Budget as per CNPP'!#REF!</definedName>
    <definedName name="__3______123Graph_BCHART_2" localSheetId="25" hidden="1">'[3]Revised Budget as per CNPP'!#REF!</definedName>
    <definedName name="__3______123Graph_BCHART_2" localSheetId="41" hidden="1">'[3]Revised Budget as per CNPP'!#REF!</definedName>
    <definedName name="__3______123Graph_BCHART_2" localSheetId="7" hidden="1">'[3]Revised Budget as per CNPP'!#REF!</definedName>
    <definedName name="__3______123Graph_BCHART_2" localSheetId="51" hidden="1">'[3]Revised Budget as per CNPP'!#REF!</definedName>
    <definedName name="__3______123Graph_BCHART_2" localSheetId="56" hidden="1">'[3]Revised Budget as per CNPP'!#REF!</definedName>
    <definedName name="__3______123Graph_BCHART_2" localSheetId="16" hidden="1">'[3]Revised Budget as per CNPP'!#REF!</definedName>
    <definedName name="__3______123Graph_BCHART_2" localSheetId="30" hidden="1">'[3]Revised Budget as per CNPP'!#REF!</definedName>
    <definedName name="__3______123Graph_BCHART_2" localSheetId="46" hidden="1">'[3]Revised Budget as per CNPP'!#REF!</definedName>
    <definedName name="__3______123Graph_BCHART_2" localSheetId="35" hidden="1">'[3]Revised Budget as per CNPP'!#REF!</definedName>
    <definedName name="__3______123Graph_BCHART_2" localSheetId="22" hidden="1">'[3]Revised Budget as per CNPP'!#REF!</definedName>
    <definedName name="__3______123Graph_BCHART_2" localSheetId="23" hidden="1">'[3]Revised Budget as per CNPP'!#REF!</definedName>
    <definedName name="__3______123Graph_BCHART_2" localSheetId="24" hidden="1">'[3]Revised Budget as per CNPP'!#REF!</definedName>
    <definedName name="__3______123Graph_BCHART_2" hidden="1">'[3]Revised Budget as per CNPP'!#REF!</definedName>
    <definedName name="__30_____123Graph_LBL_CCHART_2" localSheetId="0" hidden="1">'[3]Revised Budget as per CNPP'!#REF!</definedName>
    <definedName name="__30_____123Graph_LBL_CCHART_2" localSheetId="1" hidden="1">'[3]Revised Budget as per CNPP'!#REF!</definedName>
    <definedName name="__30_____123Graph_LBL_CCHART_2" localSheetId="37" hidden="1">'[3]Revised Budget as per CNPP'!#REF!</definedName>
    <definedName name="__30_____123Graph_LBL_CCHART_2" localSheetId="2" hidden="1">'[3]Revised Budget as per CNPP'!#REF!</definedName>
    <definedName name="__30_____123Graph_LBL_CCHART_2" localSheetId="25" hidden="1">'[3]Revised Budget as per CNPP'!#REF!</definedName>
    <definedName name="__30_____123Graph_LBL_CCHART_2" localSheetId="41" hidden="1">'[3]Revised Budget as per CNPP'!#REF!</definedName>
    <definedName name="__30_____123Graph_LBL_CCHART_2" localSheetId="7" hidden="1">'[3]Revised Budget as per CNPP'!#REF!</definedName>
    <definedName name="__30_____123Graph_LBL_CCHART_2" localSheetId="51" hidden="1">'[3]Revised Budget as per CNPP'!#REF!</definedName>
    <definedName name="__30_____123Graph_LBL_CCHART_2" localSheetId="56" hidden="1">'[3]Revised Budget as per CNPP'!#REF!</definedName>
    <definedName name="__30_____123Graph_LBL_CCHART_2" localSheetId="16" hidden="1">'[3]Revised Budget as per CNPP'!#REF!</definedName>
    <definedName name="__30_____123Graph_LBL_CCHART_2" localSheetId="30" hidden="1">'[3]Revised Budget as per CNPP'!#REF!</definedName>
    <definedName name="__30_____123Graph_LBL_CCHART_2" localSheetId="46" hidden="1">'[3]Revised Budget as per CNPP'!#REF!</definedName>
    <definedName name="__30_____123Graph_LBL_CCHART_2" localSheetId="35" hidden="1">'[3]Revised Budget as per CNPP'!#REF!</definedName>
    <definedName name="__30_____123Graph_LBL_CCHART_2" localSheetId="22" hidden="1">'[3]Revised Budget as per CNPP'!#REF!</definedName>
    <definedName name="__30_____123Graph_LBL_CCHART_2" localSheetId="23" hidden="1">'[3]Revised Budget as per CNPP'!#REF!</definedName>
    <definedName name="__30_____123Graph_LBL_CCHART_2" localSheetId="24" hidden="1">'[3]Revised Budget as per CNPP'!#REF!</definedName>
    <definedName name="__30_____123Graph_LBL_CCHART_2" hidden="1">'[3]Revised Budget as per CNPP'!#REF!</definedName>
    <definedName name="__31_____123Graph_LBL_DCHART_2" localSheetId="0" hidden="1">'[3]Revised Budget as per CNPP'!#REF!</definedName>
    <definedName name="__31_____123Graph_LBL_DCHART_2" localSheetId="1" hidden="1">'[3]Revised Budget as per CNPP'!#REF!</definedName>
    <definedName name="__31_____123Graph_LBL_DCHART_2" localSheetId="37" hidden="1">'[3]Revised Budget as per CNPP'!#REF!</definedName>
    <definedName name="__31_____123Graph_LBL_DCHART_2" localSheetId="2" hidden="1">'[3]Revised Budget as per CNPP'!#REF!</definedName>
    <definedName name="__31_____123Graph_LBL_DCHART_2" localSheetId="25" hidden="1">'[3]Revised Budget as per CNPP'!#REF!</definedName>
    <definedName name="__31_____123Graph_LBL_DCHART_2" localSheetId="41" hidden="1">'[3]Revised Budget as per CNPP'!#REF!</definedName>
    <definedName name="__31_____123Graph_LBL_DCHART_2" localSheetId="7" hidden="1">'[3]Revised Budget as per CNPP'!#REF!</definedName>
    <definedName name="__31_____123Graph_LBL_DCHART_2" localSheetId="51" hidden="1">'[3]Revised Budget as per CNPP'!#REF!</definedName>
    <definedName name="__31_____123Graph_LBL_DCHART_2" localSheetId="56" hidden="1">'[3]Revised Budget as per CNPP'!#REF!</definedName>
    <definedName name="__31_____123Graph_LBL_DCHART_2" localSheetId="16" hidden="1">'[3]Revised Budget as per CNPP'!#REF!</definedName>
    <definedName name="__31_____123Graph_LBL_DCHART_2" localSheetId="30" hidden="1">'[3]Revised Budget as per CNPP'!#REF!</definedName>
    <definedName name="__31_____123Graph_LBL_DCHART_2" localSheetId="46" hidden="1">'[3]Revised Budget as per CNPP'!#REF!</definedName>
    <definedName name="__31_____123Graph_LBL_DCHART_2" localSheetId="35" hidden="1">'[3]Revised Budget as per CNPP'!#REF!</definedName>
    <definedName name="__31_____123Graph_LBL_DCHART_2" localSheetId="22" hidden="1">'[3]Revised Budget as per CNPP'!#REF!</definedName>
    <definedName name="__31_____123Graph_LBL_DCHART_2" localSheetId="23" hidden="1">'[3]Revised Budget as per CNPP'!#REF!</definedName>
    <definedName name="__31_____123Graph_LBL_DCHART_2" localSheetId="24" hidden="1">'[3]Revised Budget as per CNPP'!#REF!</definedName>
    <definedName name="__31_____123Graph_LBL_DCHART_2" hidden="1">'[3]Revised Budget as per CNPP'!#REF!</definedName>
    <definedName name="__32_____123Graph_LBL_ECHART_2" localSheetId="0" hidden="1">'[3]Revised Budget as per CNPP'!#REF!</definedName>
    <definedName name="__32_____123Graph_LBL_ECHART_2" localSheetId="1" hidden="1">'[3]Revised Budget as per CNPP'!#REF!</definedName>
    <definedName name="__32_____123Graph_LBL_ECHART_2" localSheetId="37" hidden="1">'[3]Revised Budget as per CNPP'!#REF!</definedName>
    <definedName name="__32_____123Graph_LBL_ECHART_2" localSheetId="2" hidden="1">'[3]Revised Budget as per CNPP'!#REF!</definedName>
    <definedName name="__32_____123Graph_LBL_ECHART_2" localSheetId="25" hidden="1">'[3]Revised Budget as per CNPP'!#REF!</definedName>
    <definedName name="__32_____123Graph_LBL_ECHART_2" localSheetId="41" hidden="1">'[3]Revised Budget as per CNPP'!#REF!</definedName>
    <definedName name="__32_____123Graph_LBL_ECHART_2" localSheetId="7" hidden="1">'[3]Revised Budget as per CNPP'!#REF!</definedName>
    <definedName name="__32_____123Graph_LBL_ECHART_2" localSheetId="51" hidden="1">'[3]Revised Budget as per CNPP'!#REF!</definedName>
    <definedName name="__32_____123Graph_LBL_ECHART_2" localSheetId="56" hidden="1">'[3]Revised Budget as per CNPP'!#REF!</definedName>
    <definedName name="__32_____123Graph_LBL_ECHART_2" localSheetId="16" hidden="1">'[3]Revised Budget as per CNPP'!#REF!</definedName>
    <definedName name="__32_____123Graph_LBL_ECHART_2" localSheetId="30" hidden="1">'[3]Revised Budget as per CNPP'!#REF!</definedName>
    <definedName name="__32_____123Graph_LBL_ECHART_2" localSheetId="46" hidden="1">'[3]Revised Budget as per CNPP'!#REF!</definedName>
    <definedName name="__32_____123Graph_LBL_ECHART_2" localSheetId="35" hidden="1">'[3]Revised Budget as per CNPP'!#REF!</definedName>
    <definedName name="__32_____123Graph_LBL_ECHART_2" localSheetId="22" hidden="1">'[3]Revised Budget as per CNPP'!#REF!</definedName>
    <definedName name="__32_____123Graph_LBL_ECHART_2" localSheetId="23" hidden="1">'[3]Revised Budget as per CNPP'!#REF!</definedName>
    <definedName name="__32_____123Graph_LBL_ECHART_2" localSheetId="24" hidden="1">'[3]Revised Budget as per CNPP'!#REF!</definedName>
    <definedName name="__32_____123Graph_LBL_ECHART_2" hidden="1">'[3]Revised Budget as per CNPP'!#REF!</definedName>
    <definedName name="__33_____123Graph_LBL_FCHART_2" localSheetId="0" hidden="1">'[3]Revised Budget as per CNPP'!#REF!</definedName>
    <definedName name="__33_____123Graph_LBL_FCHART_2" localSheetId="1" hidden="1">'[3]Revised Budget as per CNPP'!#REF!</definedName>
    <definedName name="__33_____123Graph_LBL_FCHART_2" localSheetId="37" hidden="1">'[3]Revised Budget as per CNPP'!#REF!</definedName>
    <definedName name="__33_____123Graph_LBL_FCHART_2" localSheetId="2" hidden="1">'[3]Revised Budget as per CNPP'!#REF!</definedName>
    <definedName name="__33_____123Graph_LBL_FCHART_2" localSheetId="25" hidden="1">'[3]Revised Budget as per CNPP'!#REF!</definedName>
    <definedName name="__33_____123Graph_LBL_FCHART_2" localSheetId="41" hidden="1">'[3]Revised Budget as per CNPP'!#REF!</definedName>
    <definedName name="__33_____123Graph_LBL_FCHART_2" localSheetId="7" hidden="1">'[3]Revised Budget as per CNPP'!#REF!</definedName>
    <definedName name="__33_____123Graph_LBL_FCHART_2" localSheetId="51" hidden="1">'[3]Revised Budget as per CNPP'!#REF!</definedName>
    <definedName name="__33_____123Graph_LBL_FCHART_2" localSheetId="56" hidden="1">'[3]Revised Budget as per CNPP'!#REF!</definedName>
    <definedName name="__33_____123Graph_LBL_FCHART_2" localSheetId="16" hidden="1">'[3]Revised Budget as per CNPP'!#REF!</definedName>
    <definedName name="__33_____123Graph_LBL_FCHART_2" localSheetId="30" hidden="1">'[3]Revised Budget as per CNPP'!#REF!</definedName>
    <definedName name="__33_____123Graph_LBL_FCHART_2" localSheetId="46" hidden="1">'[3]Revised Budget as per CNPP'!#REF!</definedName>
    <definedName name="__33_____123Graph_LBL_FCHART_2" localSheetId="35" hidden="1">'[3]Revised Budget as per CNPP'!#REF!</definedName>
    <definedName name="__33_____123Graph_LBL_FCHART_2" localSheetId="22" hidden="1">'[3]Revised Budget as per CNPP'!#REF!</definedName>
    <definedName name="__33_____123Graph_LBL_FCHART_2" localSheetId="23" hidden="1">'[3]Revised Budget as per CNPP'!#REF!</definedName>
    <definedName name="__33_____123Graph_LBL_FCHART_2" localSheetId="24" hidden="1">'[3]Revised Budget as per CNPP'!#REF!</definedName>
    <definedName name="__33_____123Graph_LBL_FCHART_2" hidden="1">'[3]Revised Budget as per CNPP'!#REF!</definedName>
    <definedName name="__34____123Graph_ACHART_1" localSheetId="0" hidden="1">'[3]Revised Budget as per CNPP'!#REF!</definedName>
    <definedName name="__34____123Graph_ACHART_1" localSheetId="1" hidden="1">'[3]Revised Budget as per CNPP'!#REF!</definedName>
    <definedName name="__34____123Graph_ACHART_1" localSheetId="37" hidden="1">'[3]Revised Budget as per CNPP'!#REF!</definedName>
    <definedName name="__34____123Graph_ACHART_1" localSheetId="2" hidden="1">'[3]Revised Budget as per CNPP'!#REF!</definedName>
    <definedName name="__34____123Graph_ACHART_1" localSheetId="25" hidden="1">'[3]Revised Budget as per CNPP'!#REF!</definedName>
    <definedName name="__34____123Graph_ACHART_1" localSheetId="41" hidden="1">'[3]Revised Budget as per CNPP'!#REF!</definedName>
    <definedName name="__34____123Graph_ACHART_1" localSheetId="7" hidden="1">'[3]Revised Budget as per CNPP'!#REF!</definedName>
    <definedName name="__34____123Graph_ACHART_1" localSheetId="51" hidden="1">'[3]Revised Budget as per CNPP'!#REF!</definedName>
    <definedName name="__34____123Graph_ACHART_1" localSheetId="56" hidden="1">'[3]Revised Budget as per CNPP'!#REF!</definedName>
    <definedName name="__34____123Graph_ACHART_1" localSheetId="16" hidden="1">'[3]Revised Budget as per CNPP'!#REF!</definedName>
    <definedName name="__34____123Graph_ACHART_1" localSheetId="30" hidden="1">'[3]Revised Budget as per CNPP'!#REF!</definedName>
    <definedName name="__34____123Graph_ACHART_1" localSheetId="46" hidden="1">'[3]Revised Budget as per CNPP'!#REF!</definedName>
    <definedName name="__34____123Graph_ACHART_1" localSheetId="35" hidden="1">'[3]Revised Budget as per CNPP'!#REF!</definedName>
    <definedName name="__34____123Graph_ACHART_1" localSheetId="22" hidden="1">'[3]Revised Budget as per CNPP'!#REF!</definedName>
    <definedName name="__34____123Graph_ACHART_1" localSheetId="23" hidden="1">'[3]Revised Budget as per CNPP'!#REF!</definedName>
    <definedName name="__34____123Graph_ACHART_1" localSheetId="24" hidden="1">'[3]Revised Budget as per CNPP'!#REF!</definedName>
    <definedName name="__34____123Graph_ACHART_1" hidden="1">'[3]Revised Budget as per CNPP'!#REF!</definedName>
    <definedName name="__35____123Graph_ACHART_2" localSheetId="0" hidden="1">'[3]Revised Budget as per CNPP'!#REF!</definedName>
    <definedName name="__35____123Graph_ACHART_2" localSheetId="1" hidden="1">'[3]Revised Budget as per CNPP'!#REF!</definedName>
    <definedName name="__35____123Graph_ACHART_2" localSheetId="37" hidden="1">'[3]Revised Budget as per CNPP'!#REF!</definedName>
    <definedName name="__35____123Graph_ACHART_2" localSheetId="2" hidden="1">'[3]Revised Budget as per CNPP'!#REF!</definedName>
    <definedName name="__35____123Graph_ACHART_2" localSheetId="25" hidden="1">'[3]Revised Budget as per CNPP'!#REF!</definedName>
    <definedName name="__35____123Graph_ACHART_2" localSheetId="41" hidden="1">'[3]Revised Budget as per CNPP'!#REF!</definedName>
    <definedName name="__35____123Graph_ACHART_2" localSheetId="7" hidden="1">'[3]Revised Budget as per CNPP'!#REF!</definedName>
    <definedName name="__35____123Graph_ACHART_2" localSheetId="51" hidden="1">'[3]Revised Budget as per CNPP'!#REF!</definedName>
    <definedName name="__35____123Graph_ACHART_2" localSheetId="56" hidden="1">'[3]Revised Budget as per CNPP'!#REF!</definedName>
    <definedName name="__35____123Graph_ACHART_2" localSheetId="16" hidden="1">'[3]Revised Budget as per CNPP'!#REF!</definedName>
    <definedName name="__35____123Graph_ACHART_2" localSheetId="30" hidden="1">'[3]Revised Budget as per CNPP'!#REF!</definedName>
    <definedName name="__35____123Graph_ACHART_2" localSheetId="46" hidden="1">'[3]Revised Budget as per CNPP'!#REF!</definedName>
    <definedName name="__35____123Graph_ACHART_2" localSheetId="35" hidden="1">'[3]Revised Budget as per CNPP'!#REF!</definedName>
    <definedName name="__35____123Graph_ACHART_2" localSheetId="22" hidden="1">'[3]Revised Budget as per CNPP'!#REF!</definedName>
    <definedName name="__35____123Graph_ACHART_2" localSheetId="23" hidden="1">'[3]Revised Budget as per CNPP'!#REF!</definedName>
    <definedName name="__35____123Graph_ACHART_2" localSheetId="24" hidden="1">'[3]Revised Budget as per CNPP'!#REF!</definedName>
    <definedName name="__35____123Graph_ACHART_2" hidden="1">'[3]Revised Budget as per CNPP'!#REF!</definedName>
    <definedName name="__36____123Graph_BCHART_1" localSheetId="0" hidden="1">'[3]Revised Budget as per CNPP'!#REF!</definedName>
    <definedName name="__36____123Graph_BCHART_1" localSheetId="1" hidden="1">'[3]Revised Budget as per CNPP'!#REF!</definedName>
    <definedName name="__36____123Graph_BCHART_1" localSheetId="37" hidden="1">'[3]Revised Budget as per CNPP'!#REF!</definedName>
    <definedName name="__36____123Graph_BCHART_1" localSheetId="2" hidden="1">'[3]Revised Budget as per CNPP'!#REF!</definedName>
    <definedName name="__36____123Graph_BCHART_1" localSheetId="25" hidden="1">'[3]Revised Budget as per CNPP'!#REF!</definedName>
    <definedName name="__36____123Graph_BCHART_1" localSheetId="41" hidden="1">'[3]Revised Budget as per CNPP'!#REF!</definedName>
    <definedName name="__36____123Graph_BCHART_1" localSheetId="7" hidden="1">'[3]Revised Budget as per CNPP'!#REF!</definedName>
    <definedName name="__36____123Graph_BCHART_1" localSheetId="51" hidden="1">'[3]Revised Budget as per CNPP'!#REF!</definedName>
    <definedName name="__36____123Graph_BCHART_1" localSheetId="56" hidden="1">'[3]Revised Budget as per CNPP'!#REF!</definedName>
    <definedName name="__36____123Graph_BCHART_1" localSheetId="16" hidden="1">'[3]Revised Budget as per CNPP'!#REF!</definedName>
    <definedName name="__36____123Graph_BCHART_1" localSheetId="30" hidden="1">'[3]Revised Budget as per CNPP'!#REF!</definedName>
    <definedName name="__36____123Graph_BCHART_1" localSheetId="46" hidden="1">'[3]Revised Budget as per CNPP'!#REF!</definedName>
    <definedName name="__36____123Graph_BCHART_1" localSheetId="35" hidden="1">'[3]Revised Budget as per CNPP'!#REF!</definedName>
    <definedName name="__36____123Graph_BCHART_1" localSheetId="22" hidden="1">'[3]Revised Budget as per CNPP'!#REF!</definedName>
    <definedName name="__36____123Graph_BCHART_1" localSheetId="23" hidden="1">'[3]Revised Budget as per CNPP'!#REF!</definedName>
    <definedName name="__36____123Graph_BCHART_1" localSheetId="24" hidden="1">'[3]Revised Budget as per CNPP'!#REF!</definedName>
    <definedName name="__36____123Graph_BCHART_1" hidden="1">'[3]Revised Budget as per CNPP'!#REF!</definedName>
    <definedName name="__37____123Graph_BCHART_2" localSheetId="0" hidden="1">'[3]Revised Budget as per CNPP'!#REF!</definedName>
    <definedName name="__37____123Graph_BCHART_2" localSheetId="1" hidden="1">'[3]Revised Budget as per CNPP'!#REF!</definedName>
    <definedName name="__37____123Graph_BCHART_2" localSheetId="37" hidden="1">'[3]Revised Budget as per CNPP'!#REF!</definedName>
    <definedName name="__37____123Graph_BCHART_2" localSheetId="2" hidden="1">'[3]Revised Budget as per CNPP'!#REF!</definedName>
    <definedName name="__37____123Graph_BCHART_2" localSheetId="25" hidden="1">'[3]Revised Budget as per CNPP'!#REF!</definedName>
    <definedName name="__37____123Graph_BCHART_2" localSheetId="41" hidden="1">'[3]Revised Budget as per CNPP'!#REF!</definedName>
    <definedName name="__37____123Graph_BCHART_2" localSheetId="7" hidden="1">'[3]Revised Budget as per CNPP'!#REF!</definedName>
    <definedName name="__37____123Graph_BCHART_2" localSheetId="51" hidden="1">'[3]Revised Budget as per CNPP'!#REF!</definedName>
    <definedName name="__37____123Graph_BCHART_2" localSheetId="56" hidden="1">'[3]Revised Budget as per CNPP'!#REF!</definedName>
    <definedName name="__37____123Graph_BCHART_2" localSheetId="16" hidden="1">'[3]Revised Budget as per CNPP'!#REF!</definedName>
    <definedName name="__37____123Graph_BCHART_2" localSheetId="30" hidden="1">'[3]Revised Budget as per CNPP'!#REF!</definedName>
    <definedName name="__37____123Graph_BCHART_2" localSheetId="46" hidden="1">'[3]Revised Budget as per CNPP'!#REF!</definedName>
    <definedName name="__37____123Graph_BCHART_2" localSheetId="35" hidden="1">'[3]Revised Budget as per CNPP'!#REF!</definedName>
    <definedName name="__37____123Graph_BCHART_2" localSheetId="22" hidden="1">'[3]Revised Budget as per CNPP'!#REF!</definedName>
    <definedName name="__37____123Graph_BCHART_2" localSheetId="23" hidden="1">'[3]Revised Budget as per CNPP'!#REF!</definedName>
    <definedName name="__37____123Graph_BCHART_2" localSheetId="24" hidden="1">'[3]Revised Budget as per CNPP'!#REF!</definedName>
    <definedName name="__37____123Graph_BCHART_2" hidden="1">'[3]Revised Budget as per CNPP'!#REF!</definedName>
    <definedName name="__38____123Graph_CCHART_1" localSheetId="0" hidden="1">'[3]Revised Budget as per CNPP'!#REF!</definedName>
    <definedName name="__38____123Graph_CCHART_1" localSheetId="1" hidden="1">'[3]Revised Budget as per CNPP'!#REF!</definedName>
    <definedName name="__38____123Graph_CCHART_1" localSheetId="37" hidden="1">'[3]Revised Budget as per CNPP'!#REF!</definedName>
    <definedName name="__38____123Graph_CCHART_1" localSheetId="2" hidden="1">'[3]Revised Budget as per CNPP'!#REF!</definedName>
    <definedName name="__38____123Graph_CCHART_1" localSheetId="25" hidden="1">'[3]Revised Budget as per CNPP'!#REF!</definedName>
    <definedName name="__38____123Graph_CCHART_1" localSheetId="41" hidden="1">'[3]Revised Budget as per CNPP'!#REF!</definedName>
    <definedName name="__38____123Graph_CCHART_1" localSheetId="7" hidden="1">'[3]Revised Budget as per CNPP'!#REF!</definedName>
    <definedName name="__38____123Graph_CCHART_1" localSheetId="51" hidden="1">'[3]Revised Budget as per CNPP'!#REF!</definedName>
    <definedName name="__38____123Graph_CCHART_1" localSheetId="56" hidden="1">'[3]Revised Budget as per CNPP'!#REF!</definedName>
    <definedName name="__38____123Graph_CCHART_1" localSheetId="16" hidden="1">'[3]Revised Budget as per CNPP'!#REF!</definedName>
    <definedName name="__38____123Graph_CCHART_1" localSheetId="30" hidden="1">'[3]Revised Budget as per CNPP'!#REF!</definedName>
    <definedName name="__38____123Graph_CCHART_1" localSheetId="46" hidden="1">'[3]Revised Budget as per CNPP'!#REF!</definedName>
    <definedName name="__38____123Graph_CCHART_1" localSheetId="35" hidden="1">'[3]Revised Budget as per CNPP'!#REF!</definedName>
    <definedName name="__38____123Graph_CCHART_1" localSheetId="22" hidden="1">'[3]Revised Budget as per CNPP'!#REF!</definedName>
    <definedName name="__38____123Graph_CCHART_1" localSheetId="23" hidden="1">'[3]Revised Budget as per CNPP'!#REF!</definedName>
    <definedName name="__38____123Graph_CCHART_1" localSheetId="24" hidden="1">'[3]Revised Budget as per CNPP'!#REF!</definedName>
    <definedName name="__38____123Graph_CCHART_1" hidden="1">'[3]Revised Budget as per CNPP'!#REF!</definedName>
    <definedName name="__39____123Graph_CCHART_2" localSheetId="0" hidden="1">'[3]Revised Budget as per CNPP'!#REF!</definedName>
    <definedName name="__39____123Graph_CCHART_2" localSheetId="1" hidden="1">'[3]Revised Budget as per CNPP'!#REF!</definedName>
    <definedName name="__39____123Graph_CCHART_2" localSheetId="37" hidden="1">'[3]Revised Budget as per CNPP'!#REF!</definedName>
    <definedName name="__39____123Graph_CCHART_2" localSheetId="2" hidden="1">'[3]Revised Budget as per CNPP'!#REF!</definedName>
    <definedName name="__39____123Graph_CCHART_2" localSheetId="25" hidden="1">'[3]Revised Budget as per CNPP'!#REF!</definedName>
    <definedName name="__39____123Graph_CCHART_2" localSheetId="41" hidden="1">'[3]Revised Budget as per CNPP'!#REF!</definedName>
    <definedName name="__39____123Graph_CCHART_2" localSheetId="7" hidden="1">'[3]Revised Budget as per CNPP'!#REF!</definedName>
    <definedName name="__39____123Graph_CCHART_2" localSheetId="51" hidden="1">'[3]Revised Budget as per CNPP'!#REF!</definedName>
    <definedName name="__39____123Graph_CCHART_2" localSheetId="56" hidden="1">'[3]Revised Budget as per CNPP'!#REF!</definedName>
    <definedName name="__39____123Graph_CCHART_2" localSheetId="16" hidden="1">'[3]Revised Budget as per CNPP'!#REF!</definedName>
    <definedName name="__39____123Graph_CCHART_2" localSheetId="30" hidden="1">'[3]Revised Budget as per CNPP'!#REF!</definedName>
    <definedName name="__39____123Graph_CCHART_2" localSheetId="46" hidden="1">'[3]Revised Budget as per CNPP'!#REF!</definedName>
    <definedName name="__39____123Graph_CCHART_2" localSheetId="35" hidden="1">'[3]Revised Budget as per CNPP'!#REF!</definedName>
    <definedName name="__39____123Graph_CCHART_2" localSheetId="22" hidden="1">'[3]Revised Budget as per CNPP'!#REF!</definedName>
    <definedName name="__39____123Graph_CCHART_2" localSheetId="23" hidden="1">'[3]Revised Budget as per CNPP'!#REF!</definedName>
    <definedName name="__39____123Graph_CCHART_2" localSheetId="24" hidden="1">'[3]Revised Budget as per CNPP'!#REF!</definedName>
    <definedName name="__39____123Graph_CCHART_2" hidden="1">'[3]Revised Budget as per CNPP'!#REF!</definedName>
    <definedName name="__4______123Graph_CCHART_1" localSheetId="0" hidden="1">'[3]Revised Budget as per CNPP'!#REF!</definedName>
    <definedName name="__4______123Graph_CCHART_1" localSheetId="1" hidden="1">'[3]Revised Budget as per CNPP'!#REF!</definedName>
    <definedName name="__4______123Graph_CCHART_1" localSheetId="37" hidden="1">'[3]Revised Budget as per CNPP'!#REF!</definedName>
    <definedName name="__4______123Graph_CCHART_1" localSheetId="2" hidden="1">'[3]Revised Budget as per CNPP'!#REF!</definedName>
    <definedName name="__4______123Graph_CCHART_1" localSheetId="25" hidden="1">'[3]Revised Budget as per CNPP'!#REF!</definedName>
    <definedName name="__4______123Graph_CCHART_1" localSheetId="41" hidden="1">'[3]Revised Budget as per CNPP'!#REF!</definedName>
    <definedName name="__4______123Graph_CCHART_1" localSheetId="7" hidden="1">'[3]Revised Budget as per CNPP'!#REF!</definedName>
    <definedName name="__4______123Graph_CCHART_1" localSheetId="51" hidden="1">'[3]Revised Budget as per CNPP'!#REF!</definedName>
    <definedName name="__4______123Graph_CCHART_1" localSheetId="56" hidden="1">'[3]Revised Budget as per CNPP'!#REF!</definedName>
    <definedName name="__4______123Graph_CCHART_1" localSheetId="16" hidden="1">'[3]Revised Budget as per CNPP'!#REF!</definedName>
    <definedName name="__4______123Graph_CCHART_1" localSheetId="30" hidden="1">'[3]Revised Budget as per CNPP'!#REF!</definedName>
    <definedName name="__4______123Graph_CCHART_1" localSheetId="46" hidden="1">'[3]Revised Budget as per CNPP'!#REF!</definedName>
    <definedName name="__4______123Graph_CCHART_1" localSheetId="35" hidden="1">'[3]Revised Budget as per CNPP'!#REF!</definedName>
    <definedName name="__4______123Graph_CCHART_1" localSheetId="22" hidden="1">'[3]Revised Budget as per CNPP'!#REF!</definedName>
    <definedName name="__4______123Graph_CCHART_1" localSheetId="23" hidden="1">'[3]Revised Budget as per CNPP'!#REF!</definedName>
    <definedName name="__4______123Graph_CCHART_1" localSheetId="24" hidden="1">'[3]Revised Budget as per CNPP'!#REF!</definedName>
    <definedName name="__4______123Graph_CCHART_1" hidden="1">'[3]Revised Budget as per CNPP'!#REF!</definedName>
    <definedName name="__40____123Graph_DCHART_2" localSheetId="0" hidden="1">'[3]Revised Budget as per CNPP'!#REF!</definedName>
    <definedName name="__40____123Graph_DCHART_2" localSheetId="1" hidden="1">'[3]Revised Budget as per CNPP'!#REF!</definedName>
    <definedName name="__40____123Graph_DCHART_2" localSheetId="37" hidden="1">'[3]Revised Budget as per CNPP'!#REF!</definedName>
    <definedName name="__40____123Graph_DCHART_2" localSheetId="2" hidden="1">'[3]Revised Budget as per CNPP'!#REF!</definedName>
    <definedName name="__40____123Graph_DCHART_2" localSheetId="25" hidden="1">'[3]Revised Budget as per CNPP'!#REF!</definedName>
    <definedName name="__40____123Graph_DCHART_2" localSheetId="41" hidden="1">'[3]Revised Budget as per CNPP'!#REF!</definedName>
    <definedName name="__40____123Graph_DCHART_2" localSheetId="7" hidden="1">'[3]Revised Budget as per CNPP'!#REF!</definedName>
    <definedName name="__40____123Graph_DCHART_2" localSheetId="51" hidden="1">'[3]Revised Budget as per CNPP'!#REF!</definedName>
    <definedName name="__40____123Graph_DCHART_2" localSheetId="56" hidden="1">'[3]Revised Budget as per CNPP'!#REF!</definedName>
    <definedName name="__40____123Graph_DCHART_2" localSheetId="16" hidden="1">'[3]Revised Budget as per CNPP'!#REF!</definedName>
    <definedName name="__40____123Graph_DCHART_2" localSheetId="30" hidden="1">'[3]Revised Budget as per CNPP'!#REF!</definedName>
    <definedName name="__40____123Graph_DCHART_2" localSheetId="46" hidden="1">'[3]Revised Budget as per CNPP'!#REF!</definedName>
    <definedName name="__40____123Graph_DCHART_2" localSheetId="35" hidden="1">'[3]Revised Budget as per CNPP'!#REF!</definedName>
    <definedName name="__40____123Graph_DCHART_2" localSheetId="22" hidden="1">'[3]Revised Budget as per CNPP'!#REF!</definedName>
    <definedName name="__40____123Graph_DCHART_2" localSheetId="23" hidden="1">'[3]Revised Budget as per CNPP'!#REF!</definedName>
    <definedName name="__40____123Graph_DCHART_2" localSheetId="24" hidden="1">'[3]Revised Budget as per CNPP'!#REF!</definedName>
    <definedName name="__40____123Graph_DCHART_2" hidden="1">'[3]Revised Budget as per CNPP'!#REF!</definedName>
    <definedName name="__41____123Graph_ECHART_2" localSheetId="0" hidden="1">'[3]Revised Budget as per CNPP'!#REF!</definedName>
    <definedName name="__41____123Graph_ECHART_2" localSheetId="1" hidden="1">'[3]Revised Budget as per CNPP'!#REF!</definedName>
    <definedName name="__41____123Graph_ECHART_2" localSheetId="37" hidden="1">'[3]Revised Budget as per CNPP'!#REF!</definedName>
    <definedName name="__41____123Graph_ECHART_2" localSheetId="2" hidden="1">'[3]Revised Budget as per CNPP'!#REF!</definedName>
    <definedName name="__41____123Graph_ECHART_2" localSheetId="25" hidden="1">'[3]Revised Budget as per CNPP'!#REF!</definedName>
    <definedName name="__41____123Graph_ECHART_2" localSheetId="41" hidden="1">'[3]Revised Budget as per CNPP'!#REF!</definedName>
    <definedName name="__41____123Graph_ECHART_2" localSheetId="7" hidden="1">'[3]Revised Budget as per CNPP'!#REF!</definedName>
    <definedName name="__41____123Graph_ECHART_2" localSheetId="51" hidden="1">'[3]Revised Budget as per CNPP'!#REF!</definedName>
    <definedName name="__41____123Graph_ECHART_2" localSheetId="56" hidden="1">'[3]Revised Budget as per CNPP'!#REF!</definedName>
    <definedName name="__41____123Graph_ECHART_2" localSheetId="16" hidden="1">'[3]Revised Budget as per CNPP'!#REF!</definedName>
    <definedName name="__41____123Graph_ECHART_2" localSheetId="30" hidden="1">'[3]Revised Budget as per CNPP'!#REF!</definedName>
    <definedName name="__41____123Graph_ECHART_2" localSheetId="46" hidden="1">'[3]Revised Budget as per CNPP'!#REF!</definedName>
    <definedName name="__41____123Graph_ECHART_2" localSheetId="35" hidden="1">'[3]Revised Budget as per CNPP'!#REF!</definedName>
    <definedName name="__41____123Graph_ECHART_2" localSheetId="22" hidden="1">'[3]Revised Budget as per CNPP'!#REF!</definedName>
    <definedName name="__41____123Graph_ECHART_2" localSheetId="23" hidden="1">'[3]Revised Budget as per CNPP'!#REF!</definedName>
    <definedName name="__41____123Graph_ECHART_2" localSheetId="24" hidden="1">'[3]Revised Budget as per CNPP'!#REF!</definedName>
    <definedName name="__41____123Graph_ECHART_2" hidden="1">'[3]Revised Budget as per CNPP'!#REF!</definedName>
    <definedName name="__42____123Graph_FCHART_2" localSheetId="0" hidden="1">'[3]Revised Budget as per CNPP'!#REF!</definedName>
    <definedName name="__42____123Graph_FCHART_2" localSheetId="1" hidden="1">'[3]Revised Budget as per CNPP'!#REF!</definedName>
    <definedName name="__42____123Graph_FCHART_2" localSheetId="37" hidden="1">'[3]Revised Budget as per CNPP'!#REF!</definedName>
    <definedName name="__42____123Graph_FCHART_2" localSheetId="2" hidden="1">'[3]Revised Budget as per CNPP'!#REF!</definedName>
    <definedName name="__42____123Graph_FCHART_2" localSheetId="25" hidden="1">'[3]Revised Budget as per CNPP'!#REF!</definedName>
    <definedName name="__42____123Graph_FCHART_2" localSheetId="41" hidden="1">'[3]Revised Budget as per CNPP'!#REF!</definedName>
    <definedName name="__42____123Graph_FCHART_2" localSheetId="7" hidden="1">'[3]Revised Budget as per CNPP'!#REF!</definedName>
    <definedName name="__42____123Graph_FCHART_2" localSheetId="51" hidden="1">'[3]Revised Budget as per CNPP'!#REF!</definedName>
    <definedName name="__42____123Graph_FCHART_2" localSheetId="56" hidden="1">'[3]Revised Budget as per CNPP'!#REF!</definedName>
    <definedName name="__42____123Graph_FCHART_2" localSheetId="16" hidden="1">'[3]Revised Budget as per CNPP'!#REF!</definedName>
    <definedName name="__42____123Graph_FCHART_2" localSheetId="30" hidden="1">'[3]Revised Budget as per CNPP'!#REF!</definedName>
    <definedName name="__42____123Graph_FCHART_2" localSheetId="46" hidden="1">'[3]Revised Budget as per CNPP'!#REF!</definedName>
    <definedName name="__42____123Graph_FCHART_2" localSheetId="35" hidden="1">'[3]Revised Budget as per CNPP'!#REF!</definedName>
    <definedName name="__42____123Graph_FCHART_2" localSheetId="22" hidden="1">'[3]Revised Budget as per CNPP'!#REF!</definedName>
    <definedName name="__42____123Graph_FCHART_2" localSheetId="23" hidden="1">'[3]Revised Budget as per CNPP'!#REF!</definedName>
    <definedName name="__42____123Graph_FCHART_2" localSheetId="24" hidden="1">'[3]Revised Budget as per CNPP'!#REF!</definedName>
    <definedName name="__42____123Graph_FCHART_2" hidden="1">'[3]Revised Budget as per CNPP'!#REF!</definedName>
    <definedName name="__43____123Graph_LBL_ACHART_1" localSheetId="0" hidden="1">'[3]Revised Budget as per CNPP'!#REF!</definedName>
    <definedName name="__43____123Graph_LBL_ACHART_1" localSheetId="1" hidden="1">'[3]Revised Budget as per CNPP'!#REF!</definedName>
    <definedName name="__43____123Graph_LBL_ACHART_1" localSheetId="37" hidden="1">'[3]Revised Budget as per CNPP'!#REF!</definedName>
    <definedName name="__43____123Graph_LBL_ACHART_1" localSheetId="2" hidden="1">'[3]Revised Budget as per CNPP'!#REF!</definedName>
    <definedName name="__43____123Graph_LBL_ACHART_1" localSheetId="25" hidden="1">'[3]Revised Budget as per CNPP'!#REF!</definedName>
    <definedName name="__43____123Graph_LBL_ACHART_1" localSheetId="41" hidden="1">'[3]Revised Budget as per CNPP'!#REF!</definedName>
    <definedName name="__43____123Graph_LBL_ACHART_1" localSheetId="7" hidden="1">'[3]Revised Budget as per CNPP'!#REF!</definedName>
    <definedName name="__43____123Graph_LBL_ACHART_1" localSheetId="51" hidden="1">'[3]Revised Budget as per CNPP'!#REF!</definedName>
    <definedName name="__43____123Graph_LBL_ACHART_1" localSheetId="56" hidden="1">'[3]Revised Budget as per CNPP'!#REF!</definedName>
    <definedName name="__43____123Graph_LBL_ACHART_1" localSheetId="16" hidden="1">'[3]Revised Budget as per CNPP'!#REF!</definedName>
    <definedName name="__43____123Graph_LBL_ACHART_1" localSheetId="30" hidden="1">'[3]Revised Budget as per CNPP'!#REF!</definedName>
    <definedName name="__43____123Graph_LBL_ACHART_1" localSheetId="46" hidden="1">'[3]Revised Budget as per CNPP'!#REF!</definedName>
    <definedName name="__43____123Graph_LBL_ACHART_1" localSheetId="35" hidden="1">'[3]Revised Budget as per CNPP'!#REF!</definedName>
    <definedName name="__43____123Graph_LBL_ACHART_1" localSheetId="22" hidden="1">'[3]Revised Budget as per CNPP'!#REF!</definedName>
    <definedName name="__43____123Graph_LBL_ACHART_1" localSheetId="23" hidden="1">'[3]Revised Budget as per CNPP'!#REF!</definedName>
    <definedName name="__43____123Graph_LBL_ACHART_1" localSheetId="24" hidden="1">'[3]Revised Budget as per CNPP'!#REF!</definedName>
    <definedName name="__43____123Graph_LBL_ACHART_1" hidden="1">'[3]Revised Budget as per CNPP'!#REF!</definedName>
    <definedName name="__44____123Graph_LBL_ACHART_2" localSheetId="0" hidden="1">'[3]Revised Budget as per CNPP'!#REF!</definedName>
    <definedName name="__44____123Graph_LBL_ACHART_2" localSheetId="1" hidden="1">'[3]Revised Budget as per CNPP'!#REF!</definedName>
    <definedName name="__44____123Graph_LBL_ACHART_2" localSheetId="37" hidden="1">'[3]Revised Budget as per CNPP'!#REF!</definedName>
    <definedName name="__44____123Graph_LBL_ACHART_2" localSheetId="2" hidden="1">'[3]Revised Budget as per CNPP'!#REF!</definedName>
    <definedName name="__44____123Graph_LBL_ACHART_2" localSheetId="25" hidden="1">'[3]Revised Budget as per CNPP'!#REF!</definedName>
    <definedName name="__44____123Graph_LBL_ACHART_2" localSheetId="41" hidden="1">'[3]Revised Budget as per CNPP'!#REF!</definedName>
    <definedName name="__44____123Graph_LBL_ACHART_2" localSheetId="7" hidden="1">'[3]Revised Budget as per CNPP'!#REF!</definedName>
    <definedName name="__44____123Graph_LBL_ACHART_2" localSheetId="51" hidden="1">'[3]Revised Budget as per CNPP'!#REF!</definedName>
    <definedName name="__44____123Graph_LBL_ACHART_2" localSheetId="56" hidden="1">'[3]Revised Budget as per CNPP'!#REF!</definedName>
    <definedName name="__44____123Graph_LBL_ACHART_2" localSheetId="16" hidden="1">'[3]Revised Budget as per CNPP'!#REF!</definedName>
    <definedName name="__44____123Graph_LBL_ACHART_2" localSheetId="30" hidden="1">'[3]Revised Budget as per CNPP'!#REF!</definedName>
    <definedName name="__44____123Graph_LBL_ACHART_2" localSheetId="46" hidden="1">'[3]Revised Budget as per CNPP'!#REF!</definedName>
    <definedName name="__44____123Graph_LBL_ACHART_2" localSheetId="35" hidden="1">'[3]Revised Budget as per CNPP'!#REF!</definedName>
    <definedName name="__44____123Graph_LBL_ACHART_2" localSheetId="22" hidden="1">'[3]Revised Budget as per CNPP'!#REF!</definedName>
    <definedName name="__44____123Graph_LBL_ACHART_2" localSheetId="23" hidden="1">'[3]Revised Budget as per CNPP'!#REF!</definedName>
    <definedName name="__44____123Graph_LBL_ACHART_2" localSheetId="24" hidden="1">'[3]Revised Budget as per CNPP'!#REF!</definedName>
    <definedName name="__44____123Graph_LBL_ACHART_2" hidden="1">'[3]Revised Budget as per CNPP'!#REF!</definedName>
    <definedName name="__45____123Graph_LBL_BCHART_1" localSheetId="0" hidden="1">'[3]Revised Budget as per CNPP'!#REF!</definedName>
    <definedName name="__45____123Graph_LBL_BCHART_1" localSheetId="1" hidden="1">'[3]Revised Budget as per CNPP'!#REF!</definedName>
    <definedName name="__45____123Graph_LBL_BCHART_1" localSheetId="37" hidden="1">'[3]Revised Budget as per CNPP'!#REF!</definedName>
    <definedName name="__45____123Graph_LBL_BCHART_1" localSheetId="2" hidden="1">'[3]Revised Budget as per CNPP'!#REF!</definedName>
    <definedName name="__45____123Graph_LBL_BCHART_1" localSheetId="25" hidden="1">'[3]Revised Budget as per CNPP'!#REF!</definedName>
    <definedName name="__45____123Graph_LBL_BCHART_1" localSheetId="41" hidden="1">'[3]Revised Budget as per CNPP'!#REF!</definedName>
    <definedName name="__45____123Graph_LBL_BCHART_1" localSheetId="7" hidden="1">'[3]Revised Budget as per CNPP'!#REF!</definedName>
    <definedName name="__45____123Graph_LBL_BCHART_1" localSheetId="51" hidden="1">'[3]Revised Budget as per CNPP'!#REF!</definedName>
    <definedName name="__45____123Graph_LBL_BCHART_1" localSheetId="56" hidden="1">'[3]Revised Budget as per CNPP'!#REF!</definedName>
    <definedName name="__45____123Graph_LBL_BCHART_1" localSheetId="16" hidden="1">'[3]Revised Budget as per CNPP'!#REF!</definedName>
    <definedName name="__45____123Graph_LBL_BCHART_1" localSheetId="30" hidden="1">'[3]Revised Budget as per CNPP'!#REF!</definedName>
    <definedName name="__45____123Graph_LBL_BCHART_1" localSheetId="46" hidden="1">'[3]Revised Budget as per CNPP'!#REF!</definedName>
    <definedName name="__45____123Graph_LBL_BCHART_1" localSheetId="35" hidden="1">'[3]Revised Budget as per CNPP'!#REF!</definedName>
    <definedName name="__45____123Graph_LBL_BCHART_1" localSheetId="22" hidden="1">'[3]Revised Budget as per CNPP'!#REF!</definedName>
    <definedName name="__45____123Graph_LBL_BCHART_1" localSheetId="23" hidden="1">'[3]Revised Budget as per CNPP'!#REF!</definedName>
    <definedName name="__45____123Graph_LBL_BCHART_1" localSheetId="24" hidden="1">'[3]Revised Budget as per CNPP'!#REF!</definedName>
    <definedName name="__45____123Graph_LBL_BCHART_1" hidden="1">'[3]Revised Budget as per CNPP'!#REF!</definedName>
    <definedName name="__46____123Graph_LBL_BCHART_2" localSheetId="0" hidden="1">'[3]Revised Budget as per CNPP'!#REF!</definedName>
    <definedName name="__46____123Graph_LBL_BCHART_2" localSheetId="1" hidden="1">'[3]Revised Budget as per CNPP'!#REF!</definedName>
    <definedName name="__46____123Graph_LBL_BCHART_2" localSheetId="37" hidden="1">'[3]Revised Budget as per CNPP'!#REF!</definedName>
    <definedName name="__46____123Graph_LBL_BCHART_2" localSheetId="2" hidden="1">'[3]Revised Budget as per CNPP'!#REF!</definedName>
    <definedName name="__46____123Graph_LBL_BCHART_2" localSheetId="25" hidden="1">'[3]Revised Budget as per CNPP'!#REF!</definedName>
    <definedName name="__46____123Graph_LBL_BCHART_2" localSheetId="41" hidden="1">'[3]Revised Budget as per CNPP'!#REF!</definedName>
    <definedName name="__46____123Graph_LBL_BCHART_2" localSheetId="7" hidden="1">'[3]Revised Budget as per CNPP'!#REF!</definedName>
    <definedName name="__46____123Graph_LBL_BCHART_2" localSheetId="51" hidden="1">'[3]Revised Budget as per CNPP'!#REF!</definedName>
    <definedName name="__46____123Graph_LBL_BCHART_2" localSheetId="56" hidden="1">'[3]Revised Budget as per CNPP'!#REF!</definedName>
    <definedName name="__46____123Graph_LBL_BCHART_2" localSheetId="16" hidden="1">'[3]Revised Budget as per CNPP'!#REF!</definedName>
    <definedName name="__46____123Graph_LBL_BCHART_2" localSheetId="30" hidden="1">'[3]Revised Budget as per CNPP'!#REF!</definedName>
    <definedName name="__46____123Graph_LBL_BCHART_2" localSheetId="46" hidden="1">'[3]Revised Budget as per CNPP'!#REF!</definedName>
    <definedName name="__46____123Graph_LBL_BCHART_2" localSheetId="35" hidden="1">'[3]Revised Budget as per CNPP'!#REF!</definedName>
    <definedName name="__46____123Graph_LBL_BCHART_2" localSheetId="22" hidden="1">'[3]Revised Budget as per CNPP'!#REF!</definedName>
    <definedName name="__46____123Graph_LBL_BCHART_2" localSheetId="23" hidden="1">'[3]Revised Budget as per CNPP'!#REF!</definedName>
    <definedName name="__46____123Graph_LBL_BCHART_2" localSheetId="24" hidden="1">'[3]Revised Budget as per CNPP'!#REF!</definedName>
    <definedName name="__46____123Graph_LBL_BCHART_2" hidden="1">'[3]Revised Budget as per CNPP'!#REF!</definedName>
    <definedName name="__47____123Graph_LBL_CCHART_2" localSheetId="0" hidden="1">'[3]Revised Budget as per CNPP'!#REF!</definedName>
    <definedName name="__47____123Graph_LBL_CCHART_2" localSheetId="1" hidden="1">'[3]Revised Budget as per CNPP'!#REF!</definedName>
    <definedName name="__47____123Graph_LBL_CCHART_2" localSheetId="37" hidden="1">'[3]Revised Budget as per CNPP'!#REF!</definedName>
    <definedName name="__47____123Graph_LBL_CCHART_2" localSheetId="2" hidden="1">'[3]Revised Budget as per CNPP'!#REF!</definedName>
    <definedName name="__47____123Graph_LBL_CCHART_2" localSheetId="25" hidden="1">'[3]Revised Budget as per CNPP'!#REF!</definedName>
    <definedName name="__47____123Graph_LBL_CCHART_2" localSheetId="41" hidden="1">'[3]Revised Budget as per CNPP'!#REF!</definedName>
    <definedName name="__47____123Graph_LBL_CCHART_2" localSheetId="7" hidden="1">'[3]Revised Budget as per CNPP'!#REF!</definedName>
    <definedName name="__47____123Graph_LBL_CCHART_2" localSheetId="51" hidden="1">'[3]Revised Budget as per CNPP'!#REF!</definedName>
    <definedName name="__47____123Graph_LBL_CCHART_2" localSheetId="56" hidden="1">'[3]Revised Budget as per CNPP'!#REF!</definedName>
    <definedName name="__47____123Graph_LBL_CCHART_2" localSheetId="16" hidden="1">'[3]Revised Budget as per CNPP'!#REF!</definedName>
    <definedName name="__47____123Graph_LBL_CCHART_2" localSheetId="30" hidden="1">'[3]Revised Budget as per CNPP'!#REF!</definedName>
    <definedName name="__47____123Graph_LBL_CCHART_2" localSheetId="46" hidden="1">'[3]Revised Budget as per CNPP'!#REF!</definedName>
    <definedName name="__47____123Graph_LBL_CCHART_2" localSheetId="35" hidden="1">'[3]Revised Budget as per CNPP'!#REF!</definedName>
    <definedName name="__47____123Graph_LBL_CCHART_2" localSheetId="22" hidden="1">'[3]Revised Budget as per CNPP'!#REF!</definedName>
    <definedName name="__47____123Graph_LBL_CCHART_2" localSheetId="23" hidden="1">'[3]Revised Budget as per CNPP'!#REF!</definedName>
    <definedName name="__47____123Graph_LBL_CCHART_2" localSheetId="24" hidden="1">'[3]Revised Budget as per CNPP'!#REF!</definedName>
    <definedName name="__47____123Graph_LBL_CCHART_2" hidden="1">'[3]Revised Budget as per CNPP'!#REF!</definedName>
    <definedName name="__48____123Graph_LBL_DCHART_2" localSheetId="0" hidden="1">'[3]Revised Budget as per CNPP'!#REF!</definedName>
    <definedName name="__48____123Graph_LBL_DCHART_2" localSheetId="1" hidden="1">'[3]Revised Budget as per CNPP'!#REF!</definedName>
    <definedName name="__48____123Graph_LBL_DCHART_2" localSheetId="37" hidden="1">'[3]Revised Budget as per CNPP'!#REF!</definedName>
    <definedName name="__48____123Graph_LBL_DCHART_2" localSheetId="2" hidden="1">'[3]Revised Budget as per CNPP'!#REF!</definedName>
    <definedName name="__48____123Graph_LBL_DCHART_2" localSheetId="25" hidden="1">'[3]Revised Budget as per CNPP'!#REF!</definedName>
    <definedName name="__48____123Graph_LBL_DCHART_2" localSheetId="41" hidden="1">'[3]Revised Budget as per CNPP'!#REF!</definedName>
    <definedName name="__48____123Graph_LBL_DCHART_2" localSheetId="7" hidden="1">'[3]Revised Budget as per CNPP'!#REF!</definedName>
    <definedName name="__48____123Graph_LBL_DCHART_2" localSheetId="51" hidden="1">'[3]Revised Budget as per CNPP'!#REF!</definedName>
    <definedName name="__48____123Graph_LBL_DCHART_2" localSheetId="56" hidden="1">'[3]Revised Budget as per CNPP'!#REF!</definedName>
    <definedName name="__48____123Graph_LBL_DCHART_2" localSheetId="16" hidden="1">'[3]Revised Budget as per CNPP'!#REF!</definedName>
    <definedName name="__48____123Graph_LBL_DCHART_2" localSheetId="30" hidden="1">'[3]Revised Budget as per CNPP'!#REF!</definedName>
    <definedName name="__48____123Graph_LBL_DCHART_2" localSheetId="46" hidden="1">'[3]Revised Budget as per CNPP'!#REF!</definedName>
    <definedName name="__48____123Graph_LBL_DCHART_2" localSheetId="35" hidden="1">'[3]Revised Budget as per CNPP'!#REF!</definedName>
    <definedName name="__48____123Graph_LBL_DCHART_2" localSheetId="22" hidden="1">'[3]Revised Budget as per CNPP'!#REF!</definedName>
    <definedName name="__48____123Graph_LBL_DCHART_2" localSheetId="23" hidden="1">'[3]Revised Budget as per CNPP'!#REF!</definedName>
    <definedName name="__48____123Graph_LBL_DCHART_2" localSheetId="24" hidden="1">'[3]Revised Budget as per CNPP'!#REF!</definedName>
    <definedName name="__48____123Graph_LBL_DCHART_2" hidden="1">'[3]Revised Budget as per CNPP'!#REF!</definedName>
    <definedName name="__49____123Graph_LBL_ECHART_2" localSheetId="0" hidden="1">'[3]Revised Budget as per CNPP'!#REF!</definedName>
    <definedName name="__49____123Graph_LBL_ECHART_2" localSheetId="1" hidden="1">'[3]Revised Budget as per CNPP'!#REF!</definedName>
    <definedName name="__49____123Graph_LBL_ECHART_2" localSheetId="37" hidden="1">'[3]Revised Budget as per CNPP'!#REF!</definedName>
    <definedName name="__49____123Graph_LBL_ECHART_2" localSheetId="2" hidden="1">'[3]Revised Budget as per CNPP'!#REF!</definedName>
    <definedName name="__49____123Graph_LBL_ECHART_2" localSheetId="25" hidden="1">'[3]Revised Budget as per CNPP'!#REF!</definedName>
    <definedName name="__49____123Graph_LBL_ECHART_2" localSheetId="41" hidden="1">'[3]Revised Budget as per CNPP'!#REF!</definedName>
    <definedName name="__49____123Graph_LBL_ECHART_2" localSheetId="7" hidden="1">'[3]Revised Budget as per CNPP'!#REF!</definedName>
    <definedName name="__49____123Graph_LBL_ECHART_2" localSheetId="51" hidden="1">'[3]Revised Budget as per CNPP'!#REF!</definedName>
    <definedName name="__49____123Graph_LBL_ECHART_2" localSheetId="56" hidden="1">'[3]Revised Budget as per CNPP'!#REF!</definedName>
    <definedName name="__49____123Graph_LBL_ECHART_2" localSheetId="16" hidden="1">'[3]Revised Budget as per CNPP'!#REF!</definedName>
    <definedName name="__49____123Graph_LBL_ECHART_2" localSheetId="30" hidden="1">'[3]Revised Budget as per CNPP'!#REF!</definedName>
    <definedName name="__49____123Graph_LBL_ECHART_2" localSheetId="46" hidden="1">'[3]Revised Budget as per CNPP'!#REF!</definedName>
    <definedName name="__49____123Graph_LBL_ECHART_2" localSheetId="35" hidden="1">'[3]Revised Budget as per CNPP'!#REF!</definedName>
    <definedName name="__49____123Graph_LBL_ECHART_2" localSheetId="22" hidden="1">'[3]Revised Budget as per CNPP'!#REF!</definedName>
    <definedName name="__49____123Graph_LBL_ECHART_2" localSheetId="23" hidden="1">'[3]Revised Budget as per CNPP'!#REF!</definedName>
    <definedName name="__49____123Graph_LBL_ECHART_2" localSheetId="24" hidden="1">'[3]Revised Budget as per CNPP'!#REF!</definedName>
    <definedName name="__49____123Graph_LBL_ECHART_2" hidden="1">'[3]Revised Budget as per CNPP'!#REF!</definedName>
    <definedName name="__5______123Graph_CCHART_2" localSheetId="0" hidden="1">'[3]Revised Budget as per CNPP'!#REF!</definedName>
    <definedName name="__5______123Graph_CCHART_2" localSheetId="1" hidden="1">'[3]Revised Budget as per CNPP'!#REF!</definedName>
    <definedName name="__5______123Graph_CCHART_2" localSheetId="37" hidden="1">'[3]Revised Budget as per CNPP'!#REF!</definedName>
    <definedName name="__5______123Graph_CCHART_2" localSheetId="2" hidden="1">'[3]Revised Budget as per CNPP'!#REF!</definedName>
    <definedName name="__5______123Graph_CCHART_2" localSheetId="25" hidden="1">'[3]Revised Budget as per CNPP'!#REF!</definedName>
    <definedName name="__5______123Graph_CCHART_2" localSheetId="41" hidden="1">'[3]Revised Budget as per CNPP'!#REF!</definedName>
    <definedName name="__5______123Graph_CCHART_2" localSheetId="7" hidden="1">'[3]Revised Budget as per CNPP'!#REF!</definedName>
    <definedName name="__5______123Graph_CCHART_2" localSheetId="51" hidden="1">'[3]Revised Budget as per CNPP'!#REF!</definedName>
    <definedName name="__5______123Graph_CCHART_2" localSheetId="56" hidden="1">'[3]Revised Budget as per CNPP'!#REF!</definedName>
    <definedName name="__5______123Graph_CCHART_2" localSheetId="16" hidden="1">'[3]Revised Budget as per CNPP'!#REF!</definedName>
    <definedName name="__5______123Graph_CCHART_2" localSheetId="30" hidden="1">'[3]Revised Budget as per CNPP'!#REF!</definedName>
    <definedName name="__5______123Graph_CCHART_2" localSheetId="46" hidden="1">'[3]Revised Budget as per CNPP'!#REF!</definedName>
    <definedName name="__5______123Graph_CCHART_2" localSheetId="35" hidden="1">'[3]Revised Budget as per CNPP'!#REF!</definedName>
    <definedName name="__5______123Graph_CCHART_2" localSheetId="22" hidden="1">'[3]Revised Budget as per CNPP'!#REF!</definedName>
    <definedName name="__5______123Graph_CCHART_2" localSheetId="23" hidden="1">'[3]Revised Budget as per CNPP'!#REF!</definedName>
    <definedName name="__5______123Graph_CCHART_2" localSheetId="24" hidden="1">'[3]Revised Budget as per CNPP'!#REF!</definedName>
    <definedName name="__5______123Graph_CCHART_2" hidden="1">'[3]Revised Budget as per CNPP'!#REF!</definedName>
    <definedName name="__50____123Graph_LBL_FCHART_2" localSheetId="0" hidden="1">'[3]Revised Budget as per CNPP'!#REF!</definedName>
    <definedName name="__50____123Graph_LBL_FCHART_2" localSheetId="1" hidden="1">'[3]Revised Budget as per CNPP'!#REF!</definedName>
    <definedName name="__50____123Graph_LBL_FCHART_2" localSheetId="37" hidden="1">'[3]Revised Budget as per CNPP'!#REF!</definedName>
    <definedName name="__50____123Graph_LBL_FCHART_2" localSheetId="2" hidden="1">'[3]Revised Budget as per CNPP'!#REF!</definedName>
    <definedName name="__50____123Graph_LBL_FCHART_2" localSheetId="25" hidden="1">'[3]Revised Budget as per CNPP'!#REF!</definedName>
    <definedName name="__50____123Graph_LBL_FCHART_2" localSheetId="41" hidden="1">'[3]Revised Budget as per CNPP'!#REF!</definedName>
    <definedName name="__50____123Graph_LBL_FCHART_2" localSheetId="7" hidden="1">'[3]Revised Budget as per CNPP'!#REF!</definedName>
    <definedName name="__50____123Graph_LBL_FCHART_2" localSheetId="51" hidden="1">'[3]Revised Budget as per CNPP'!#REF!</definedName>
    <definedName name="__50____123Graph_LBL_FCHART_2" localSheetId="56" hidden="1">'[3]Revised Budget as per CNPP'!#REF!</definedName>
    <definedName name="__50____123Graph_LBL_FCHART_2" localSheetId="16" hidden="1">'[3]Revised Budget as per CNPP'!#REF!</definedName>
    <definedName name="__50____123Graph_LBL_FCHART_2" localSheetId="30" hidden="1">'[3]Revised Budget as per CNPP'!#REF!</definedName>
    <definedName name="__50____123Graph_LBL_FCHART_2" localSheetId="46" hidden="1">'[3]Revised Budget as per CNPP'!#REF!</definedName>
    <definedName name="__50____123Graph_LBL_FCHART_2" localSheetId="35" hidden="1">'[3]Revised Budget as per CNPP'!#REF!</definedName>
    <definedName name="__50____123Graph_LBL_FCHART_2" localSheetId="22" hidden="1">'[3]Revised Budget as per CNPP'!#REF!</definedName>
    <definedName name="__50____123Graph_LBL_FCHART_2" localSheetId="23" hidden="1">'[3]Revised Budget as per CNPP'!#REF!</definedName>
    <definedName name="__50____123Graph_LBL_FCHART_2" localSheetId="24" hidden="1">'[3]Revised Budget as per CNPP'!#REF!</definedName>
    <definedName name="__50____123Graph_LBL_FCHART_2" hidden="1">'[3]Revised Budget as per CNPP'!#REF!</definedName>
    <definedName name="__51___123Graph_ACHART_1" localSheetId="0" hidden="1">'[3]Revised Budget as per CNPP'!#REF!</definedName>
    <definedName name="__51___123Graph_ACHART_1" localSheetId="1" hidden="1">'[3]Revised Budget as per CNPP'!#REF!</definedName>
    <definedName name="__51___123Graph_ACHART_1" localSheetId="37" hidden="1">'[3]Revised Budget as per CNPP'!#REF!</definedName>
    <definedName name="__51___123Graph_ACHART_1" localSheetId="2" hidden="1">'[3]Revised Budget as per CNPP'!#REF!</definedName>
    <definedName name="__51___123Graph_ACHART_1" localSheetId="25" hidden="1">'[3]Revised Budget as per CNPP'!#REF!</definedName>
    <definedName name="__51___123Graph_ACHART_1" localSheetId="41" hidden="1">'[3]Revised Budget as per CNPP'!#REF!</definedName>
    <definedName name="__51___123Graph_ACHART_1" localSheetId="7" hidden="1">'[3]Revised Budget as per CNPP'!#REF!</definedName>
    <definedName name="__51___123Graph_ACHART_1" localSheetId="51" hidden="1">'[3]Revised Budget as per CNPP'!#REF!</definedName>
    <definedName name="__51___123Graph_ACHART_1" localSheetId="56" hidden="1">'[3]Revised Budget as per CNPP'!#REF!</definedName>
    <definedName name="__51___123Graph_ACHART_1" localSheetId="16" hidden="1">'[3]Revised Budget as per CNPP'!#REF!</definedName>
    <definedName name="__51___123Graph_ACHART_1" localSheetId="30" hidden="1">'[3]Revised Budget as per CNPP'!#REF!</definedName>
    <definedName name="__51___123Graph_ACHART_1" localSheetId="46" hidden="1">'[3]Revised Budget as per CNPP'!#REF!</definedName>
    <definedName name="__51___123Graph_ACHART_1" localSheetId="35" hidden="1">'[3]Revised Budget as per CNPP'!#REF!</definedName>
    <definedName name="__51___123Graph_ACHART_1" localSheetId="22" hidden="1">'[3]Revised Budget as per CNPP'!#REF!</definedName>
    <definedName name="__51___123Graph_ACHART_1" localSheetId="23" hidden="1">'[3]Revised Budget as per CNPP'!#REF!</definedName>
    <definedName name="__51___123Graph_ACHART_1" localSheetId="24" hidden="1">'[3]Revised Budget as per CNPP'!#REF!</definedName>
    <definedName name="__51___123Graph_ACHART_1" hidden="1">'[3]Revised Budget as per CNPP'!#REF!</definedName>
    <definedName name="__52___123Graph_ACHART_2" localSheetId="0" hidden="1">'[3]Revised Budget as per CNPP'!#REF!</definedName>
    <definedName name="__52___123Graph_ACHART_2" localSheetId="1" hidden="1">'[3]Revised Budget as per CNPP'!#REF!</definedName>
    <definedName name="__52___123Graph_ACHART_2" localSheetId="37" hidden="1">'[3]Revised Budget as per CNPP'!#REF!</definedName>
    <definedName name="__52___123Graph_ACHART_2" localSheetId="2" hidden="1">'[3]Revised Budget as per CNPP'!#REF!</definedName>
    <definedName name="__52___123Graph_ACHART_2" localSheetId="25" hidden="1">'[3]Revised Budget as per CNPP'!#REF!</definedName>
    <definedName name="__52___123Graph_ACHART_2" localSheetId="41" hidden="1">'[3]Revised Budget as per CNPP'!#REF!</definedName>
    <definedName name="__52___123Graph_ACHART_2" localSheetId="7" hidden="1">'[3]Revised Budget as per CNPP'!#REF!</definedName>
    <definedName name="__52___123Graph_ACHART_2" localSheetId="51" hidden="1">'[3]Revised Budget as per CNPP'!#REF!</definedName>
    <definedName name="__52___123Graph_ACHART_2" localSheetId="56" hidden="1">'[3]Revised Budget as per CNPP'!#REF!</definedName>
    <definedName name="__52___123Graph_ACHART_2" localSheetId="16" hidden="1">'[3]Revised Budget as per CNPP'!#REF!</definedName>
    <definedName name="__52___123Graph_ACHART_2" localSheetId="30" hidden="1">'[3]Revised Budget as per CNPP'!#REF!</definedName>
    <definedName name="__52___123Graph_ACHART_2" localSheetId="46" hidden="1">'[3]Revised Budget as per CNPP'!#REF!</definedName>
    <definedName name="__52___123Graph_ACHART_2" localSheetId="35" hidden="1">'[3]Revised Budget as per CNPP'!#REF!</definedName>
    <definedName name="__52___123Graph_ACHART_2" localSheetId="22" hidden="1">'[3]Revised Budget as per CNPP'!#REF!</definedName>
    <definedName name="__52___123Graph_ACHART_2" localSheetId="23" hidden="1">'[3]Revised Budget as per CNPP'!#REF!</definedName>
    <definedName name="__52___123Graph_ACHART_2" localSheetId="24" hidden="1">'[3]Revised Budget as per CNPP'!#REF!</definedName>
    <definedName name="__52___123Graph_ACHART_2" hidden="1">'[3]Revised Budget as per CNPP'!#REF!</definedName>
    <definedName name="__53___123Graph_BCHART_1" localSheetId="0" hidden="1">'[3]Revised Budget as per CNPP'!#REF!</definedName>
    <definedName name="__53___123Graph_BCHART_1" localSheetId="1" hidden="1">'[3]Revised Budget as per CNPP'!#REF!</definedName>
    <definedName name="__53___123Graph_BCHART_1" localSheetId="37" hidden="1">'[3]Revised Budget as per CNPP'!#REF!</definedName>
    <definedName name="__53___123Graph_BCHART_1" localSheetId="2" hidden="1">'[3]Revised Budget as per CNPP'!#REF!</definedName>
    <definedName name="__53___123Graph_BCHART_1" localSheetId="25" hidden="1">'[3]Revised Budget as per CNPP'!#REF!</definedName>
    <definedName name="__53___123Graph_BCHART_1" localSheetId="41" hidden="1">'[3]Revised Budget as per CNPP'!#REF!</definedName>
    <definedName name="__53___123Graph_BCHART_1" localSheetId="7" hidden="1">'[3]Revised Budget as per CNPP'!#REF!</definedName>
    <definedName name="__53___123Graph_BCHART_1" localSheetId="51" hidden="1">'[3]Revised Budget as per CNPP'!#REF!</definedName>
    <definedName name="__53___123Graph_BCHART_1" localSheetId="56" hidden="1">'[3]Revised Budget as per CNPP'!#REF!</definedName>
    <definedName name="__53___123Graph_BCHART_1" localSheetId="16" hidden="1">'[3]Revised Budget as per CNPP'!#REF!</definedName>
    <definedName name="__53___123Graph_BCHART_1" localSheetId="30" hidden="1">'[3]Revised Budget as per CNPP'!#REF!</definedName>
    <definedName name="__53___123Graph_BCHART_1" localSheetId="46" hidden="1">'[3]Revised Budget as per CNPP'!#REF!</definedName>
    <definedName name="__53___123Graph_BCHART_1" localSheetId="35" hidden="1">'[3]Revised Budget as per CNPP'!#REF!</definedName>
    <definedName name="__53___123Graph_BCHART_1" localSheetId="22" hidden="1">'[3]Revised Budget as per CNPP'!#REF!</definedName>
    <definedName name="__53___123Graph_BCHART_1" localSheetId="23" hidden="1">'[3]Revised Budget as per CNPP'!#REF!</definedName>
    <definedName name="__53___123Graph_BCHART_1" localSheetId="24" hidden="1">'[3]Revised Budget as per CNPP'!#REF!</definedName>
    <definedName name="__53___123Graph_BCHART_1" hidden="1">'[3]Revised Budget as per CNPP'!#REF!</definedName>
    <definedName name="__54___123Graph_BCHART_2" localSheetId="0" hidden="1">'[3]Revised Budget as per CNPP'!#REF!</definedName>
    <definedName name="__54___123Graph_BCHART_2" localSheetId="1" hidden="1">'[3]Revised Budget as per CNPP'!#REF!</definedName>
    <definedName name="__54___123Graph_BCHART_2" localSheetId="37" hidden="1">'[3]Revised Budget as per CNPP'!#REF!</definedName>
    <definedName name="__54___123Graph_BCHART_2" localSheetId="2" hidden="1">'[3]Revised Budget as per CNPP'!#REF!</definedName>
    <definedName name="__54___123Graph_BCHART_2" localSheetId="25" hidden="1">'[3]Revised Budget as per CNPP'!#REF!</definedName>
    <definedName name="__54___123Graph_BCHART_2" localSheetId="41" hidden="1">'[3]Revised Budget as per CNPP'!#REF!</definedName>
    <definedName name="__54___123Graph_BCHART_2" localSheetId="7" hidden="1">'[3]Revised Budget as per CNPP'!#REF!</definedName>
    <definedName name="__54___123Graph_BCHART_2" localSheetId="51" hidden="1">'[3]Revised Budget as per CNPP'!#REF!</definedName>
    <definedName name="__54___123Graph_BCHART_2" localSheetId="56" hidden="1">'[3]Revised Budget as per CNPP'!#REF!</definedName>
    <definedName name="__54___123Graph_BCHART_2" localSheetId="16" hidden="1">'[3]Revised Budget as per CNPP'!#REF!</definedName>
    <definedName name="__54___123Graph_BCHART_2" localSheetId="30" hidden="1">'[3]Revised Budget as per CNPP'!#REF!</definedName>
    <definedName name="__54___123Graph_BCHART_2" localSheetId="46" hidden="1">'[3]Revised Budget as per CNPP'!#REF!</definedName>
    <definedName name="__54___123Graph_BCHART_2" localSheetId="35" hidden="1">'[3]Revised Budget as per CNPP'!#REF!</definedName>
    <definedName name="__54___123Graph_BCHART_2" localSheetId="22" hidden="1">'[3]Revised Budget as per CNPP'!#REF!</definedName>
    <definedName name="__54___123Graph_BCHART_2" localSheetId="23" hidden="1">'[3]Revised Budget as per CNPP'!#REF!</definedName>
    <definedName name="__54___123Graph_BCHART_2" localSheetId="24" hidden="1">'[3]Revised Budget as per CNPP'!#REF!</definedName>
    <definedName name="__54___123Graph_BCHART_2" hidden="1">'[3]Revised Budget as per CNPP'!#REF!</definedName>
    <definedName name="__55___123Graph_CCHART_1" localSheetId="0" hidden="1">'[3]Revised Budget as per CNPP'!#REF!</definedName>
    <definedName name="__55___123Graph_CCHART_1" localSheetId="1" hidden="1">'[3]Revised Budget as per CNPP'!#REF!</definedName>
    <definedName name="__55___123Graph_CCHART_1" localSheetId="37" hidden="1">'[3]Revised Budget as per CNPP'!#REF!</definedName>
    <definedName name="__55___123Graph_CCHART_1" localSheetId="2" hidden="1">'[3]Revised Budget as per CNPP'!#REF!</definedName>
    <definedName name="__55___123Graph_CCHART_1" localSheetId="25" hidden="1">'[3]Revised Budget as per CNPP'!#REF!</definedName>
    <definedName name="__55___123Graph_CCHART_1" localSheetId="41" hidden="1">'[3]Revised Budget as per CNPP'!#REF!</definedName>
    <definedName name="__55___123Graph_CCHART_1" localSheetId="7" hidden="1">'[3]Revised Budget as per CNPP'!#REF!</definedName>
    <definedName name="__55___123Graph_CCHART_1" localSheetId="51" hidden="1">'[3]Revised Budget as per CNPP'!#REF!</definedName>
    <definedName name="__55___123Graph_CCHART_1" localSheetId="56" hidden="1">'[3]Revised Budget as per CNPP'!#REF!</definedName>
    <definedName name="__55___123Graph_CCHART_1" localSheetId="16" hidden="1">'[3]Revised Budget as per CNPP'!#REF!</definedName>
    <definedName name="__55___123Graph_CCHART_1" localSheetId="30" hidden="1">'[3]Revised Budget as per CNPP'!#REF!</definedName>
    <definedName name="__55___123Graph_CCHART_1" localSheetId="46" hidden="1">'[3]Revised Budget as per CNPP'!#REF!</definedName>
    <definedName name="__55___123Graph_CCHART_1" localSheetId="35" hidden="1">'[3]Revised Budget as per CNPP'!#REF!</definedName>
    <definedName name="__55___123Graph_CCHART_1" localSheetId="22" hidden="1">'[3]Revised Budget as per CNPP'!#REF!</definedName>
    <definedName name="__55___123Graph_CCHART_1" localSheetId="23" hidden="1">'[3]Revised Budget as per CNPP'!#REF!</definedName>
    <definedName name="__55___123Graph_CCHART_1" localSheetId="24" hidden="1">'[3]Revised Budget as per CNPP'!#REF!</definedName>
    <definedName name="__55___123Graph_CCHART_1" hidden="1">'[3]Revised Budget as per CNPP'!#REF!</definedName>
    <definedName name="__56___123Graph_CCHART_2" localSheetId="0" hidden="1">'[3]Revised Budget as per CNPP'!#REF!</definedName>
    <definedName name="__56___123Graph_CCHART_2" localSheetId="1" hidden="1">'[3]Revised Budget as per CNPP'!#REF!</definedName>
    <definedName name="__56___123Graph_CCHART_2" localSheetId="37" hidden="1">'[3]Revised Budget as per CNPP'!#REF!</definedName>
    <definedName name="__56___123Graph_CCHART_2" localSheetId="2" hidden="1">'[3]Revised Budget as per CNPP'!#REF!</definedName>
    <definedName name="__56___123Graph_CCHART_2" localSheetId="25" hidden="1">'[3]Revised Budget as per CNPP'!#REF!</definedName>
    <definedName name="__56___123Graph_CCHART_2" localSheetId="41" hidden="1">'[3]Revised Budget as per CNPP'!#REF!</definedName>
    <definedName name="__56___123Graph_CCHART_2" localSheetId="7" hidden="1">'[3]Revised Budget as per CNPP'!#REF!</definedName>
    <definedName name="__56___123Graph_CCHART_2" localSheetId="51" hidden="1">'[3]Revised Budget as per CNPP'!#REF!</definedName>
    <definedName name="__56___123Graph_CCHART_2" localSheetId="56" hidden="1">'[3]Revised Budget as per CNPP'!#REF!</definedName>
    <definedName name="__56___123Graph_CCHART_2" localSheetId="16" hidden="1">'[3]Revised Budget as per CNPP'!#REF!</definedName>
    <definedName name="__56___123Graph_CCHART_2" localSheetId="30" hidden="1">'[3]Revised Budget as per CNPP'!#REF!</definedName>
    <definedName name="__56___123Graph_CCHART_2" localSheetId="46" hidden="1">'[3]Revised Budget as per CNPP'!#REF!</definedName>
    <definedName name="__56___123Graph_CCHART_2" localSheetId="35" hidden="1">'[3]Revised Budget as per CNPP'!#REF!</definedName>
    <definedName name="__56___123Graph_CCHART_2" localSheetId="22" hidden="1">'[3]Revised Budget as per CNPP'!#REF!</definedName>
    <definedName name="__56___123Graph_CCHART_2" localSheetId="23" hidden="1">'[3]Revised Budget as per CNPP'!#REF!</definedName>
    <definedName name="__56___123Graph_CCHART_2" localSheetId="24" hidden="1">'[3]Revised Budget as per CNPP'!#REF!</definedName>
    <definedName name="__56___123Graph_CCHART_2" hidden="1">'[3]Revised Budget as per CNPP'!#REF!</definedName>
    <definedName name="__57___123Graph_DCHART_2" localSheetId="0" hidden="1">'[3]Revised Budget as per CNPP'!#REF!</definedName>
    <definedName name="__57___123Graph_DCHART_2" localSheetId="1" hidden="1">'[3]Revised Budget as per CNPP'!#REF!</definedName>
    <definedName name="__57___123Graph_DCHART_2" localSheetId="37" hidden="1">'[3]Revised Budget as per CNPP'!#REF!</definedName>
    <definedName name="__57___123Graph_DCHART_2" localSheetId="2" hidden="1">'[3]Revised Budget as per CNPP'!#REF!</definedName>
    <definedName name="__57___123Graph_DCHART_2" localSheetId="25" hidden="1">'[3]Revised Budget as per CNPP'!#REF!</definedName>
    <definedName name="__57___123Graph_DCHART_2" localSheetId="41" hidden="1">'[3]Revised Budget as per CNPP'!#REF!</definedName>
    <definedName name="__57___123Graph_DCHART_2" localSheetId="7" hidden="1">'[3]Revised Budget as per CNPP'!#REF!</definedName>
    <definedName name="__57___123Graph_DCHART_2" localSheetId="51" hidden="1">'[3]Revised Budget as per CNPP'!#REF!</definedName>
    <definedName name="__57___123Graph_DCHART_2" localSheetId="56" hidden="1">'[3]Revised Budget as per CNPP'!#REF!</definedName>
    <definedName name="__57___123Graph_DCHART_2" localSheetId="16" hidden="1">'[3]Revised Budget as per CNPP'!#REF!</definedName>
    <definedName name="__57___123Graph_DCHART_2" localSheetId="30" hidden="1">'[3]Revised Budget as per CNPP'!#REF!</definedName>
    <definedName name="__57___123Graph_DCHART_2" localSheetId="46" hidden="1">'[3]Revised Budget as per CNPP'!#REF!</definedName>
    <definedName name="__57___123Graph_DCHART_2" localSheetId="35" hidden="1">'[3]Revised Budget as per CNPP'!#REF!</definedName>
    <definedName name="__57___123Graph_DCHART_2" localSheetId="22" hidden="1">'[3]Revised Budget as per CNPP'!#REF!</definedName>
    <definedName name="__57___123Graph_DCHART_2" localSheetId="23" hidden="1">'[3]Revised Budget as per CNPP'!#REF!</definedName>
    <definedName name="__57___123Graph_DCHART_2" localSheetId="24" hidden="1">'[3]Revised Budget as per CNPP'!#REF!</definedName>
    <definedName name="__57___123Graph_DCHART_2" hidden="1">'[3]Revised Budget as per CNPP'!#REF!</definedName>
    <definedName name="__58___123Graph_ECHART_2" localSheetId="0" hidden="1">'[3]Revised Budget as per CNPP'!#REF!</definedName>
    <definedName name="__58___123Graph_ECHART_2" localSheetId="1" hidden="1">'[3]Revised Budget as per CNPP'!#REF!</definedName>
    <definedName name="__58___123Graph_ECHART_2" localSheetId="37" hidden="1">'[3]Revised Budget as per CNPP'!#REF!</definedName>
    <definedName name="__58___123Graph_ECHART_2" localSheetId="2" hidden="1">'[3]Revised Budget as per CNPP'!#REF!</definedName>
    <definedName name="__58___123Graph_ECHART_2" localSheetId="25" hidden="1">'[3]Revised Budget as per CNPP'!#REF!</definedName>
    <definedName name="__58___123Graph_ECHART_2" localSheetId="41" hidden="1">'[3]Revised Budget as per CNPP'!#REF!</definedName>
    <definedName name="__58___123Graph_ECHART_2" localSheetId="7" hidden="1">'[3]Revised Budget as per CNPP'!#REF!</definedName>
    <definedName name="__58___123Graph_ECHART_2" localSheetId="51" hidden="1">'[3]Revised Budget as per CNPP'!#REF!</definedName>
    <definedName name="__58___123Graph_ECHART_2" localSheetId="56" hidden="1">'[3]Revised Budget as per CNPP'!#REF!</definedName>
    <definedName name="__58___123Graph_ECHART_2" localSheetId="16" hidden="1">'[3]Revised Budget as per CNPP'!#REF!</definedName>
    <definedName name="__58___123Graph_ECHART_2" localSheetId="30" hidden="1">'[3]Revised Budget as per CNPP'!#REF!</definedName>
    <definedName name="__58___123Graph_ECHART_2" localSheetId="46" hidden="1">'[3]Revised Budget as per CNPP'!#REF!</definedName>
    <definedName name="__58___123Graph_ECHART_2" localSheetId="35" hidden="1">'[3]Revised Budget as per CNPP'!#REF!</definedName>
    <definedName name="__58___123Graph_ECHART_2" localSheetId="22" hidden="1">'[3]Revised Budget as per CNPP'!#REF!</definedName>
    <definedName name="__58___123Graph_ECHART_2" localSheetId="23" hidden="1">'[3]Revised Budget as per CNPP'!#REF!</definedName>
    <definedName name="__58___123Graph_ECHART_2" localSheetId="24" hidden="1">'[3]Revised Budget as per CNPP'!#REF!</definedName>
    <definedName name="__58___123Graph_ECHART_2" hidden="1">'[3]Revised Budget as per CNPP'!#REF!</definedName>
    <definedName name="__59___123Graph_FCHART_2" localSheetId="0" hidden="1">'[3]Revised Budget as per CNPP'!#REF!</definedName>
    <definedName name="__59___123Graph_FCHART_2" localSheetId="1" hidden="1">'[3]Revised Budget as per CNPP'!#REF!</definedName>
    <definedName name="__59___123Graph_FCHART_2" localSheetId="37" hidden="1">'[3]Revised Budget as per CNPP'!#REF!</definedName>
    <definedName name="__59___123Graph_FCHART_2" localSheetId="2" hidden="1">'[3]Revised Budget as per CNPP'!#REF!</definedName>
    <definedName name="__59___123Graph_FCHART_2" localSheetId="25" hidden="1">'[3]Revised Budget as per CNPP'!#REF!</definedName>
    <definedName name="__59___123Graph_FCHART_2" localSheetId="41" hidden="1">'[3]Revised Budget as per CNPP'!#REF!</definedName>
    <definedName name="__59___123Graph_FCHART_2" localSheetId="7" hidden="1">'[3]Revised Budget as per CNPP'!#REF!</definedName>
    <definedName name="__59___123Graph_FCHART_2" localSheetId="51" hidden="1">'[3]Revised Budget as per CNPP'!#REF!</definedName>
    <definedName name="__59___123Graph_FCHART_2" localSheetId="56" hidden="1">'[3]Revised Budget as per CNPP'!#REF!</definedName>
    <definedName name="__59___123Graph_FCHART_2" localSheetId="16" hidden="1">'[3]Revised Budget as per CNPP'!#REF!</definedName>
    <definedName name="__59___123Graph_FCHART_2" localSheetId="30" hidden="1">'[3]Revised Budget as per CNPP'!#REF!</definedName>
    <definedName name="__59___123Graph_FCHART_2" localSheetId="46" hidden="1">'[3]Revised Budget as per CNPP'!#REF!</definedName>
    <definedName name="__59___123Graph_FCHART_2" localSheetId="35" hidden="1">'[3]Revised Budget as per CNPP'!#REF!</definedName>
    <definedName name="__59___123Graph_FCHART_2" localSheetId="22" hidden="1">'[3]Revised Budget as per CNPP'!#REF!</definedName>
    <definedName name="__59___123Graph_FCHART_2" localSheetId="23" hidden="1">'[3]Revised Budget as per CNPP'!#REF!</definedName>
    <definedName name="__59___123Graph_FCHART_2" localSheetId="24" hidden="1">'[3]Revised Budget as per CNPP'!#REF!</definedName>
    <definedName name="__59___123Graph_FCHART_2" hidden="1">'[3]Revised Budget as per CNPP'!#REF!</definedName>
    <definedName name="__6______123Graph_DCHART_2" localSheetId="0" hidden="1">'[3]Revised Budget as per CNPP'!#REF!</definedName>
    <definedName name="__6______123Graph_DCHART_2" localSheetId="1" hidden="1">'[3]Revised Budget as per CNPP'!#REF!</definedName>
    <definedName name="__6______123Graph_DCHART_2" localSheetId="37" hidden="1">'[3]Revised Budget as per CNPP'!#REF!</definedName>
    <definedName name="__6______123Graph_DCHART_2" localSheetId="2" hidden="1">'[3]Revised Budget as per CNPP'!#REF!</definedName>
    <definedName name="__6______123Graph_DCHART_2" localSheetId="25" hidden="1">'[3]Revised Budget as per CNPP'!#REF!</definedName>
    <definedName name="__6______123Graph_DCHART_2" localSheetId="41" hidden="1">'[3]Revised Budget as per CNPP'!#REF!</definedName>
    <definedName name="__6______123Graph_DCHART_2" localSheetId="7" hidden="1">'[3]Revised Budget as per CNPP'!#REF!</definedName>
    <definedName name="__6______123Graph_DCHART_2" localSheetId="51" hidden="1">'[3]Revised Budget as per CNPP'!#REF!</definedName>
    <definedName name="__6______123Graph_DCHART_2" localSheetId="56" hidden="1">'[3]Revised Budget as per CNPP'!#REF!</definedName>
    <definedName name="__6______123Graph_DCHART_2" localSheetId="16" hidden="1">'[3]Revised Budget as per CNPP'!#REF!</definedName>
    <definedName name="__6______123Graph_DCHART_2" localSheetId="30" hidden="1">'[3]Revised Budget as per CNPP'!#REF!</definedName>
    <definedName name="__6______123Graph_DCHART_2" localSheetId="46" hidden="1">'[3]Revised Budget as per CNPP'!#REF!</definedName>
    <definedName name="__6______123Graph_DCHART_2" localSheetId="35" hidden="1">'[3]Revised Budget as per CNPP'!#REF!</definedName>
    <definedName name="__6______123Graph_DCHART_2" localSheetId="22" hidden="1">'[3]Revised Budget as per CNPP'!#REF!</definedName>
    <definedName name="__6______123Graph_DCHART_2" localSheetId="23" hidden="1">'[3]Revised Budget as per CNPP'!#REF!</definedName>
    <definedName name="__6______123Graph_DCHART_2" localSheetId="24" hidden="1">'[3]Revised Budget as per CNPP'!#REF!</definedName>
    <definedName name="__6______123Graph_DCHART_2" hidden="1">'[3]Revised Budget as per CNPP'!#REF!</definedName>
    <definedName name="__60___123Graph_LBL_ACHART_1" localSheetId="0" hidden="1">'[3]Revised Budget as per CNPP'!#REF!</definedName>
    <definedName name="__60___123Graph_LBL_ACHART_1" localSheetId="1" hidden="1">'[3]Revised Budget as per CNPP'!#REF!</definedName>
    <definedName name="__60___123Graph_LBL_ACHART_1" localSheetId="37" hidden="1">'[3]Revised Budget as per CNPP'!#REF!</definedName>
    <definedName name="__60___123Graph_LBL_ACHART_1" localSheetId="2" hidden="1">'[3]Revised Budget as per CNPP'!#REF!</definedName>
    <definedName name="__60___123Graph_LBL_ACHART_1" localSheetId="25" hidden="1">'[3]Revised Budget as per CNPP'!#REF!</definedName>
    <definedName name="__60___123Graph_LBL_ACHART_1" localSheetId="41" hidden="1">'[3]Revised Budget as per CNPP'!#REF!</definedName>
    <definedName name="__60___123Graph_LBL_ACHART_1" localSheetId="7" hidden="1">'[3]Revised Budget as per CNPP'!#REF!</definedName>
    <definedName name="__60___123Graph_LBL_ACHART_1" localSheetId="51" hidden="1">'[3]Revised Budget as per CNPP'!#REF!</definedName>
    <definedName name="__60___123Graph_LBL_ACHART_1" localSheetId="56" hidden="1">'[3]Revised Budget as per CNPP'!#REF!</definedName>
    <definedName name="__60___123Graph_LBL_ACHART_1" localSheetId="16" hidden="1">'[3]Revised Budget as per CNPP'!#REF!</definedName>
    <definedName name="__60___123Graph_LBL_ACHART_1" localSheetId="30" hidden="1">'[3]Revised Budget as per CNPP'!#REF!</definedName>
    <definedName name="__60___123Graph_LBL_ACHART_1" localSheetId="46" hidden="1">'[3]Revised Budget as per CNPP'!#REF!</definedName>
    <definedName name="__60___123Graph_LBL_ACHART_1" localSheetId="35" hidden="1">'[3]Revised Budget as per CNPP'!#REF!</definedName>
    <definedName name="__60___123Graph_LBL_ACHART_1" localSheetId="22" hidden="1">'[3]Revised Budget as per CNPP'!#REF!</definedName>
    <definedName name="__60___123Graph_LBL_ACHART_1" localSheetId="23" hidden="1">'[3]Revised Budget as per CNPP'!#REF!</definedName>
    <definedName name="__60___123Graph_LBL_ACHART_1" localSheetId="24" hidden="1">'[3]Revised Budget as per CNPP'!#REF!</definedName>
    <definedName name="__60___123Graph_LBL_ACHART_1" hidden="1">'[3]Revised Budget as per CNPP'!#REF!</definedName>
    <definedName name="__61___123Graph_LBL_ACHART_2" localSheetId="0" hidden="1">'[3]Revised Budget as per CNPP'!#REF!</definedName>
    <definedName name="__61___123Graph_LBL_ACHART_2" localSheetId="1" hidden="1">'[3]Revised Budget as per CNPP'!#REF!</definedName>
    <definedName name="__61___123Graph_LBL_ACHART_2" localSheetId="37" hidden="1">'[3]Revised Budget as per CNPP'!#REF!</definedName>
    <definedName name="__61___123Graph_LBL_ACHART_2" localSheetId="2" hidden="1">'[3]Revised Budget as per CNPP'!#REF!</definedName>
    <definedName name="__61___123Graph_LBL_ACHART_2" localSheetId="25" hidden="1">'[3]Revised Budget as per CNPP'!#REF!</definedName>
    <definedName name="__61___123Graph_LBL_ACHART_2" localSheetId="41" hidden="1">'[3]Revised Budget as per CNPP'!#REF!</definedName>
    <definedName name="__61___123Graph_LBL_ACHART_2" localSheetId="7" hidden="1">'[3]Revised Budget as per CNPP'!#REF!</definedName>
    <definedName name="__61___123Graph_LBL_ACHART_2" localSheetId="51" hidden="1">'[3]Revised Budget as per CNPP'!#REF!</definedName>
    <definedName name="__61___123Graph_LBL_ACHART_2" localSheetId="56" hidden="1">'[3]Revised Budget as per CNPP'!#REF!</definedName>
    <definedName name="__61___123Graph_LBL_ACHART_2" localSheetId="16" hidden="1">'[3]Revised Budget as per CNPP'!#REF!</definedName>
    <definedName name="__61___123Graph_LBL_ACHART_2" localSheetId="30" hidden="1">'[3]Revised Budget as per CNPP'!#REF!</definedName>
    <definedName name="__61___123Graph_LBL_ACHART_2" localSheetId="46" hidden="1">'[3]Revised Budget as per CNPP'!#REF!</definedName>
    <definedName name="__61___123Graph_LBL_ACHART_2" localSheetId="35" hidden="1">'[3]Revised Budget as per CNPP'!#REF!</definedName>
    <definedName name="__61___123Graph_LBL_ACHART_2" localSheetId="22" hidden="1">'[3]Revised Budget as per CNPP'!#REF!</definedName>
    <definedName name="__61___123Graph_LBL_ACHART_2" localSheetId="23" hidden="1">'[3]Revised Budget as per CNPP'!#REF!</definedName>
    <definedName name="__61___123Graph_LBL_ACHART_2" localSheetId="24" hidden="1">'[3]Revised Budget as per CNPP'!#REF!</definedName>
    <definedName name="__61___123Graph_LBL_ACHART_2" hidden="1">'[3]Revised Budget as per CNPP'!#REF!</definedName>
    <definedName name="__62___123Graph_LBL_BCHART_1" localSheetId="0" hidden="1">'[3]Revised Budget as per CNPP'!#REF!</definedName>
    <definedName name="__62___123Graph_LBL_BCHART_1" localSheetId="1" hidden="1">'[3]Revised Budget as per CNPP'!#REF!</definedName>
    <definedName name="__62___123Graph_LBL_BCHART_1" localSheetId="37" hidden="1">'[3]Revised Budget as per CNPP'!#REF!</definedName>
    <definedName name="__62___123Graph_LBL_BCHART_1" localSheetId="2" hidden="1">'[3]Revised Budget as per CNPP'!#REF!</definedName>
    <definedName name="__62___123Graph_LBL_BCHART_1" localSheetId="25" hidden="1">'[3]Revised Budget as per CNPP'!#REF!</definedName>
    <definedName name="__62___123Graph_LBL_BCHART_1" localSheetId="41" hidden="1">'[3]Revised Budget as per CNPP'!#REF!</definedName>
    <definedName name="__62___123Graph_LBL_BCHART_1" localSheetId="7" hidden="1">'[3]Revised Budget as per CNPP'!#REF!</definedName>
    <definedName name="__62___123Graph_LBL_BCHART_1" localSheetId="51" hidden="1">'[3]Revised Budget as per CNPP'!#REF!</definedName>
    <definedName name="__62___123Graph_LBL_BCHART_1" localSheetId="56" hidden="1">'[3]Revised Budget as per CNPP'!#REF!</definedName>
    <definedName name="__62___123Graph_LBL_BCHART_1" localSheetId="16" hidden="1">'[3]Revised Budget as per CNPP'!#REF!</definedName>
    <definedName name="__62___123Graph_LBL_BCHART_1" localSheetId="30" hidden="1">'[3]Revised Budget as per CNPP'!#REF!</definedName>
    <definedName name="__62___123Graph_LBL_BCHART_1" localSheetId="46" hidden="1">'[3]Revised Budget as per CNPP'!#REF!</definedName>
    <definedName name="__62___123Graph_LBL_BCHART_1" localSheetId="35" hidden="1">'[3]Revised Budget as per CNPP'!#REF!</definedName>
    <definedName name="__62___123Graph_LBL_BCHART_1" localSheetId="22" hidden="1">'[3]Revised Budget as per CNPP'!#REF!</definedName>
    <definedName name="__62___123Graph_LBL_BCHART_1" localSheetId="23" hidden="1">'[3]Revised Budget as per CNPP'!#REF!</definedName>
    <definedName name="__62___123Graph_LBL_BCHART_1" localSheetId="24" hidden="1">'[3]Revised Budget as per CNPP'!#REF!</definedName>
    <definedName name="__62___123Graph_LBL_BCHART_1" hidden="1">'[3]Revised Budget as per CNPP'!#REF!</definedName>
    <definedName name="__63___123Graph_LBL_BCHART_2" localSheetId="0" hidden="1">'[3]Revised Budget as per CNPP'!#REF!</definedName>
    <definedName name="__63___123Graph_LBL_BCHART_2" localSheetId="1" hidden="1">'[3]Revised Budget as per CNPP'!#REF!</definedName>
    <definedName name="__63___123Graph_LBL_BCHART_2" localSheetId="37" hidden="1">'[3]Revised Budget as per CNPP'!#REF!</definedName>
    <definedName name="__63___123Graph_LBL_BCHART_2" localSheetId="2" hidden="1">'[3]Revised Budget as per CNPP'!#REF!</definedName>
    <definedName name="__63___123Graph_LBL_BCHART_2" localSheetId="25" hidden="1">'[3]Revised Budget as per CNPP'!#REF!</definedName>
    <definedName name="__63___123Graph_LBL_BCHART_2" localSheetId="41" hidden="1">'[3]Revised Budget as per CNPP'!#REF!</definedName>
    <definedName name="__63___123Graph_LBL_BCHART_2" localSheetId="7" hidden="1">'[3]Revised Budget as per CNPP'!#REF!</definedName>
    <definedName name="__63___123Graph_LBL_BCHART_2" localSheetId="51" hidden="1">'[3]Revised Budget as per CNPP'!#REF!</definedName>
    <definedName name="__63___123Graph_LBL_BCHART_2" localSheetId="56" hidden="1">'[3]Revised Budget as per CNPP'!#REF!</definedName>
    <definedName name="__63___123Graph_LBL_BCHART_2" localSheetId="16" hidden="1">'[3]Revised Budget as per CNPP'!#REF!</definedName>
    <definedName name="__63___123Graph_LBL_BCHART_2" localSheetId="30" hidden="1">'[3]Revised Budget as per CNPP'!#REF!</definedName>
    <definedName name="__63___123Graph_LBL_BCHART_2" localSheetId="46" hidden="1">'[3]Revised Budget as per CNPP'!#REF!</definedName>
    <definedName name="__63___123Graph_LBL_BCHART_2" localSheetId="35" hidden="1">'[3]Revised Budget as per CNPP'!#REF!</definedName>
    <definedName name="__63___123Graph_LBL_BCHART_2" localSheetId="22" hidden="1">'[3]Revised Budget as per CNPP'!#REF!</definedName>
    <definedName name="__63___123Graph_LBL_BCHART_2" localSheetId="23" hidden="1">'[3]Revised Budget as per CNPP'!#REF!</definedName>
    <definedName name="__63___123Graph_LBL_BCHART_2" localSheetId="24" hidden="1">'[3]Revised Budget as per CNPP'!#REF!</definedName>
    <definedName name="__63___123Graph_LBL_BCHART_2" hidden="1">'[3]Revised Budget as per CNPP'!#REF!</definedName>
    <definedName name="__64___123Graph_LBL_CCHART_2" localSheetId="0" hidden="1">'[3]Revised Budget as per CNPP'!#REF!</definedName>
    <definedName name="__64___123Graph_LBL_CCHART_2" localSheetId="1" hidden="1">'[3]Revised Budget as per CNPP'!#REF!</definedName>
    <definedName name="__64___123Graph_LBL_CCHART_2" localSheetId="37" hidden="1">'[3]Revised Budget as per CNPP'!#REF!</definedName>
    <definedName name="__64___123Graph_LBL_CCHART_2" localSheetId="2" hidden="1">'[3]Revised Budget as per CNPP'!#REF!</definedName>
    <definedName name="__64___123Graph_LBL_CCHART_2" localSheetId="25" hidden="1">'[3]Revised Budget as per CNPP'!#REF!</definedName>
    <definedName name="__64___123Graph_LBL_CCHART_2" localSheetId="41" hidden="1">'[3]Revised Budget as per CNPP'!#REF!</definedName>
    <definedName name="__64___123Graph_LBL_CCHART_2" localSheetId="7" hidden="1">'[3]Revised Budget as per CNPP'!#REF!</definedName>
    <definedName name="__64___123Graph_LBL_CCHART_2" localSheetId="51" hidden="1">'[3]Revised Budget as per CNPP'!#REF!</definedName>
    <definedName name="__64___123Graph_LBL_CCHART_2" localSheetId="56" hidden="1">'[3]Revised Budget as per CNPP'!#REF!</definedName>
    <definedName name="__64___123Graph_LBL_CCHART_2" localSheetId="16" hidden="1">'[3]Revised Budget as per CNPP'!#REF!</definedName>
    <definedName name="__64___123Graph_LBL_CCHART_2" localSheetId="30" hidden="1">'[3]Revised Budget as per CNPP'!#REF!</definedName>
    <definedName name="__64___123Graph_LBL_CCHART_2" localSheetId="46" hidden="1">'[3]Revised Budget as per CNPP'!#REF!</definedName>
    <definedName name="__64___123Graph_LBL_CCHART_2" localSheetId="35" hidden="1">'[3]Revised Budget as per CNPP'!#REF!</definedName>
    <definedName name="__64___123Graph_LBL_CCHART_2" localSheetId="22" hidden="1">'[3]Revised Budget as per CNPP'!#REF!</definedName>
    <definedName name="__64___123Graph_LBL_CCHART_2" localSheetId="23" hidden="1">'[3]Revised Budget as per CNPP'!#REF!</definedName>
    <definedName name="__64___123Graph_LBL_CCHART_2" localSheetId="24" hidden="1">'[3]Revised Budget as per CNPP'!#REF!</definedName>
    <definedName name="__64___123Graph_LBL_CCHART_2" hidden="1">'[3]Revised Budget as per CNPP'!#REF!</definedName>
    <definedName name="__65___123Graph_LBL_DCHART_2" localSheetId="0" hidden="1">'[3]Revised Budget as per CNPP'!#REF!</definedName>
    <definedName name="__65___123Graph_LBL_DCHART_2" localSheetId="1" hidden="1">'[3]Revised Budget as per CNPP'!#REF!</definedName>
    <definedName name="__65___123Graph_LBL_DCHART_2" localSheetId="37" hidden="1">'[3]Revised Budget as per CNPP'!#REF!</definedName>
    <definedName name="__65___123Graph_LBL_DCHART_2" localSheetId="2" hidden="1">'[3]Revised Budget as per CNPP'!#REF!</definedName>
    <definedName name="__65___123Graph_LBL_DCHART_2" localSheetId="25" hidden="1">'[3]Revised Budget as per CNPP'!#REF!</definedName>
    <definedName name="__65___123Graph_LBL_DCHART_2" localSheetId="41" hidden="1">'[3]Revised Budget as per CNPP'!#REF!</definedName>
    <definedName name="__65___123Graph_LBL_DCHART_2" localSheetId="7" hidden="1">'[3]Revised Budget as per CNPP'!#REF!</definedName>
    <definedName name="__65___123Graph_LBL_DCHART_2" localSheetId="51" hidden="1">'[3]Revised Budget as per CNPP'!#REF!</definedName>
    <definedName name="__65___123Graph_LBL_DCHART_2" localSheetId="56" hidden="1">'[3]Revised Budget as per CNPP'!#REF!</definedName>
    <definedName name="__65___123Graph_LBL_DCHART_2" localSheetId="16" hidden="1">'[3]Revised Budget as per CNPP'!#REF!</definedName>
    <definedName name="__65___123Graph_LBL_DCHART_2" localSheetId="30" hidden="1">'[3]Revised Budget as per CNPP'!#REF!</definedName>
    <definedName name="__65___123Graph_LBL_DCHART_2" localSheetId="46" hidden="1">'[3]Revised Budget as per CNPP'!#REF!</definedName>
    <definedName name="__65___123Graph_LBL_DCHART_2" localSheetId="35" hidden="1">'[3]Revised Budget as per CNPP'!#REF!</definedName>
    <definedName name="__65___123Graph_LBL_DCHART_2" localSheetId="22" hidden="1">'[3]Revised Budget as per CNPP'!#REF!</definedName>
    <definedName name="__65___123Graph_LBL_DCHART_2" localSheetId="23" hidden="1">'[3]Revised Budget as per CNPP'!#REF!</definedName>
    <definedName name="__65___123Graph_LBL_DCHART_2" localSheetId="24" hidden="1">'[3]Revised Budget as per CNPP'!#REF!</definedName>
    <definedName name="__65___123Graph_LBL_DCHART_2" hidden="1">'[3]Revised Budget as per CNPP'!#REF!</definedName>
    <definedName name="__66___123Graph_LBL_ECHART_2" localSheetId="0" hidden="1">'[3]Revised Budget as per CNPP'!#REF!</definedName>
    <definedName name="__66___123Graph_LBL_ECHART_2" localSheetId="1" hidden="1">'[3]Revised Budget as per CNPP'!#REF!</definedName>
    <definedName name="__66___123Graph_LBL_ECHART_2" localSheetId="37" hidden="1">'[3]Revised Budget as per CNPP'!#REF!</definedName>
    <definedName name="__66___123Graph_LBL_ECHART_2" localSheetId="2" hidden="1">'[3]Revised Budget as per CNPP'!#REF!</definedName>
    <definedName name="__66___123Graph_LBL_ECHART_2" localSheetId="25" hidden="1">'[3]Revised Budget as per CNPP'!#REF!</definedName>
    <definedName name="__66___123Graph_LBL_ECHART_2" localSheetId="41" hidden="1">'[3]Revised Budget as per CNPP'!#REF!</definedName>
    <definedName name="__66___123Graph_LBL_ECHART_2" localSheetId="7" hidden="1">'[3]Revised Budget as per CNPP'!#REF!</definedName>
    <definedName name="__66___123Graph_LBL_ECHART_2" localSheetId="51" hidden="1">'[3]Revised Budget as per CNPP'!#REF!</definedName>
    <definedName name="__66___123Graph_LBL_ECHART_2" localSheetId="56" hidden="1">'[3]Revised Budget as per CNPP'!#REF!</definedName>
    <definedName name="__66___123Graph_LBL_ECHART_2" localSheetId="16" hidden="1">'[3]Revised Budget as per CNPP'!#REF!</definedName>
    <definedName name="__66___123Graph_LBL_ECHART_2" localSheetId="30" hidden="1">'[3]Revised Budget as per CNPP'!#REF!</definedName>
    <definedName name="__66___123Graph_LBL_ECHART_2" localSheetId="46" hidden="1">'[3]Revised Budget as per CNPP'!#REF!</definedName>
    <definedName name="__66___123Graph_LBL_ECHART_2" localSheetId="35" hidden="1">'[3]Revised Budget as per CNPP'!#REF!</definedName>
    <definedName name="__66___123Graph_LBL_ECHART_2" localSheetId="22" hidden="1">'[3]Revised Budget as per CNPP'!#REF!</definedName>
    <definedName name="__66___123Graph_LBL_ECHART_2" localSheetId="23" hidden="1">'[3]Revised Budget as per CNPP'!#REF!</definedName>
    <definedName name="__66___123Graph_LBL_ECHART_2" localSheetId="24" hidden="1">'[3]Revised Budget as per CNPP'!#REF!</definedName>
    <definedName name="__66___123Graph_LBL_ECHART_2" hidden="1">'[3]Revised Budget as per CNPP'!#REF!</definedName>
    <definedName name="__67___123Graph_LBL_FCHART_2" localSheetId="0" hidden="1">'[3]Revised Budget as per CNPP'!#REF!</definedName>
    <definedName name="__67___123Graph_LBL_FCHART_2" localSheetId="1" hidden="1">'[3]Revised Budget as per CNPP'!#REF!</definedName>
    <definedName name="__67___123Graph_LBL_FCHART_2" localSheetId="37" hidden="1">'[3]Revised Budget as per CNPP'!#REF!</definedName>
    <definedName name="__67___123Graph_LBL_FCHART_2" localSheetId="2" hidden="1">'[3]Revised Budget as per CNPP'!#REF!</definedName>
    <definedName name="__67___123Graph_LBL_FCHART_2" localSheetId="25" hidden="1">'[3]Revised Budget as per CNPP'!#REF!</definedName>
    <definedName name="__67___123Graph_LBL_FCHART_2" localSheetId="41" hidden="1">'[3]Revised Budget as per CNPP'!#REF!</definedName>
    <definedName name="__67___123Graph_LBL_FCHART_2" localSheetId="7" hidden="1">'[3]Revised Budget as per CNPP'!#REF!</definedName>
    <definedName name="__67___123Graph_LBL_FCHART_2" localSheetId="51" hidden="1">'[3]Revised Budget as per CNPP'!#REF!</definedName>
    <definedName name="__67___123Graph_LBL_FCHART_2" localSheetId="56" hidden="1">'[3]Revised Budget as per CNPP'!#REF!</definedName>
    <definedName name="__67___123Graph_LBL_FCHART_2" localSheetId="16" hidden="1">'[3]Revised Budget as per CNPP'!#REF!</definedName>
    <definedName name="__67___123Graph_LBL_FCHART_2" localSheetId="30" hidden="1">'[3]Revised Budget as per CNPP'!#REF!</definedName>
    <definedName name="__67___123Graph_LBL_FCHART_2" localSheetId="46" hidden="1">'[3]Revised Budget as per CNPP'!#REF!</definedName>
    <definedName name="__67___123Graph_LBL_FCHART_2" localSheetId="35" hidden="1">'[3]Revised Budget as per CNPP'!#REF!</definedName>
    <definedName name="__67___123Graph_LBL_FCHART_2" localSheetId="22" hidden="1">'[3]Revised Budget as per CNPP'!#REF!</definedName>
    <definedName name="__67___123Graph_LBL_FCHART_2" localSheetId="23" hidden="1">'[3]Revised Budget as per CNPP'!#REF!</definedName>
    <definedName name="__67___123Graph_LBL_FCHART_2" localSheetId="24" hidden="1">'[3]Revised Budget as per CNPP'!#REF!</definedName>
    <definedName name="__67___123Graph_LBL_FCHART_2" hidden="1">'[3]Revised Budget as per CNPP'!#REF!</definedName>
    <definedName name="__68__123Graph_ACHART_1" localSheetId="0" hidden="1">'[3]Revised Budget as per CNPP'!#REF!</definedName>
    <definedName name="__68__123Graph_ACHART_1" localSheetId="1" hidden="1">'[3]Revised Budget as per CNPP'!#REF!</definedName>
    <definedName name="__68__123Graph_ACHART_1" localSheetId="37" hidden="1">'[3]Revised Budget as per CNPP'!#REF!</definedName>
    <definedName name="__68__123Graph_ACHART_1" localSheetId="2" hidden="1">'[3]Revised Budget as per CNPP'!#REF!</definedName>
    <definedName name="__68__123Graph_ACHART_1" localSheetId="25" hidden="1">'[3]Revised Budget as per CNPP'!#REF!</definedName>
    <definedName name="__68__123Graph_ACHART_1" localSheetId="41" hidden="1">'[3]Revised Budget as per CNPP'!#REF!</definedName>
    <definedName name="__68__123Graph_ACHART_1" localSheetId="7" hidden="1">'[3]Revised Budget as per CNPP'!#REF!</definedName>
    <definedName name="__68__123Graph_ACHART_1" localSheetId="51" hidden="1">'[3]Revised Budget as per CNPP'!#REF!</definedName>
    <definedName name="__68__123Graph_ACHART_1" localSheetId="56" hidden="1">'[3]Revised Budget as per CNPP'!#REF!</definedName>
    <definedName name="__68__123Graph_ACHART_1" localSheetId="16" hidden="1">'[3]Revised Budget as per CNPP'!#REF!</definedName>
    <definedName name="__68__123Graph_ACHART_1" localSheetId="30" hidden="1">'[3]Revised Budget as per CNPP'!#REF!</definedName>
    <definedName name="__68__123Graph_ACHART_1" localSheetId="46" hidden="1">'[3]Revised Budget as per CNPP'!#REF!</definedName>
    <definedName name="__68__123Graph_ACHART_1" localSheetId="35" hidden="1">'[3]Revised Budget as per CNPP'!#REF!</definedName>
    <definedName name="__68__123Graph_ACHART_1" localSheetId="22" hidden="1">'[3]Revised Budget as per CNPP'!#REF!</definedName>
    <definedName name="__68__123Graph_ACHART_1" localSheetId="23" hidden="1">'[3]Revised Budget as per CNPP'!#REF!</definedName>
    <definedName name="__68__123Graph_ACHART_1" localSheetId="24" hidden="1">'[3]Revised Budget as per CNPP'!#REF!</definedName>
    <definedName name="__68__123Graph_ACHART_1" hidden="1">'[3]Revised Budget as per CNPP'!#REF!</definedName>
    <definedName name="__69__123Graph_ACHART_2" localSheetId="0" hidden="1">'[3]Revised Budget as per CNPP'!#REF!</definedName>
    <definedName name="__69__123Graph_ACHART_2" localSheetId="1" hidden="1">'[3]Revised Budget as per CNPP'!#REF!</definedName>
    <definedName name="__69__123Graph_ACHART_2" localSheetId="37" hidden="1">'[3]Revised Budget as per CNPP'!#REF!</definedName>
    <definedName name="__69__123Graph_ACHART_2" localSheetId="2" hidden="1">'[3]Revised Budget as per CNPP'!#REF!</definedName>
    <definedName name="__69__123Graph_ACHART_2" localSheetId="25" hidden="1">'[3]Revised Budget as per CNPP'!#REF!</definedName>
    <definedName name="__69__123Graph_ACHART_2" localSheetId="41" hidden="1">'[3]Revised Budget as per CNPP'!#REF!</definedName>
    <definedName name="__69__123Graph_ACHART_2" localSheetId="7" hidden="1">'[3]Revised Budget as per CNPP'!#REF!</definedName>
    <definedName name="__69__123Graph_ACHART_2" localSheetId="51" hidden="1">'[3]Revised Budget as per CNPP'!#REF!</definedName>
    <definedName name="__69__123Graph_ACHART_2" localSheetId="56" hidden="1">'[3]Revised Budget as per CNPP'!#REF!</definedName>
    <definedName name="__69__123Graph_ACHART_2" localSheetId="16" hidden="1">'[3]Revised Budget as per CNPP'!#REF!</definedName>
    <definedName name="__69__123Graph_ACHART_2" localSheetId="30" hidden="1">'[3]Revised Budget as per CNPP'!#REF!</definedName>
    <definedName name="__69__123Graph_ACHART_2" localSheetId="46" hidden="1">'[3]Revised Budget as per CNPP'!#REF!</definedName>
    <definedName name="__69__123Graph_ACHART_2" localSheetId="35" hidden="1">'[3]Revised Budget as per CNPP'!#REF!</definedName>
    <definedName name="__69__123Graph_ACHART_2" localSheetId="22" hidden="1">'[3]Revised Budget as per CNPP'!#REF!</definedName>
    <definedName name="__69__123Graph_ACHART_2" localSheetId="23" hidden="1">'[3]Revised Budget as per CNPP'!#REF!</definedName>
    <definedName name="__69__123Graph_ACHART_2" localSheetId="24" hidden="1">'[3]Revised Budget as per CNPP'!#REF!</definedName>
    <definedName name="__69__123Graph_ACHART_2" hidden="1">'[3]Revised Budget as per CNPP'!#REF!</definedName>
    <definedName name="__7______123Graph_ECHART_2" localSheetId="0" hidden="1">'[3]Revised Budget as per CNPP'!#REF!</definedName>
    <definedName name="__7______123Graph_ECHART_2" localSheetId="1" hidden="1">'[3]Revised Budget as per CNPP'!#REF!</definedName>
    <definedName name="__7______123Graph_ECHART_2" localSheetId="37" hidden="1">'[3]Revised Budget as per CNPP'!#REF!</definedName>
    <definedName name="__7______123Graph_ECHART_2" localSheetId="2" hidden="1">'[3]Revised Budget as per CNPP'!#REF!</definedName>
    <definedName name="__7______123Graph_ECHART_2" localSheetId="25" hidden="1">'[3]Revised Budget as per CNPP'!#REF!</definedName>
    <definedName name="__7______123Graph_ECHART_2" localSheetId="41" hidden="1">'[3]Revised Budget as per CNPP'!#REF!</definedName>
    <definedName name="__7______123Graph_ECHART_2" localSheetId="7" hidden="1">'[3]Revised Budget as per CNPP'!#REF!</definedName>
    <definedName name="__7______123Graph_ECHART_2" localSheetId="51" hidden="1">'[3]Revised Budget as per CNPP'!#REF!</definedName>
    <definedName name="__7______123Graph_ECHART_2" localSheetId="56" hidden="1">'[3]Revised Budget as per CNPP'!#REF!</definedName>
    <definedName name="__7______123Graph_ECHART_2" localSheetId="16" hidden="1">'[3]Revised Budget as per CNPP'!#REF!</definedName>
    <definedName name="__7______123Graph_ECHART_2" localSheetId="30" hidden="1">'[3]Revised Budget as per CNPP'!#REF!</definedName>
    <definedName name="__7______123Graph_ECHART_2" localSheetId="46" hidden="1">'[3]Revised Budget as per CNPP'!#REF!</definedName>
    <definedName name="__7______123Graph_ECHART_2" localSheetId="35" hidden="1">'[3]Revised Budget as per CNPP'!#REF!</definedName>
    <definedName name="__7______123Graph_ECHART_2" localSheetId="22" hidden="1">'[3]Revised Budget as per CNPP'!#REF!</definedName>
    <definedName name="__7______123Graph_ECHART_2" localSheetId="23" hidden="1">'[3]Revised Budget as per CNPP'!#REF!</definedName>
    <definedName name="__7______123Graph_ECHART_2" localSheetId="24" hidden="1">'[3]Revised Budget as per CNPP'!#REF!</definedName>
    <definedName name="__7______123Graph_ECHART_2" hidden="1">'[3]Revised Budget as per CNPP'!#REF!</definedName>
    <definedName name="__70__123Graph_BCHART_1" localSheetId="0" hidden="1">'[3]Revised Budget as per CNPP'!#REF!</definedName>
    <definedName name="__70__123Graph_BCHART_1" localSheetId="1" hidden="1">'[3]Revised Budget as per CNPP'!#REF!</definedName>
    <definedName name="__70__123Graph_BCHART_1" localSheetId="37" hidden="1">'[3]Revised Budget as per CNPP'!#REF!</definedName>
    <definedName name="__70__123Graph_BCHART_1" localSheetId="2" hidden="1">'[3]Revised Budget as per CNPP'!#REF!</definedName>
    <definedName name="__70__123Graph_BCHART_1" localSheetId="25" hidden="1">'[3]Revised Budget as per CNPP'!#REF!</definedName>
    <definedName name="__70__123Graph_BCHART_1" localSheetId="41" hidden="1">'[3]Revised Budget as per CNPP'!#REF!</definedName>
    <definedName name="__70__123Graph_BCHART_1" localSheetId="7" hidden="1">'[3]Revised Budget as per CNPP'!#REF!</definedName>
    <definedName name="__70__123Graph_BCHART_1" localSheetId="51" hidden="1">'[3]Revised Budget as per CNPP'!#REF!</definedName>
    <definedName name="__70__123Graph_BCHART_1" localSheetId="56" hidden="1">'[3]Revised Budget as per CNPP'!#REF!</definedName>
    <definedName name="__70__123Graph_BCHART_1" localSheetId="16" hidden="1">'[3]Revised Budget as per CNPP'!#REF!</definedName>
    <definedName name="__70__123Graph_BCHART_1" localSheetId="30" hidden="1">'[3]Revised Budget as per CNPP'!#REF!</definedName>
    <definedName name="__70__123Graph_BCHART_1" localSheetId="46" hidden="1">'[3]Revised Budget as per CNPP'!#REF!</definedName>
    <definedName name="__70__123Graph_BCHART_1" localSheetId="35" hidden="1">'[3]Revised Budget as per CNPP'!#REF!</definedName>
    <definedName name="__70__123Graph_BCHART_1" localSheetId="22" hidden="1">'[3]Revised Budget as per CNPP'!#REF!</definedName>
    <definedName name="__70__123Graph_BCHART_1" localSheetId="23" hidden="1">'[3]Revised Budget as per CNPP'!#REF!</definedName>
    <definedName name="__70__123Graph_BCHART_1" localSheetId="24" hidden="1">'[3]Revised Budget as per CNPP'!#REF!</definedName>
    <definedName name="__70__123Graph_BCHART_1" hidden="1">'[3]Revised Budget as per CNPP'!#REF!</definedName>
    <definedName name="__71__123Graph_BCHART_2" localSheetId="0" hidden="1">'[3]Revised Budget as per CNPP'!#REF!</definedName>
    <definedName name="__71__123Graph_BCHART_2" localSheetId="1" hidden="1">'[3]Revised Budget as per CNPP'!#REF!</definedName>
    <definedName name="__71__123Graph_BCHART_2" localSheetId="37" hidden="1">'[3]Revised Budget as per CNPP'!#REF!</definedName>
    <definedName name="__71__123Graph_BCHART_2" localSheetId="2" hidden="1">'[3]Revised Budget as per CNPP'!#REF!</definedName>
    <definedName name="__71__123Graph_BCHART_2" localSheetId="25" hidden="1">'[3]Revised Budget as per CNPP'!#REF!</definedName>
    <definedName name="__71__123Graph_BCHART_2" localSheetId="41" hidden="1">'[3]Revised Budget as per CNPP'!#REF!</definedName>
    <definedName name="__71__123Graph_BCHART_2" localSheetId="7" hidden="1">'[3]Revised Budget as per CNPP'!#REF!</definedName>
    <definedName name="__71__123Graph_BCHART_2" localSheetId="51" hidden="1">'[3]Revised Budget as per CNPP'!#REF!</definedName>
    <definedName name="__71__123Graph_BCHART_2" localSheetId="56" hidden="1">'[3]Revised Budget as per CNPP'!#REF!</definedName>
    <definedName name="__71__123Graph_BCHART_2" localSheetId="16" hidden="1">'[3]Revised Budget as per CNPP'!#REF!</definedName>
    <definedName name="__71__123Graph_BCHART_2" localSheetId="30" hidden="1">'[3]Revised Budget as per CNPP'!#REF!</definedName>
    <definedName name="__71__123Graph_BCHART_2" localSheetId="46" hidden="1">'[3]Revised Budget as per CNPP'!#REF!</definedName>
    <definedName name="__71__123Graph_BCHART_2" localSheetId="35" hidden="1">'[3]Revised Budget as per CNPP'!#REF!</definedName>
    <definedName name="__71__123Graph_BCHART_2" localSheetId="22" hidden="1">'[3]Revised Budget as per CNPP'!#REF!</definedName>
    <definedName name="__71__123Graph_BCHART_2" localSheetId="23" hidden="1">'[3]Revised Budget as per CNPP'!#REF!</definedName>
    <definedName name="__71__123Graph_BCHART_2" localSheetId="24" hidden="1">'[3]Revised Budget as per CNPP'!#REF!</definedName>
    <definedName name="__71__123Graph_BCHART_2" hidden="1">'[3]Revised Budget as per CNPP'!#REF!</definedName>
    <definedName name="__72__123Graph_CCHART_1" localSheetId="0" hidden="1">'[3]Revised Budget as per CNPP'!#REF!</definedName>
    <definedName name="__72__123Graph_CCHART_1" localSheetId="1" hidden="1">'[3]Revised Budget as per CNPP'!#REF!</definedName>
    <definedName name="__72__123Graph_CCHART_1" localSheetId="37" hidden="1">'[3]Revised Budget as per CNPP'!#REF!</definedName>
    <definedName name="__72__123Graph_CCHART_1" localSheetId="2" hidden="1">'[3]Revised Budget as per CNPP'!#REF!</definedName>
    <definedName name="__72__123Graph_CCHART_1" localSheetId="25" hidden="1">'[3]Revised Budget as per CNPP'!#REF!</definedName>
    <definedName name="__72__123Graph_CCHART_1" localSheetId="41" hidden="1">'[3]Revised Budget as per CNPP'!#REF!</definedName>
    <definedName name="__72__123Graph_CCHART_1" localSheetId="7" hidden="1">'[3]Revised Budget as per CNPP'!#REF!</definedName>
    <definedName name="__72__123Graph_CCHART_1" localSheetId="51" hidden="1">'[3]Revised Budget as per CNPP'!#REF!</definedName>
    <definedName name="__72__123Graph_CCHART_1" localSheetId="56" hidden="1">'[3]Revised Budget as per CNPP'!#REF!</definedName>
    <definedName name="__72__123Graph_CCHART_1" localSheetId="16" hidden="1">'[3]Revised Budget as per CNPP'!#REF!</definedName>
    <definedName name="__72__123Graph_CCHART_1" localSheetId="30" hidden="1">'[3]Revised Budget as per CNPP'!#REF!</definedName>
    <definedName name="__72__123Graph_CCHART_1" localSheetId="46" hidden="1">'[3]Revised Budget as per CNPP'!#REF!</definedName>
    <definedName name="__72__123Graph_CCHART_1" localSheetId="35" hidden="1">'[3]Revised Budget as per CNPP'!#REF!</definedName>
    <definedName name="__72__123Graph_CCHART_1" localSheetId="22" hidden="1">'[3]Revised Budget as per CNPP'!#REF!</definedName>
    <definedName name="__72__123Graph_CCHART_1" localSheetId="23" hidden="1">'[3]Revised Budget as per CNPP'!#REF!</definedName>
    <definedName name="__72__123Graph_CCHART_1" localSheetId="24" hidden="1">'[3]Revised Budget as per CNPP'!#REF!</definedName>
    <definedName name="__72__123Graph_CCHART_1" hidden="1">'[3]Revised Budget as per CNPP'!#REF!</definedName>
    <definedName name="__73__123Graph_CCHART_2" localSheetId="0" hidden="1">'[3]Revised Budget as per CNPP'!#REF!</definedName>
    <definedName name="__73__123Graph_CCHART_2" localSheetId="1" hidden="1">'[3]Revised Budget as per CNPP'!#REF!</definedName>
    <definedName name="__73__123Graph_CCHART_2" localSheetId="37" hidden="1">'[3]Revised Budget as per CNPP'!#REF!</definedName>
    <definedName name="__73__123Graph_CCHART_2" localSheetId="2" hidden="1">'[3]Revised Budget as per CNPP'!#REF!</definedName>
    <definedName name="__73__123Graph_CCHART_2" localSheetId="25" hidden="1">'[3]Revised Budget as per CNPP'!#REF!</definedName>
    <definedName name="__73__123Graph_CCHART_2" localSheetId="41" hidden="1">'[3]Revised Budget as per CNPP'!#REF!</definedName>
    <definedName name="__73__123Graph_CCHART_2" localSheetId="7" hidden="1">'[3]Revised Budget as per CNPP'!#REF!</definedName>
    <definedName name="__73__123Graph_CCHART_2" localSheetId="51" hidden="1">'[3]Revised Budget as per CNPP'!#REF!</definedName>
    <definedName name="__73__123Graph_CCHART_2" localSheetId="56" hidden="1">'[3]Revised Budget as per CNPP'!#REF!</definedName>
    <definedName name="__73__123Graph_CCHART_2" localSheetId="16" hidden="1">'[3]Revised Budget as per CNPP'!#REF!</definedName>
    <definedName name="__73__123Graph_CCHART_2" localSheetId="30" hidden="1">'[3]Revised Budget as per CNPP'!#REF!</definedName>
    <definedName name="__73__123Graph_CCHART_2" localSheetId="46" hidden="1">'[3]Revised Budget as per CNPP'!#REF!</definedName>
    <definedName name="__73__123Graph_CCHART_2" localSheetId="35" hidden="1">'[3]Revised Budget as per CNPP'!#REF!</definedName>
    <definedName name="__73__123Graph_CCHART_2" localSheetId="22" hidden="1">'[3]Revised Budget as per CNPP'!#REF!</definedName>
    <definedName name="__73__123Graph_CCHART_2" localSheetId="23" hidden="1">'[3]Revised Budget as per CNPP'!#REF!</definedName>
    <definedName name="__73__123Graph_CCHART_2" localSheetId="24" hidden="1">'[3]Revised Budget as per CNPP'!#REF!</definedName>
    <definedName name="__73__123Graph_CCHART_2" hidden="1">'[3]Revised Budget as per CNPP'!#REF!</definedName>
    <definedName name="__74__123Graph_DCHART_2" localSheetId="0" hidden="1">'[3]Revised Budget as per CNPP'!#REF!</definedName>
    <definedName name="__74__123Graph_DCHART_2" localSheetId="1" hidden="1">'[3]Revised Budget as per CNPP'!#REF!</definedName>
    <definedName name="__74__123Graph_DCHART_2" localSheetId="37" hidden="1">'[3]Revised Budget as per CNPP'!#REF!</definedName>
    <definedName name="__74__123Graph_DCHART_2" localSheetId="2" hidden="1">'[3]Revised Budget as per CNPP'!#REF!</definedName>
    <definedName name="__74__123Graph_DCHART_2" localSheetId="25" hidden="1">'[3]Revised Budget as per CNPP'!#REF!</definedName>
    <definedName name="__74__123Graph_DCHART_2" localSheetId="41" hidden="1">'[3]Revised Budget as per CNPP'!#REF!</definedName>
    <definedName name="__74__123Graph_DCHART_2" localSheetId="7" hidden="1">'[3]Revised Budget as per CNPP'!#REF!</definedName>
    <definedName name="__74__123Graph_DCHART_2" localSheetId="51" hidden="1">'[3]Revised Budget as per CNPP'!#REF!</definedName>
    <definedName name="__74__123Graph_DCHART_2" localSheetId="56" hidden="1">'[3]Revised Budget as per CNPP'!#REF!</definedName>
    <definedName name="__74__123Graph_DCHART_2" localSheetId="16" hidden="1">'[3]Revised Budget as per CNPP'!#REF!</definedName>
    <definedName name="__74__123Graph_DCHART_2" localSheetId="30" hidden="1">'[3]Revised Budget as per CNPP'!#REF!</definedName>
    <definedName name="__74__123Graph_DCHART_2" localSheetId="46" hidden="1">'[3]Revised Budget as per CNPP'!#REF!</definedName>
    <definedName name="__74__123Graph_DCHART_2" localSheetId="35" hidden="1">'[3]Revised Budget as per CNPP'!#REF!</definedName>
    <definedName name="__74__123Graph_DCHART_2" localSheetId="22" hidden="1">'[3]Revised Budget as per CNPP'!#REF!</definedName>
    <definedName name="__74__123Graph_DCHART_2" localSheetId="23" hidden="1">'[3]Revised Budget as per CNPP'!#REF!</definedName>
    <definedName name="__74__123Graph_DCHART_2" localSheetId="24" hidden="1">'[3]Revised Budget as per CNPP'!#REF!</definedName>
    <definedName name="__74__123Graph_DCHART_2" hidden="1">'[3]Revised Budget as per CNPP'!#REF!</definedName>
    <definedName name="__75__123Graph_ECHART_2" localSheetId="0" hidden="1">'[3]Revised Budget as per CNPP'!#REF!</definedName>
    <definedName name="__75__123Graph_ECHART_2" localSheetId="1" hidden="1">'[3]Revised Budget as per CNPP'!#REF!</definedName>
    <definedName name="__75__123Graph_ECHART_2" localSheetId="37" hidden="1">'[3]Revised Budget as per CNPP'!#REF!</definedName>
    <definedName name="__75__123Graph_ECHART_2" localSheetId="2" hidden="1">'[3]Revised Budget as per CNPP'!#REF!</definedName>
    <definedName name="__75__123Graph_ECHART_2" localSheetId="25" hidden="1">'[3]Revised Budget as per CNPP'!#REF!</definedName>
    <definedName name="__75__123Graph_ECHART_2" localSheetId="41" hidden="1">'[3]Revised Budget as per CNPP'!#REF!</definedName>
    <definedName name="__75__123Graph_ECHART_2" localSheetId="7" hidden="1">'[3]Revised Budget as per CNPP'!#REF!</definedName>
    <definedName name="__75__123Graph_ECHART_2" localSheetId="51" hidden="1">'[3]Revised Budget as per CNPP'!#REF!</definedName>
    <definedName name="__75__123Graph_ECHART_2" localSheetId="56" hidden="1">'[3]Revised Budget as per CNPP'!#REF!</definedName>
    <definedName name="__75__123Graph_ECHART_2" localSheetId="16" hidden="1">'[3]Revised Budget as per CNPP'!#REF!</definedName>
    <definedName name="__75__123Graph_ECHART_2" localSheetId="30" hidden="1">'[3]Revised Budget as per CNPP'!#REF!</definedName>
    <definedName name="__75__123Graph_ECHART_2" localSheetId="46" hidden="1">'[3]Revised Budget as per CNPP'!#REF!</definedName>
    <definedName name="__75__123Graph_ECHART_2" localSheetId="35" hidden="1">'[3]Revised Budget as per CNPP'!#REF!</definedName>
    <definedName name="__75__123Graph_ECHART_2" localSheetId="22" hidden="1">'[3]Revised Budget as per CNPP'!#REF!</definedName>
    <definedName name="__75__123Graph_ECHART_2" localSheetId="23" hidden="1">'[3]Revised Budget as per CNPP'!#REF!</definedName>
    <definedName name="__75__123Graph_ECHART_2" localSheetId="24" hidden="1">'[3]Revised Budget as per CNPP'!#REF!</definedName>
    <definedName name="__75__123Graph_ECHART_2" hidden="1">'[3]Revised Budget as per CNPP'!#REF!</definedName>
    <definedName name="__76__123Graph_FCHART_2" localSheetId="0" hidden="1">'[3]Revised Budget as per CNPP'!#REF!</definedName>
    <definedName name="__76__123Graph_FCHART_2" localSheetId="1" hidden="1">'[3]Revised Budget as per CNPP'!#REF!</definedName>
    <definedName name="__76__123Graph_FCHART_2" localSheetId="37" hidden="1">'[3]Revised Budget as per CNPP'!#REF!</definedName>
    <definedName name="__76__123Graph_FCHART_2" localSheetId="2" hidden="1">'[3]Revised Budget as per CNPP'!#REF!</definedName>
    <definedName name="__76__123Graph_FCHART_2" localSheetId="25" hidden="1">'[3]Revised Budget as per CNPP'!#REF!</definedName>
    <definedName name="__76__123Graph_FCHART_2" localSheetId="41" hidden="1">'[3]Revised Budget as per CNPP'!#REF!</definedName>
    <definedName name="__76__123Graph_FCHART_2" localSheetId="7" hidden="1">'[3]Revised Budget as per CNPP'!#REF!</definedName>
    <definedName name="__76__123Graph_FCHART_2" localSheetId="51" hidden="1">'[3]Revised Budget as per CNPP'!#REF!</definedName>
    <definedName name="__76__123Graph_FCHART_2" localSheetId="56" hidden="1">'[3]Revised Budget as per CNPP'!#REF!</definedName>
    <definedName name="__76__123Graph_FCHART_2" localSheetId="16" hidden="1">'[3]Revised Budget as per CNPP'!#REF!</definedName>
    <definedName name="__76__123Graph_FCHART_2" localSheetId="30" hidden="1">'[3]Revised Budget as per CNPP'!#REF!</definedName>
    <definedName name="__76__123Graph_FCHART_2" localSheetId="46" hidden="1">'[3]Revised Budget as per CNPP'!#REF!</definedName>
    <definedName name="__76__123Graph_FCHART_2" localSheetId="35" hidden="1">'[3]Revised Budget as per CNPP'!#REF!</definedName>
    <definedName name="__76__123Graph_FCHART_2" localSheetId="22" hidden="1">'[3]Revised Budget as per CNPP'!#REF!</definedName>
    <definedName name="__76__123Graph_FCHART_2" localSheetId="23" hidden="1">'[3]Revised Budget as per CNPP'!#REF!</definedName>
    <definedName name="__76__123Graph_FCHART_2" localSheetId="24" hidden="1">'[3]Revised Budget as per CNPP'!#REF!</definedName>
    <definedName name="__76__123Graph_FCHART_2" hidden="1">'[3]Revised Budget as per CNPP'!#REF!</definedName>
    <definedName name="__77__123Graph_LBL_ACHART_1" localSheetId="0" hidden="1">'[3]Revised Budget as per CNPP'!#REF!</definedName>
    <definedName name="__77__123Graph_LBL_ACHART_1" localSheetId="1" hidden="1">'[3]Revised Budget as per CNPP'!#REF!</definedName>
    <definedName name="__77__123Graph_LBL_ACHART_1" localSheetId="37" hidden="1">'[3]Revised Budget as per CNPP'!#REF!</definedName>
    <definedName name="__77__123Graph_LBL_ACHART_1" localSheetId="2" hidden="1">'[3]Revised Budget as per CNPP'!#REF!</definedName>
    <definedName name="__77__123Graph_LBL_ACHART_1" localSheetId="25" hidden="1">'[3]Revised Budget as per CNPP'!#REF!</definedName>
    <definedName name="__77__123Graph_LBL_ACHART_1" localSheetId="41" hidden="1">'[3]Revised Budget as per CNPP'!#REF!</definedName>
    <definedName name="__77__123Graph_LBL_ACHART_1" localSheetId="7" hidden="1">'[3]Revised Budget as per CNPP'!#REF!</definedName>
    <definedName name="__77__123Graph_LBL_ACHART_1" localSheetId="51" hidden="1">'[3]Revised Budget as per CNPP'!#REF!</definedName>
    <definedName name="__77__123Graph_LBL_ACHART_1" localSheetId="56" hidden="1">'[3]Revised Budget as per CNPP'!#REF!</definedName>
    <definedName name="__77__123Graph_LBL_ACHART_1" localSheetId="16" hidden="1">'[3]Revised Budget as per CNPP'!#REF!</definedName>
    <definedName name="__77__123Graph_LBL_ACHART_1" localSheetId="30" hidden="1">'[3]Revised Budget as per CNPP'!#REF!</definedName>
    <definedName name="__77__123Graph_LBL_ACHART_1" localSheetId="46" hidden="1">'[3]Revised Budget as per CNPP'!#REF!</definedName>
    <definedName name="__77__123Graph_LBL_ACHART_1" localSheetId="35" hidden="1">'[3]Revised Budget as per CNPP'!#REF!</definedName>
    <definedName name="__77__123Graph_LBL_ACHART_1" localSheetId="22" hidden="1">'[3]Revised Budget as per CNPP'!#REF!</definedName>
    <definedName name="__77__123Graph_LBL_ACHART_1" localSheetId="23" hidden="1">'[3]Revised Budget as per CNPP'!#REF!</definedName>
    <definedName name="__77__123Graph_LBL_ACHART_1" localSheetId="24" hidden="1">'[3]Revised Budget as per CNPP'!#REF!</definedName>
    <definedName name="__77__123Graph_LBL_ACHART_1" hidden="1">'[3]Revised Budget as per CNPP'!#REF!</definedName>
    <definedName name="__78__123Graph_LBL_ACHART_2" localSheetId="0" hidden="1">'[3]Revised Budget as per CNPP'!#REF!</definedName>
    <definedName name="__78__123Graph_LBL_ACHART_2" localSheetId="1" hidden="1">'[3]Revised Budget as per CNPP'!#REF!</definedName>
    <definedName name="__78__123Graph_LBL_ACHART_2" localSheetId="37" hidden="1">'[3]Revised Budget as per CNPP'!#REF!</definedName>
    <definedName name="__78__123Graph_LBL_ACHART_2" localSheetId="2" hidden="1">'[3]Revised Budget as per CNPP'!#REF!</definedName>
    <definedName name="__78__123Graph_LBL_ACHART_2" localSheetId="25" hidden="1">'[3]Revised Budget as per CNPP'!#REF!</definedName>
    <definedName name="__78__123Graph_LBL_ACHART_2" localSheetId="41" hidden="1">'[3]Revised Budget as per CNPP'!#REF!</definedName>
    <definedName name="__78__123Graph_LBL_ACHART_2" localSheetId="7" hidden="1">'[3]Revised Budget as per CNPP'!#REF!</definedName>
    <definedName name="__78__123Graph_LBL_ACHART_2" localSheetId="51" hidden="1">'[3]Revised Budget as per CNPP'!#REF!</definedName>
    <definedName name="__78__123Graph_LBL_ACHART_2" localSheetId="56" hidden="1">'[3]Revised Budget as per CNPP'!#REF!</definedName>
    <definedName name="__78__123Graph_LBL_ACHART_2" localSheetId="16" hidden="1">'[3]Revised Budget as per CNPP'!#REF!</definedName>
    <definedName name="__78__123Graph_LBL_ACHART_2" localSheetId="30" hidden="1">'[3]Revised Budget as per CNPP'!#REF!</definedName>
    <definedName name="__78__123Graph_LBL_ACHART_2" localSheetId="46" hidden="1">'[3]Revised Budget as per CNPP'!#REF!</definedName>
    <definedName name="__78__123Graph_LBL_ACHART_2" localSheetId="35" hidden="1">'[3]Revised Budget as per CNPP'!#REF!</definedName>
    <definedName name="__78__123Graph_LBL_ACHART_2" localSheetId="22" hidden="1">'[3]Revised Budget as per CNPP'!#REF!</definedName>
    <definedName name="__78__123Graph_LBL_ACHART_2" localSheetId="23" hidden="1">'[3]Revised Budget as per CNPP'!#REF!</definedName>
    <definedName name="__78__123Graph_LBL_ACHART_2" localSheetId="24" hidden="1">'[3]Revised Budget as per CNPP'!#REF!</definedName>
    <definedName name="__78__123Graph_LBL_ACHART_2" hidden="1">'[3]Revised Budget as per CNPP'!#REF!</definedName>
    <definedName name="__79__123Graph_LBL_BCHART_1" localSheetId="0" hidden="1">'[3]Revised Budget as per CNPP'!#REF!</definedName>
    <definedName name="__79__123Graph_LBL_BCHART_1" localSheetId="1" hidden="1">'[3]Revised Budget as per CNPP'!#REF!</definedName>
    <definedName name="__79__123Graph_LBL_BCHART_1" localSheetId="37" hidden="1">'[3]Revised Budget as per CNPP'!#REF!</definedName>
    <definedName name="__79__123Graph_LBL_BCHART_1" localSheetId="2" hidden="1">'[3]Revised Budget as per CNPP'!#REF!</definedName>
    <definedName name="__79__123Graph_LBL_BCHART_1" localSheetId="25" hidden="1">'[3]Revised Budget as per CNPP'!#REF!</definedName>
    <definedName name="__79__123Graph_LBL_BCHART_1" localSheetId="41" hidden="1">'[3]Revised Budget as per CNPP'!#REF!</definedName>
    <definedName name="__79__123Graph_LBL_BCHART_1" localSheetId="7" hidden="1">'[3]Revised Budget as per CNPP'!#REF!</definedName>
    <definedName name="__79__123Graph_LBL_BCHART_1" localSheetId="51" hidden="1">'[3]Revised Budget as per CNPP'!#REF!</definedName>
    <definedName name="__79__123Graph_LBL_BCHART_1" localSheetId="56" hidden="1">'[3]Revised Budget as per CNPP'!#REF!</definedName>
    <definedName name="__79__123Graph_LBL_BCHART_1" localSheetId="16" hidden="1">'[3]Revised Budget as per CNPP'!#REF!</definedName>
    <definedName name="__79__123Graph_LBL_BCHART_1" localSheetId="30" hidden="1">'[3]Revised Budget as per CNPP'!#REF!</definedName>
    <definedName name="__79__123Graph_LBL_BCHART_1" localSheetId="46" hidden="1">'[3]Revised Budget as per CNPP'!#REF!</definedName>
    <definedName name="__79__123Graph_LBL_BCHART_1" localSheetId="35" hidden="1">'[3]Revised Budget as per CNPP'!#REF!</definedName>
    <definedName name="__79__123Graph_LBL_BCHART_1" localSheetId="22" hidden="1">'[3]Revised Budget as per CNPP'!#REF!</definedName>
    <definedName name="__79__123Graph_LBL_BCHART_1" localSheetId="23" hidden="1">'[3]Revised Budget as per CNPP'!#REF!</definedName>
    <definedName name="__79__123Graph_LBL_BCHART_1" localSheetId="24" hidden="1">'[3]Revised Budget as per CNPP'!#REF!</definedName>
    <definedName name="__79__123Graph_LBL_BCHART_1" hidden="1">'[3]Revised Budget as per CNPP'!#REF!</definedName>
    <definedName name="__8______123Graph_FCHART_2" localSheetId="0" hidden="1">'[3]Revised Budget as per CNPP'!#REF!</definedName>
    <definedName name="__8______123Graph_FCHART_2" localSheetId="1" hidden="1">'[3]Revised Budget as per CNPP'!#REF!</definedName>
    <definedName name="__8______123Graph_FCHART_2" localSheetId="37" hidden="1">'[3]Revised Budget as per CNPP'!#REF!</definedName>
    <definedName name="__8______123Graph_FCHART_2" localSheetId="2" hidden="1">'[3]Revised Budget as per CNPP'!#REF!</definedName>
    <definedName name="__8______123Graph_FCHART_2" localSheetId="25" hidden="1">'[3]Revised Budget as per CNPP'!#REF!</definedName>
    <definedName name="__8______123Graph_FCHART_2" localSheetId="41" hidden="1">'[3]Revised Budget as per CNPP'!#REF!</definedName>
    <definedName name="__8______123Graph_FCHART_2" localSheetId="7" hidden="1">'[3]Revised Budget as per CNPP'!#REF!</definedName>
    <definedName name="__8______123Graph_FCHART_2" localSheetId="51" hidden="1">'[3]Revised Budget as per CNPP'!#REF!</definedName>
    <definedName name="__8______123Graph_FCHART_2" localSheetId="56" hidden="1">'[3]Revised Budget as per CNPP'!#REF!</definedName>
    <definedName name="__8______123Graph_FCHART_2" localSheetId="16" hidden="1">'[3]Revised Budget as per CNPP'!#REF!</definedName>
    <definedName name="__8______123Graph_FCHART_2" localSheetId="30" hidden="1">'[3]Revised Budget as per CNPP'!#REF!</definedName>
    <definedName name="__8______123Graph_FCHART_2" localSheetId="46" hidden="1">'[3]Revised Budget as per CNPP'!#REF!</definedName>
    <definedName name="__8______123Graph_FCHART_2" localSheetId="35" hidden="1">'[3]Revised Budget as per CNPP'!#REF!</definedName>
    <definedName name="__8______123Graph_FCHART_2" localSheetId="22" hidden="1">'[3]Revised Budget as per CNPP'!#REF!</definedName>
    <definedName name="__8______123Graph_FCHART_2" localSheetId="23" hidden="1">'[3]Revised Budget as per CNPP'!#REF!</definedName>
    <definedName name="__8______123Graph_FCHART_2" localSheetId="24" hidden="1">'[3]Revised Budget as per CNPP'!#REF!</definedName>
    <definedName name="__8______123Graph_FCHART_2" hidden="1">'[3]Revised Budget as per CNPP'!#REF!</definedName>
    <definedName name="__80__123Graph_LBL_BCHART_2" localSheetId="0" hidden="1">'[3]Revised Budget as per CNPP'!#REF!</definedName>
    <definedName name="__80__123Graph_LBL_BCHART_2" localSheetId="1" hidden="1">'[3]Revised Budget as per CNPP'!#REF!</definedName>
    <definedName name="__80__123Graph_LBL_BCHART_2" localSheetId="37" hidden="1">'[3]Revised Budget as per CNPP'!#REF!</definedName>
    <definedName name="__80__123Graph_LBL_BCHART_2" localSheetId="2" hidden="1">'[3]Revised Budget as per CNPP'!#REF!</definedName>
    <definedName name="__80__123Graph_LBL_BCHART_2" localSheetId="25" hidden="1">'[3]Revised Budget as per CNPP'!#REF!</definedName>
    <definedName name="__80__123Graph_LBL_BCHART_2" localSheetId="41" hidden="1">'[3]Revised Budget as per CNPP'!#REF!</definedName>
    <definedName name="__80__123Graph_LBL_BCHART_2" localSheetId="7" hidden="1">'[3]Revised Budget as per CNPP'!#REF!</definedName>
    <definedName name="__80__123Graph_LBL_BCHART_2" localSheetId="51" hidden="1">'[3]Revised Budget as per CNPP'!#REF!</definedName>
    <definedName name="__80__123Graph_LBL_BCHART_2" localSheetId="56" hidden="1">'[3]Revised Budget as per CNPP'!#REF!</definedName>
    <definedName name="__80__123Graph_LBL_BCHART_2" localSheetId="16" hidden="1">'[3]Revised Budget as per CNPP'!#REF!</definedName>
    <definedName name="__80__123Graph_LBL_BCHART_2" localSheetId="30" hidden="1">'[3]Revised Budget as per CNPP'!#REF!</definedName>
    <definedName name="__80__123Graph_LBL_BCHART_2" localSheetId="46" hidden="1">'[3]Revised Budget as per CNPP'!#REF!</definedName>
    <definedName name="__80__123Graph_LBL_BCHART_2" localSheetId="35" hidden="1">'[3]Revised Budget as per CNPP'!#REF!</definedName>
    <definedName name="__80__123Graph_LBL_BCHART_2" localSheetId="22" hidden="1">'[3]Revised Budget as per CNPP'!#REF!</definedName>
    <definedName name="__80__123Graph_LBL_BCHART_2" localSheetId="23" hidden="1">'[3]Revised Budget as per CNPP'!#REF!</definedName>
    <definedName name="__80__123Graph_LBL_BCHART_2" localSheetId="24" hidden="1">'[3]Revised Budget as per CNPP'!#REF!</definedName>
    <definedName name="__80__123Graph_LBL_BCHART_2" hidden="1">'[3]Revised Budget as per CNPP'!#REF!</definedName>
    <definedName name="__81__123Graph_LBL_CCHART_2" localSheetId="0" hidden="1">'[3]Revised Budget as per CNPP'!#REF!</definedName>
    <definedName name="__81__123Graph_LBL_CCHART_2" localSheetId="1" hidden="1">'[3]Revised Budget as per CNPP'!#REF!</definedName>
    <definedName name="__81__123Graph_LBL_CCHART_2" localSheetId="37" hidden="1">'[3]Revised Budget as per CNPP'!#REF!</definedName>
    <definedName name="__81__123Graph_LBL_CCHART_2" localSheetId="2" hidden="1">'[3]Revised Budget as per CNPP'!#REF!</definedName>
    <definedName name="__81__123Graph_LBL_CCHART_2" localSheetId="25" hidden="1">'[3]Revised Budget as per CNPP'!#REF!</definedName>
    <definedName name="__81__123Graph_LBL_CCHART_2" localSheetId="41" hidden="1">'[3]Revised Budget as per CNPP'!#REF!</definedName>
    <definedName name="__81__123Graph_LBL_CCHART_2" localSheetId="7" hidden="1">'[3]Revised Budget as per CNPP'!#REF!</definedName>
    <definedName name="__81__123Graph_LBL_CCHART_2" localSheetId="51" hidden="1">'[3]Revised Budget as per CNPP'!#REF!</definedName>
    <definedName name="__81__123Graph_LBL_CCHART_2" localSheetId="56" hidden="1">'[3]Revised Budget as per CNPP'!#REF!</definedName>
    <definedName name="__81__123Graph_LBL_CCHART_2" localSheetId="16" hidden="1">'[3]Revised Budget as per CNPP'!#REF!</definedName>
    <definedName name="__81__123Graph_LBL_CCHART_2" localSheetId="30" hidden="1">'[3]Revised Budget as per CNPP'!#REF!</definedName>
    <definedName name="__81__123Graph_LBL_CCHART_2" localSheetId="46" hidden="1">'[3]Revised Budget as per CNPP'!#REF!</definedName>
    <definedName name="__81__123Graph_LBL_CCHART_2" localSheetId="35" hidden="1">'[3]Revised Budget as per CNPP'!#REF!</definedName>
    <definedName name="__81__123Graph_LBL_CCHART_2" localSheetId="22" hidden="1">'[3]Revised Budget as per CNPP'!#REF!</definedName>
    <definedName name="__81__123Graph_LBL_CCHART_2" localSheetId="23" hidden="1">'[3]Revised Budget as per CNPP'!#REF!</definedName>
    <definedName name="__81__123Graph_LBL_CCHART_2" localSheetId="24" hidden="1">'[3]Revised Budget as per CNPP'!#REF!</definedName>
    <definedName name="__81__123Graph_LBL_CCHART_2" hidden="1">'[3]Revised Budget as per CNPP'!#REF!</definedName>
    <definedName name="__82__123Graph_LBL_DCHART_2" localSheetId="0" hidden="1">'[3]Revised Budget as per CNPP'!#REF!</definedName>
    <definedName name="__82__123Graph_LBL_DCHART_2" localSheetId="1" hidden="1">'[3]Revised Budget as per CNPP'!#REF!</definedName>
    <definedName name="__82__123Graph_LBL_DCHART_2" localSheetId="37" hidden="1">'[3]Revised Budget as per CNPP'!#REF!</definedName>
    <definedName name="__82__123Graph_LBL_DCHART_2" localSheetId="2" hidden="1">'[3]Revised Budget as per CNPP'!#REF!</definedName>
    <definedName name="__82__123Graph_LBL_DCHART_2" localSheetId="25" hidden="1">'[3]Revised Budget as per CNPP'!#REF!</definedName>
    <definedName name="__82__123Graph_LBL_DCHART_2" localSheetId="41" hidden="1">'[3]Revised Budget as per CNPP'!#REF!</definedName>
    <definedName name="__82__123Graph_LBL_DCHART_2" localSheetId="7" hidden="1">'[3]Revised Budget as per CNPP'!#REF!</definedName>
    <definedName name="__82__123Graph_LBL_DCHART_2" localSheetId="51" hidden="1">'[3]Revised Budget as per CNPP'!#REF!</definedName>
    <definedName name="__82__123Graph_LBL_DCHART_2" localSheetId="56" hidden="1">'[3]Revised Budget as per CNPP'!#REF!</definedName>
    <definedName name="__82__123Graph_LBL_DCHART_2" localSheetId="16" hidden="1">'[3]Revised Budget as per CNPP'!#REF!</definedName>
    <definedName name="__82__123Graph_LBL_DCHART_2" localSheetId="30" hidden="1">'[3]Revised Budget as per CNPP'!#REF!</definedName>
    <definedName name="__82__123Graph_LBL_DCHART_2" localSheetId="46" hidden="1">'[3]Revised Budget as per CNPP'!#REF!</definedName>
    <definedName name="__82__123Graph_LBL_DCHART_2" localSheetId="35" hidden="1">'[3]Revised Budget as per CNPP'!#REF!</definedName>
    <definedName name="__82__123Graph_LBL_DCHART_2" localSheetId="22" hidden="1">'[3]Revised Budget as per CNPP'!#REF!</definedName>
    <definedName name="__82__123Graph_LBL_DCHART_2" localSheetId="23" hidden="1">'[3]Revised Budget as per CNPP'!#REF!</definedName>
    <definedName name="__82__123Graph_LBL_DCHART_2" localSheetId="24" hidden="1">'[3]Revised Budget as per CNPP'!#REF!</definedName>
    <definedName name="__82__123Graph_LBL_DCHART_2" hidden="1">'[3]Revised Budget as per CNPP'!#REF!</definedName>
    <definedName name="__83__123Graph_LBL_ECHART_2" localSheetId="0" hidden="1">'[3]Revised Budget as per CNPP'!#REF!</definedName>
    <definedName name="__83__123Graph_LBL_ECHART_2" localSheetId="1" hidden="1">'[3]Revised Budget as per CNPP'!#REF!</definedName>
    <definedName name="__83__123Graph_LBL_ECHART_2" localSheetId="37" hidden="1">'[3]Revised Budget as per CNPP'!#REF!</definedName>
    <definedName name="__83__123Graph_LBL_ECHART_2" localSheetId="2" hidden="1">'[3]Revised Budget as per CNPP'!#REF!</definedName>
    <definedName name="__83__123Graph_LBL_ECHART_2" localSheetId="25" hidden="1">'[3]Revised Budget as per CNPP'!#REF!</definedName>
    <definedName name="__83__123Graph_LBL_ECHART_2" localSheetId="41" hidden="1">'[3]Revised Budget as per CNPP'!#REF!</definedName>
    <definedName name="__83__123Graph_LBL_ECHART_2" localSheetId="7" hidden="1">'[3]Revised Budget as per CNPP'!#REF!</definedName>
    <definedName name="__83__123Graph_LBL_ECHART_2" localSheetId="51" hidden="1">'[3]Revised Budget as per CNPP'!#REF!</definedName>
    <definedName name="__83__123Graph_LBL_ECHART_2" localSheetId="56" hidden="1">'[3]Revised Budget as per CNPP'!#REF!</definedName>
    <definedName name="__83__123Graph_LBL_ECHART_2" localSheetId="16" hidden="1">'[3]Revised Budget as per CNPP'!#REF!</definedName>
    <definedName name="__83__123Graph_LBL_ECHART_2" localSheetId="30" hidden="1">'[3]Revised Budget as per CNPP'!#REF!</definedName>
    <definedName name="__83__123Graph_LBL_ECHART_2" localSheetId="46" hidden="1">'[3]Revised Budget as per CNPP'!#REF!</definedName>
    <definedName name="__83__123Graph_LBL_ECHART_2" localSheetId="35" hidden="1">'[3]Revised Budget as per CNPP'!#REF!</definedName>
    <definedName name="__83__123Graph_LBL_ECHART_2" localSheetId="22" hidden="1">'[3]Revised Budget as per CNPP'!#REF!</definedName>
    <definedName name="__83__123Graph_LBL_ECHART_2" localSheetId="23" hidden="1">'[3]Revised Budget as per CNPP'!#REF!</definedName>
    <definedName name="__83__123Graph_LBL_ECHART_2" localSheetId="24" hidden="1">'[3]Revised Budget as per CNPP'!#REF!</definedName>
    <definedName name="__83__123Graph_LBL_ECHART_2" hidden="1">'[3]Revised Budget as per CNPP'!#REF!</definedName>
    <definedName name="__84__123Graph_LBL_FCHART_2" localSheetId="0" hidden="1">'[3]Revised Budget as per CNPP'!#REF!</definedName>
    <definedName name="__84__123Graph_LBL_FCHART_2" localSheetId="1" hidden="1">'[3]Revised Budget as per CNPP'!#REF!</definedName>
    <definedName name="__84__123Graph_LBL_FCHART_2" localSheetId="37" hidden="1">'[3]Revised Budget as per CNPP'!#REF!</definedName>
    <definedName name="__84__123Graph_LBL_FCHART_2" localSheetId="2" hidden="1">'[3]Revised Budget as per CNPP'!#REF!</definedName>
    <definedName name="__84__123Graph_LBL_FCHART_2" localSheetId="25" hidden="1">'[3]Revised Budget as per CNPP'!#REF!</definedName>
    <definedName name="__84__123Graph_LBL_FCHART_2" localSheetId="41" hidden="1">'[3]Revised Budget as per CNPP'!#REF!</definedName>
    <definedName name="__84__123Graph_LBL_FCHART_2" localSheetId="7" hidden="1">'[3]Revised Budget as per CNPP'!#REF!</definedName>
    <definedName name="__84__123Graph_LBL_FCHART_2" localSheetId="51" hidden="1">'[3]Revised Budget as per CNPP'!#REF!</definedName>
    <definedName name="__84__123Graph_LBL_FCHART_2" localSheetId="56" hidden="1">'[3]Revised Budget as per CNPP'!#REF!</definedName>
    <definedName name="__84__123Graph_LBL_FCHART_2" localSheetId="16" hidden="1">'[3]Revised Budget as per CNPP'!#REF!</definedName>
    <definedName name="__84__123Graph_LBL_FCHART_2" localSheetId="30" hidden="1">'[3]Revised Budget as per CNPP'!#REF!</definedName>
    <definedName name="__84__123Graph_LBL_FCHART_2" localSheetId="46" hidden="1">'[3]Revised Budget as per CNPP'!#REF!</definedName>
    <definedName name="__84__123Graph_LBL_FCHART_2" localSheetId="35" hidden="1">'[3]Revised Budget as per CNPP'!#REF!</definedName>
    <definedName name="__84__123Graph_LBL_FCHART_2" localSheetId="22" hidden="1">'[3]Revised Budget as per CNPP'!#REF!</definedName>
    <definedName name="__84__123Graph_LBL_FCHART_2" localSheetId="23" hidden="1">'[3]Revised Budget as per CNPP'!#REF!</definedName>
    <definedName name="__84__123Graph_LBL_FCHART_2" localSheetId="24" hidden="1">'[3]Revised Budget as per CNPP'!#REF!</definedName>
    <definedName name="__84__123Graph_LBL_FCHART_2" hidden="1">'[3]Revised Budget as per CNPP'!#REF!</definedName>
    <definedName name="__9______123Graph_LBL_ACHART_1" localSheetId="0" hidden="1">'[3]Revised Budget as per CNPP'!#REF!</definedName>
    <definedName name="__9______123Graph_LBL_ACHART_1" localSheetId="1" hidden="1">'[3]Revised Budget as per CNPP'!#REF!</definedName>
    <definedName name="__9______123Graph_LBL_ACHART_1" localSheetId="37" hidden="1">'[3]Revised Budget as per CNPP'!#REF!</definedName>
    <definedName name="__9______123Graph_LBL_ACHART_1" localSheetId="2" hidden="1">'[3]Revised Budget as per CNPP'!#REF!</definedName>
    <definedName name="__9______123Graph_LBL_ACHART_1" localSheetId="25" hidden="1">'[3]Revised Budget as per CNPP'!#REF!</definedName>
    <definedName name="__9______123Graph_LBL_ACHART_1" localSheetId="41" hidden="1">'[3]Revised Budget as per CNPP'!#REF!</definedName>
    <definedName name="__9______123Graph_LBL_ACHART_1" localSheetId="7" hidden="1">'[3]Revised Budget as per CNPP'!#REF!</definedName>
    <definedName name="__9______123Graph_LBL_ACHART_1" localSheetId="51" hidden="1">'[3]Revised Budget as per CNPP'!#REF!</definedName>
    <definedName name="__9______123Graph_LBL_ACHART_1" localSheetId="56" hidden="1">'[3]Revised Budget as per CNPP'!#REF!</definedName>
    <definedName name="__9______123Graph_LBL_ACHART_1" localSheetId="16" hidden="1">'[3]Revised Budget as per CNPP'!#REF!</definedName>
    <definedName name="__9______123Graph_LBL_ACHART_1" localSheetId="30" hidden="1">'[3]Revised Budget as per CNPP'!#REF!</definedName>
    <definedName name="__9______123Graph_LBL_ACHART_1" localSheetId="46" hidden="1">'[3]Revised Budget as per CNPP'!#REF!</definedName>
    <definedName name="__9______123Graph_LBL_ACHART_1" localSheetId="35" hidden="1">'[3]Revised Budget as per CNPP'!#REF!</definedName>
    <definedName name="__9______123Graph_LBL_ACHART_1" localSheetId="22" hidden="1">'[3]Revised Budget as per CNPP'!#REF!</definedName>
    <definedName name="__9______123Graph_LBL_ACHART_1" localSheetId="23" hidden="1">'[3]Revised Budget as per CNPP'!#REF!</definedName>
    <definedName name="__9______123Graph_LBL_ACHART_1" localSheetId="24" hidden="1">'[3]Revised Budget as per CNPP'!#REF!</definedName>
    <definedName name="__9______123Graph_LBL_ACHART_1" hidden="1">'[3]Revised Budget as per CNPP'!#REF!</definedName>
    <definedName name="__ANX315">#N/A</definedName>
    <definedName name="__asd123" localSheetId="0" hidden="1">'[3]Revised Budget as per CNPP'!#REF!</definedName>
    <definedName name="__asd123" localSheetId="1" hidden="1">'[3]Revised Budget as per CNPP'!#REF!</definedName>
    <definedName name="__asd123" localSheetId="37" hidden="1">'[3]Revised Budget as per CNPP'!#REF!</definedName>
    <definedName name="__asd123" localSheetId="2" hidden="1">'[3]Revised Budget as per CNPP'!#REF!</definedName>
    <definedName name="__asd123" localSheetId="25" hidden="1">'[3]Revised Budget as per CNPP'!#REF!</definedName>
    <definedName name="__asd123" localSheetId="41" hidden="1">'[3]Revised Budget as per CNPP'!#REF!</definedName>
    <definedName name="__asd123" localSheetId="7" hidden="1">'[3]Revised Budget as per CNPP'!#REF!</definedName>
    <definedName name="__asd123" localSheetId="51" hidden="1">'[3]Revised Budget as per CNPP'!#REF!</definedName>
    <definedName name="__asd123" localSheetId="56" hidden="1">'[3]Revised Budget as per CNPP'!#REF!</definedName>
    <definedName name="__asd123" localSheetId="16" hidden="1">'[3]Revised Budget as per CNPP'!#REF!</definedName>
    <definedName name="__asd123" localSheetId="30" hidden="1">'[3]Revised Budget as per CNPP'!#REF!</definedName>
    <definedName name="__asd123" localSheetId="46" hidden="1">'[3]Revised Budget as per CNPP'!#REF!</definedName>
    <definedName name="__asd123" localSheetId="35" hidden="1">'[3]Revised Budget as per CNPP'!#REF!</definedName>
    <definedName name="__asd123" localSheetId="22" hidden="1">'[3]Revised Budget as per CNPP'!#REF!</definedName>
    <definedName name="__asd123" localSheetId="23" hidden="1">'[3]Revised Budget as per CNPP'!#REF!</definedName>
    <definedName name="__asd123" localSheetId="24" hidden="1">'[3]Revised Budget as per CNPP'!#REF!</definedName>
    <definedName name="__asd123" hidden="1">'[3]Revised Budget as per CNPP'!#REF!</definedName>
    <definedName name="__Dad45" localSheetId="0" hidden="1">'[3]Revised Budget as per CNPP'!#REF!</definedName>
    <definedName name="__Dad45" localSheetId="1" hidden="1">'[3]Revised Budget as per CNPP'!#REF!</definedName>
    <definedName name="__Dad45" localSheetId="37" hidden="1">'[3]Revised Budget as per CNPP'!#REF!</definedName>
    <definedName name="__Dad45" localSheetId="2" hidden="1">'[3]Revised Budget as per CNPP'!#REF!</definedName>
    <definedName name="__Dad45" localSheetId="25" hidden="1">'[3]Revised Budget as per CNPP'!#REF!</definedName>
    <definedName name="__Dad45" localSheetId="41" hidden="1">'[3]Revised Budget as per CNPP'!#REF!</definedName>
    <definedName name="__Dad45" localSheetId="7" hidden="1">'[3]Revised Budget as per CNPP'!#REF!</definedName>
    <definedName name="__Dad45" localSheetId="51" hidden="1">'[3]Revised Budget as per CNPP'!#REF!</definedName>
    <definedName name="__Dad45" localSheetId="56" hidden="1">'[3]Revised Budget as per CNPP'!#REF!</definedName>
    <definedName name="__Dad45" localSheetId="16" hidden="1">'[3]Revised Budget as per CNPP'!#REF!</definedName>
    <definedName name="__Dad45" localSheetId="30" hidden="1">'[3]Revised Budget as per CNPP'!#REF!</definedName>
    <definedName name="__Dad45" localSheetId="46" hidden="1">'[3]Revised Budget as per CNPP'!#REF!</definedName>
    <definedName name="__Dad45" localSheetId="35" hidden="1">'[3]Revised Budget as per CNPP'!#REF!</definedName>
    <definedName name="__Dad45" localSheetId="22" hidden="1">'[3]Revised Budget as per CNPP'!#REF!</definedName>
    <definedName name="__Dad45" localSheetId="23" hidden="1">'[3]Revised Budget as per CNPP'!#REF!</definedName>
    <definedName name="__Dad45" localSheetId="24" hidden="1">'[3]Revised Budget as per CNPP'!#REF!</definedName>
    <definedName name="__Dad45" hidden="1">'[3]Revised Budget as per CNPP'!#REF!</definedName>
    <definedName name="__Dim1" localSheetId="0">#REF!</definedName>
    <definedName name="__Dim1" localSheetId="1">#REF!</definedName>
    <definedName name="__Dim1" localSheetId="37">#REF!</definedName>
    <definedName name="__Dim1" localSheetId="2">#REF!</definedName>
    <definedName name="__Dim1" localSheetId="25">#REF!</definedName>
    <definedName name="__Dim1" localSheetId="41">#REF!</definedName>
    <definedName name="__Dim1" localSheetId="7">#REF!</definedName>
    <definedName name="__Dim1" localSheetId="51">#REF!</definedName>
    <definedName name="__Dim1" localSheetId="56">#REF!</definedName>
    <definedName name="__Dim1" localSheetId="16">#REF!</definedName>
    <definedName name="__Dim1" localSheetId="30">#REF!</definedName>
    <definedName name="__Dim1" localSheetId="46">#REF!</definedName>
    <definedName name="__Dim1" localSheetId="35">#REF!</definedName>
    <definedName name="__Dim1" localSheetId="22">#REF!</definedName>
    <definedName name="__Dim1" localSheetId="23">#REF!</definedName>
    <definedName name="__Dim1" localSheetId="24">#REF!</definedName>
    <definedName name="__Dim1">#REF!</definedName>
    <definedName name="__Dim2" localSheetId="0">#REF!</definedName>
    <definedName name="__Dim2" localSheetId="1">#REF!</definedName>
    <definedName name="__Dim2" localSheetId="37">#REF!</definedName>
    <definedName name="__Dim2" localSheetId="2">#REF!</definedName>
    <definedName name="__Dim2" localSheetId="25">#REF!</definedName>
    <definedName name="__Dim2" localSheetId="41">#REF!</definedName>
    <definedName name="__Dim2" localSheetId="7">#REF!</definedName>
    <definedName name="__Dim2" localSheetId="51">#REF!</definedName>
    <definedName name="__Dim2" localSheetId="56">#REF!</definedName>
    <definedName name="__Dim2" localSheetId="16">#REF!</definedName>
    <definedName name="__Dim2" localSheetId="30">#REF!</definedName>
    <definedName name="__Dim2" localSheetId="46">#REF!</definedName>
    <definedName name="__Dim2" localSheetId="35">#REF!</definedName>
    <definedName name="__Dim2" localSheetId="22">#REF!</definedName>
    <definedName name="__Dim2" localSheetId="23">#REF!</definedName>
    <definedName name="__Dim2" localSheetId="24">#REF!</definedName>
    <definedName name="__Dim2">#REF!</definedName>
    <definedName name="__G83000" localSheetId="0">#REF!</definedName>
    <definedName name="__G83000" localSheetId="1">#REF!</definedName>
    <definedName name="__G83000" localSheetId="37">#REF!</definedName>
    <definedName name="__G83000" localSheetId="2">#REF!</definedName>
    <definedName name="__G83000" localSheetId="25">#REF!</definedName>
    <definedName name="__G83000" localSheetId="41">#REF!</definedName>
    <definedName name="__G83000" localSheetId="7">#REF!</definedName>
    <definedName name="__G83000" localSheetId="51">#REF!</definedName>
    <definedName name="__G83000" localSheetId="56">#REF!</definedName>
    <definedName name="__G83000" localSheetId="16">#REF!</definedName>
    <definedName name="__G83000" localSheetId="30">#REF!</definedName>
    <definedName name="__G83000" localSheetId="46">#REF!</definedName>
    <definedName name="__G83000" localSheetId="35">#REF!</definedName>
    <definedName name="__G83000" localSheetId="22">#REF!</definedName>
    <definedName name="__G83000" localSheetId="23">#REF!</definedName>
    <definedName name="__G83000" localSheetId="24">#REF!</definedName>
    <definedName name="__G83000">#REF!</definedName>
    <definedName name="__HT65550" localSheetId="0">#REF!</definedName>
    <definedName name="__HT65550" localSheetId="1">#REF!</definedName>
    <definedName name="__HT65550" localSheetId="37">#REF!</definedName>
    <definedName name="__HT65550" localSheetId="2">#REF!</definedName>
    <definedName name="__HT65550" localSheetId="25">#REF!</definedName>
    <definedName name="__HT65550" localSheetId="41">#REF!</definedName>
    <definedName name="__HT65550" localSheetId="7">#REF!</definedName>
    <definedName name="__HT65550" localSheetId="51">#REF!</definedName>
    <definedName name="__HT65550" localSheetId="56">#REF!</definedName>
    <definedName name="__HT65550" localSheetId="16">#REF!</definedName>
    <definedName name="__HT65550" localSheetId="30">#REF!</definedName>
    <definedName name="__HT65550" localSheetId="46">#REF!</definedName>
    <definedName name="__HT65550" localSheetId="35">#REF!</definedName>
    <definedName name="__HT65550" localSheetId="22">#REF!</definedName>
    <definedName name="__HT65550" localSheetId="23">#REF!</definedName>
    <definedName name="__HT65550" localSheetId="24">#REF!</definedName>
    <definedName name="__HT65550">#REF!</definedName>
    <definedName name="__HV65537" localSheetId="0">#REF!</definedName>
    <definedName name="__HV65537" localSheetId="1">#REF!</definedName>
    <definedName name="__HV65537" localSheetId="37">#REF!</definedName>
    <definedName name="__HV65537" localSheetId="2">#REF!</definedName>
    <definedName name="__HV65537" localSheetId="25">#REF!</definedName>
    <definedName name="__HV65537" localSheetId="41">#REF!</definedName>
    <definedName name="__HV65537" localSheetId="7">#REF!</definedName>
    <definedName name="__HV65537" localSheetId="51">#REF!</definedName>
    <definedName name="__HV65537" localSheetId="56">#REF!</definedName>
    <definedName name="__HV65537" localSheetId="16">#REF!</definedName>
    <definedName name="__HV65537" localSheetId="30">#REF!</definedName>
    <definedName name="__HV65537" localSheetId="46">#REF!</definedName>
    <definedName name="__HV65537" localSheetId="35">#REF!</definedName>
    <definedName name="__HV65537" localSheetId="22">#REF!</definedName>
    <definedName name="__HV65537" localSheetId="23">#REF!</definedName>
    <definedName name="__HV65537" localSheetId="24">#REF!</definedName>
    <definedName name="__HV65537">#REF!</definedName>
    <definedName name="__IntlFixup" hidden="1">TRUE</definedName>
    <definedName name="__IntlFixupTable" localSheetId="0" hidden="1">#REF!</definedName>
    <definedName name="__IntlFixupTable" localSheetId="1" hidden="1">#REF!</definedName>
    <definedName name="__IntlFixupTable" localSheetId="37" hidden="1">#REF!</definedName>
    <definedName name="__IntlFixupTable" localSheetId="2" hidden="1">#REF!</definedName>
    <definedName name="__IntlFixupTable" localSheetId="25" hidden="1">#REF!</definedName>
    <definedName name="__IntlFixupTable" localSheetId="41" hidden="1">#REF!</definedName>
    <definedName name="__IntlFixupTable" localSheetId="7" hidden="1">#REF!</definedName>
    <definedName name="__IntlFixupTable" localSheetId="51" hidden="1">#REF!</definedName>
    <definedName name="__IntlFixupTable" localSheetId="56" hidden="1">#REF!</definedName>
    <definedName name="__IntlFixupTable" localSheetId="16" hidden="1">#REF!</definedName>
    <definedName name="__IntlFixupTable" localSheetId="30" hidden="1">#REF!</definedName>
    <definedName name="__IntlFixupTable" localSheetId="46" hidden="1">#REF!</definedName>
    <definedName name="__IntlFixupTable" localSheetId="35" hidden="1">#REF!</definedName>
    <definedName name="__IntlFixupTable" localSheetId="22" hidden="1">#REF!</definedName>
    <definedName name="__IntlFixupTable" localSheetId="23" hidden="1">#REF!</definedName>
    <definedName name="__IntlFixupTable" localSheetId="24" hidden="1">#REF!</definedName>
    <definedName name="__IntlFixupTable" hidden="1">#REF!</definedName>
    <definedName name="__isb1" localSheetId="0">#REF!</definedName>
    <definedName name="__isb1" localSheetId="1">#REF!</definedName>
    <definedName name="__isb1" localSheetId="37">#REF!</definedName>
    <definedName name="__isb1" localSheetId="2">#REF!</definedName>
    <definedName name="__isb1" localSheetId="25">#REF!</definedName>
    <definedName name="__isb1" localSheetId="41">#REF!</definedName>
    <definedName name="__isb1" localSheetId="7">#REF!</definedName>
    <definedName name="__isb1" localSheetId="51">#REF!</definedName>
    <definedName name="__isb1" localSheetId="56">#REF!</definedName>
    <definedName name="__isb1" localSheetId="16">#REF!</definedName>
    <definedName name="__isb1" localSheetId="30">#REF!</definedName>
    <definedName name="__isb1" localSheetId="46">#REF!</definedName>
    <definedName name="__isb1" localSheetId="35">#REF!</definedName>
    <definedName name="__isb1" localSheetId="22">#REF!</definedName>
    <definedName name="__isb1" localSheetId="23">#REF!</definedName>
    <definedName name="__isb1" localSheetId="24">#REF!</definedName>
    <definedName name="__isb1">#REF!</definedName>
    <definedName name="__lss4" localSheetId="0" hidden="1">'[3]Revised Budget as per CNPP'!#REF!</definedName>
    <definedName name="__lss4" localSheetId="1" hidden="1">'[3]Revised Budget as per CNPP'!#REF!</definedName>
    <definedName name="__lss4" localSheetId="37" hidden="1">'[3]Revised Budget as per CNPP'!#REF!</definedName>
    <definedName name="__lss4" localSheetId="2" hidden="1">'[3]Revised Budget as per CNPP'!#REF!</definedName>
    <definedName name="__lss4" localSheetId="25" hidden="1">'[3]Revised Budget as per CNPP'!#REF!</definedName>
    <definedName name="__lss4" localSheetId="41" hidden="1">'[3]Revised Budget as per CNPP'!#REF!</definedName>
    <definedName name="__lss4" localSheetId="7" hidden="1">'[3]Revised Budget as per CNPP'!#REF!</definedName>
    <definedName name="__lss4" localSheetId="51" hidden="1">'[3]Revised Budget as per CNPP'!#REF!</definedName>
    <definedName name="__lss4" localSheetId="56" hidden="1">'[3]Revised Budget as per CNPP'!#REF!</definedName>
    <definedName name="__lss4" localSheetId="16" hidden="1">'[3]Revised Budget as per CNPP'!#REF!</definedName>
    <definedName name="__lss4" localSheetId="30" hidden="1">'[3]Revised Budget as per CNPP'!#REF!</definedName>
    <definedName name="__lss4" localSheetId="46" hidden="1">'[3]Revised Budget as per CNPP'!#REF!</definedName>
    <definedName name="__lss4" localSheetId="35" hidden="1">'[3]Revised Budget as per CNPP'!#REF!</definedName>
    <definedName name="__lss4" localSheetId="22" hidden="1">'[3]Revised Budget as per CNPP'!#REF!</definedName>
    <definedName name="__lss4" localSheetId="23" hidden="1">'[3]Revised Budget as per CNPP'!#REF!</definedName>
    <definedName name="__lss4" localSheetId="24" hidden="1">'[3]Revised Budget as per CNPP'!#REF!</definedName>
    <definedName name="__lss4" hidden="1">'[3]Revised Budget as per CNPP'!#REF!</definedName>
    <definedName name="__rwr323" localSheetId="0" hidden="1">'[3]Revised Budget as per CNPP'!#REF!</definedName>
    <definedName name="__rwr323" localSheetId="1" hidden="1">'[3]Revised Budget as per CNPP'!#REF!</definedName>
    <definedName name="__rwr323" localSheetId="37" hidden="1">'[3]Revised Budget as per CNPP'!#REF!</definedName>
    <definedName name="__rwr323" localSheetId="2" hidden="1">'[3]Revised Budget as per CNPP'!#REF!</definedName>
    <definedName name="__rwr323" localSheetId="25" hidden="1">'[3]Revised Budget as per CNPP'!#REF!</definedName>
    <definedName name="__rwr323" localSheetId="41" hidden="1">'[3]Revised Budget as per CNPP'!#REF!</definedName>
    <definedName name="__rwr323" localSheetId="7" hidden="1">'[3]Revised Budget as per CNPP'!#REF!</definedName>
    <definedName name="__rwr323" localSheetId="51" hidden="1">'[3]Revised Budget as per CNPP'!#REF!</definedName>
    <definedName name="__rwr323" localSheetId="56" hidden="1">'[3]Revised Budget as per CNPP'!#REF!</definedName>
    <definedName name="__rwr323" localSheetId="16" hidden="1">'[3]Revised Budget as per CNPP'!#REF!</definedName>
    <definedName name="__rwr323" localSheetId="30" hidden="1">'[3]Revised Budget as per CNPP'!#REF!</definedName>
    <definedName name="__rwr323" localSheetId="46" hidden="1">'[3]Revised Budget as per CNPP'!#REF!</definedName>
    <definedName name="__rwr323" localSheetId="35" hidden="1">'[3]Revised Budget as per CNPP'!#REF!</definedName>
    <definedName name="__rwr323" localSheetId="22" hidden="1">'[3]Revised Budget as per CNPP'!#REF!</definedName>
    <definedName name="__rwr323" localSheetId="23" hidden="1">'[3]Revised Budget as per CNPP'!#REF!</definedName>
    <definedName name="__rwr323" localSheetId="24" hidden="1">'[3]Revised Budget as per CNPP'!#REF!</definedName>
    <definedName name="__rwr323" hidden="1">'[3]Revised Budget as per CNPP'!#REF!</definedName>
    <definedName name="__SUM1" localSheetId="0">#REF!</definedName>
    <definedName name="__SUM1" localSheetId="1">#REF!</definedName>
    <definedName name="__SUM1" localSheetId="37">#REF!</definedName>
    <definedName name="__SUM1" localSheetId="2">#REF!</definedName>
    <definedName name="__SUM1" localSheetId="25">#REF!</definedName>
    <definedName name="__SUM1" localSheetId="41">#REF!</definedName>
    <definedName name="__SUM1" localSheetId="7">#REF!</definedName>
    <definedName name="__SUM1" localSheetId="51">#REF!</definedName>
    <definedName name="__SUM1" localSheetId="56">#REF!</definedName>
    <definedName name="__SUM1" localSheetId="16">#REF!</definedName>
    <definedName name="__SUM1" localSheetId="30">#REF!</definedName>
    <definedName name="__SUM1" localSheetId="46">#REF!</definedName>
    <definedName name="__SUM1" localSheetId="35">#REF!</definedName>
    <definedName name="__SUM1" localSheetId="22">#REF!</definedName>
    <definedName name="__SUM1" localSheetId="23">#REF!</definedName>
    <definedName name="__SUM1" localSheetId="24">#REF!</definedName>
    <definedName name="__SUM1">#REF!</definedName>
    <definedName name="__SUM2" localSheetId="0">#REF!</definedName>
    <definedName name="__SUM2" localSheetId="1">#REF!</definedName>
    <definedName name="__SUM2" localSheetId="37">#REF!</definedName>
    <definedName name="__SUM2" localSheetId="2">#REF!</definedName>
    <definedName name="__SUM2" localSheetId="25">#REF!</definedName>
    <definedName name="__SUM2" localSheetId="41">#REF!</definedName>
    <definedName name="__SUM2" localSheetId="7">#REF!</definedName>
    <definedName name="__SUM2" localSheetId="51">#REF!</definedName>
    <definedName name="__SUM2" localSheetId="56">#REF!</definedName>
    <definedName name="__SUM2" localSheetId="16">#REF!</definedName>
    <definedName name="__SUM2" localSheetId="30">#REF!</definedName>
    <definedName name="__SUM2" localSheetId="46">#REF!</definedName>
    <definedName name="__SUM2" localSheetId="35">#REF!</definedName>
    <definedName name="__SUM2" localSheetId="22">#REF!</definedName>
    <definedName name="__SUM2" localSheetId="23">#REF!</definedName>
    <definedName name="__SUM2" localSheetId="24">#REF!</definedName>
    <definedName name="__SUM2">#REF!</definedName>
    <definedName name="__SUM3" localSheetId="0">#REF!</definedName>
    <definedName name="__SUM3" localSheetId="1">#REF!</definedName>
    <definedName name="__SUM3" localSheetId="37">#REF!</definedName>
    <definedName name="__SUM3" localSheetId="2">#REF!</definedName>
    <definedName name="__SUM3" localSheetId="25">#REF!</definedName>
    <definedName name="__SUM3" localSheetId="41">#REF!</definedName>
    <definedName name="__SUM3" localSheetId="7">#REF!</definedName>
    <definedName name="__SUM3" localSheetId="51">#REF!</definedName>
    <definedName name="__SUM3" localSheetId="56">#REF!</definedName>
    <definedName name="__SUM3" localSheetId="16">#REF!</definedName>
    <definedName name="__SUM3" localSheetId="30">#REF!</definedName>
    <definedName name="__SUM3" localSheetId="46">#REF!</definedName>
    <definedName name="__SUM3" localSheetId="35">#REF!</definedName>
    <definedName name="__SUM3" localSheetId="22">#REF!</definedName>
    <definedName name="__SUM3" localSheetId="23">#REF!</definedName>
    <definedName name="__SUM3" localSheetId="24">#REF!</definedName>
    <definedName name="__SUM3">#REF!</definedName>
    <definedName name="__wia53" localSheetId="0" hidden="1">'[3]Revised Budget as per CNPP'!#REF!</definedName>
    <definedName name="__wia53" localSheetId="1" hidden="1">'[3]Revised Budget as per CNPP'!#REF!</definedName>
    <definedName name="__wia53" localSheetId="37" hidden="1">'[3]Revised Budget as per CNPP'!#REF!</definedName>
    <definedName name="__wia53" localSheetId="2" hidden="1">'[3]Revised Budget as per CNPP'!#REF!</definedName>
    <definedName name="__wia53" localSheetId="25" hidden="1">'[3]Revised Budget as per CNPP'!#REF!</definedName>
    <definedName name="__wia53" localSheetId="41" hidden="1">'[3]Revised Budget as per CNPP'!#REF!</definedName>
    <definedName name="__wia53" localSheetId="7" hidden="1">'[3]Revised Budget as per CNPP'!#REF!</definedName>
    <definedName name="__wia53" localSheetId="51" hidden="1">'[3]Revised Budget as per CNPP'!#REF!</definedName>
    <definedName name="__wia53" localSheetId="56" hidden="1">'[3]Revised Budget as per CNPP'!#REF!</definedName>
    <definedName name="__wia53" localSheetId="16" hidden="1">'[3]Revised Budget as per CNPP'!#REF!</definedName>
    <definedName name="__wia53" localSheetId="30" hidden="1">'[3]Revised Budget as per CNPP'!#REF!</definedName>
    <definedName name="__wia53" localSheetId="46" hidden="1">'[3]Revised Budget as per CNPP'!#REF!</definedName>
    <definedName name="__wia53" localSheetId="35" hidden="1">'[3]Revised Budget as per CNPP'!#REF!</definedName>
    <definedName name="__wia53" localSheetId="22" hidden="1">'[3]Revised Budget as per CNPP'!#REF!</definedName>
    <definedName name="__wia53" localSheetId="23" hidden="1">'[3]Revised Budget as per CNPP'!#REF!</definedName>
    <definedName name="__wia53" localSheetId="24" hidden="1">'[3]Revised Budget as per CNPP'!#REF!</definedName>
    <definedName name="__wia53" hidden="1">'[3]Revised Budget as per CNPP'!#REF!</definedName>
    <definedName name="_1" localSheetId="0">#REF!</definedName>
    <definedName name="_1" localSheetId="1">#REF!</definedName>
    <definedName name="_1" localSheetId="37">#REF!</definedName>
    <definedName name="_1" localSheetId="2">#REF!</definedName>
    <definedName name="_1" localSheetId="25">#REF!</definedName>
    <definedName name="_1" localSheetId="41">#REF!</definedName>
    <definedName name="_1" localSheetId="7">#REF!</definedName>
    <definedName name="_1" localSheetId="51">#REF!</definedName>
    <definedName name="_1" localSheetId="56">#REF!</definedName>
    <definedName name="_1" localSheetId="16">#REF!</definedName>
    <definedName name="_1" localSheetId="30">#REF!</definedName>
    <definedName name="_1" localSheetId="46">#REF!</definedName>
    <definedName name="_1" localSheetId="35">#REF!</definedName>
    <definedName name="_1" localSheetId="22">#REF!</definedName>
    <definedName name="_1" localSheetId="23">#REF!</definedName>
    <definedName name="_1" localSheetId="24">#REF!</definedName>
    <definedName name="_1">#REF!</definedName>
    <definedName name="_1______123Graph_ACHART_1" localSheetId="0" hidden="1">'[3]Revised Budget as per CNPP'!#REF!</definedName>
    <definedName name="_1______123Graph_ACHART_1" localSheetId="1" hidden="1">'[3]Revised Budget as per CNPP'!#REF!</definedName>
    <definedName name="_1______123Graph_ACHART_1" localSheetId="37" hidden="1">'[3]Revised Budget as per CNPP'!#REF!</definedName>
    <definedName name="_1______123Graph_ACHART_1" localSheetId="2" hidden="1">'[3]Revised Budget as per CNPP'!#REF!</definedName>
    <definedName name="_1______123Graph_ACHART_1" localSheetId="25" hidden="1">'[3]Revised Budget as per CNPP'!#REF!</definedName>
    <definedName name="_1______123Graph_ACHART_1" localSheetId="41" hidden="1">'[3]Revised Budget as per CNPP'!#REF!</definedName>
    <definedName name="_1______123Graph_ACHART_1" localSheetId="7" hidden="1">'[3]Revised Budget as per CNPP'!#REF!</definedName>
    <definedName name="_1______123Graph_ACHART_1" localSheetId="51" hidden="1">'[3]Revised Budget as per CNPP'!#REF!</definedName>
    <definedName name="_1______123Graph_ACHART_1" localSheetId="56" hidden="1">'[3]Revised Budget as per CNPP'!#REF!</definedName>
    <definedName name="_1______123Graph_ACHART_1" localSheetId="16" hidden="1">'[3]Revised Budget as per CNPP'!#REF!</definedName>
    <definedName name="_1______123Graph_ACHART_1" localSheetId="30" hidden="1">'[3]Revised Budget as per CNPP'!#REF!</definedName>
    <definedName name="_1______123Graph_ACHART_1" localSheetId="46" hidden="1">'[3]Revised Budget as per CNPP'!#REF!</definedName>
    <definedName name="_1______123Graph_ACHART_1" localSheetId="35" hidden="1">'[3]Revised Budget as per CNPP'!#REF!</definedName>
    <definedName name="_1______123Graph_ACHART_1" localSheetId="22" hidden="1">'[3]Revised Budget as per CNPP'!#REF!</definedName>
    <definedName name="_1______123Graph_ACHART_1" localSheetId="23" hidden="1">'[3]Revised Budget as per CNPP'!#REF!</definedName>
    <definedName name="_1______123Graph_ACHART_1" localSheetId="24" hidden="1">'[3]Revised Budget as per CNPP'!#REF!</definedName>
    <definedName name="_1______123Graph_ACHART_1" hidden="1">'[3]Revised Budget as per CNPP'!#REF!</definedName>
    <definedName name="_1___123Graph_ACHART_2" localSheetId="0" hidden="1">'[3]Revised Budget as per CNPP'!#REF!</definedName>
    <definedName name="_1___123Graph_ACHART_2" localSheetId="1" hidden="1">'[3]Revised Budget as per CNPP'!#REF!</definedName>
    <definedName name="_1___123Graph_ACHART_2" localSheetId="37" hidden="1">'[3]Revised Budget as per CNPP'!#REF!</definedName>
    <definedName name="_1___123Graph_ACHART_2" localSheetId="2" hidden="1">'[3]Revised Budget as per CNPP'!#REF!</definedName>
    <definedName name="_1___123Graph_ACHART_2" localSheetId="25" hidden="1">'[3]Revised Budget as per CNPP'!#REF!</definedName>
    <definedName name="_1___123Graph_ACHART_2" localSheetId="41" hidden="1">'[3]Revised Budget as per CNPP'!#REF!</definedName>
    <definedName name="_1___123Graph_ACHART_2" localSheetId="7" hidden="1">'[3]Revised Budget as per CNPP'!#REF!</definedName>
    <definedName name="_1___123Graph_ACHART_2" localSheetId="51" hidden="1">'[3]Revised Budget as per CNPP'!#REF!</definedName>
    <definedName name="_1___123Graph_ACHART_2" localSheetId="56" hidden="1">'[3]Revised Budget as per CNPP'!#REF!</definedName>
    <definedName name="_1___123Graph_ACHART_2" localSheetId="16" hidden="1">'[3]Revised Budget as per CNPP'!#REF!</definedName>
    <definedName name="_1___123Graph_ACHART_2" localSheetId="30" hidden="1">'[3]Revised Budget as per CNPP'!#REF!</definedName>
    <definedName name="_1___123Graph_ACHART_2" localSheetId="46" hidden="1">'[3]Revised Budget as per CNPP'!#REF!</definedName>
    <definedName name="_1___123Graph_ACHART_2" localSheetId="35" hidden="1">'[3]Revised Budget as per CNPP'!#REF!</definedName>
    <definedName name="_1___123Graph_ACHART_2" localSheetId="22" hidden="1">'[3]Revised Budget as per CNPP'!#REF!</definedName>
    <definedName name="_1___123Graph_ACHART_2" localSheetId="23" hidden="1">'[3]Revised Budget as per CNPP'!#REF!</definedName>
    <definedName name="_1___123Graph_ACHART_2" localSheetId="24" hidden="1">'[3]Revised Budget as per CNPP'!#REF!</definedName>
    <definedName name="_1___123Graph_ACHART_2" hidden="1">'[3]Revised Budget as per CNPP'!#REF!</definedName>
    <definedName name="_1__123Graph_ACHART_1" localSheetId="0" hidden="1">'[3]Revised Budget as per CNPP'!#REF!</definedName>
    <definedName name="_1__123Graph_ACHART_1" localSheetId="1" hidden="1">'[3]Revised Budget as per CNPP'!#REF!</definedName>
    <definedName name="_1__123Graph_ACHART_1" localSheetId="37" hidden="1">'[3]Revised Budget as per CNPP'!#REF!</definedName>
    <definedName name="_1__123Graph_ACHART_1" localSheetId="2" hidden="1">'[3]Revised Budget as per CNPP'!#REF!</definedName>
    <definedName name="_1__123Graph_ACHART_1" localSheetId="25" hidden="1">'[3]Revised Budget as per CNPP'!#REF!</definedName>
    <definedName name="_1__123Graph_ACHART_1" localSheetId="41" hidden="1">'[3]Revised Budget as per CNPP'!#REF!</definedName>
    <definedName name="_1__123Graph_ACHART_1" localSheetId="7" hidden="1">'[3]Revised Budget as per CNPP'!#REF!</definedName>
    <definedName name="_1__123Graph_ACHART_1" localSheetId="51" hidden="1">'[3]Revised Budget as per CNPP'!#REF!</definedName>
    <definedName name="_1__123Graph_ACHART_1" localSheetId="56" hidden="1">'[3]Revised Budget as per CNPP'!#REF!</definedName>
    <definedName name="_1__123Graph_ACHART_1" localSheetId="16" hidden="1">'[3]Revised Budget as per CNPP'!#REF!</definedName>
    <definedName name="_1__123Graph_ACHART_1" localSheetId="30" hidden="1">'[3]Revised Budget as per CNPP'!#REF!</definedName>
    <definedName name="_1__123Graph_ACHART_1" localSheetId="46" hidden="1">'[3]Revised Budget as per CNPP'!#REF!</definedName>
    <definedName name="_1__123Graph_ACHART_1" localSheetId="35" hidden="1">'[3]Revised Budget as per CNPP'!#REF!</definedName>
    <definedName name="_1__123Graph_ACHART_1" localSheetId="22" hidden="1">'[3]Revised Budget as per CNPP'!#REF!</definedName>
    <definedName name="_1__123Graph_ACHART_1" localSheetId="23" hidden="1">'[3]Revised Budget as per CNPP'!#REF!</definedName>
    <definedName name="_1__123Graph_ACHART_1" localSheetId="24" hidden="1">'[3]Revised Budget as per CNPP'!#REF!</definedName>
    <definedName name="_1__123Graph_ACHART_1" hidden="1">'[3]Revised Budget as per CNPP'!#REF!</definedName>
    <definedName name="_10______123Graph_LBL_ACHART_2" localSheetId="0" hidden="1">'[3]Revised Budget as per CNPP'!#REF!</definedName>
    <definedName name="_10______123Graph_LBL_ACHART_2" localSheetId="1" hidden="1">'[3]Revised Budget as per CNPP'!#REF!</definedName>
    <definedName name="_10______123Graph_LBL_ACHART_2" localSheetId="37" hidden="1">'[3]Revised Budget as per CNPP'!#REF!</definedName>
    <definedName name="_10______123Graph_LBL_ACHART_2" localSheetId="2" hidden="1">'[3]Revised Budget as per CNPP'!#REF!</definedName>
    <definedName name="_10______123Graph_LBL_ACHART_2" localSheetId="25" hidden="1">'[3]Revised Budget as per CNPP'!#REF!</definedName>
    <definedName name="_10______123Graph_LBL_ACHART_2" localSheetId="41" hidden="1">'[3]Revised Budget as per CNPP'!#REF!</definedName>
    <definedName name="_10______123Graph_LBL_ACHART_2" localSheetId="7" hidden="1">'[3]Revised Budget as per CNPP'!#REF!</definedName>
    <definedName name="_10______123Graph_LBL_ACHART_2" localSheetId="51" hidden="1">'[3]Revised Budget as per CNPP'!#REF!</definedName>
    <definedName name="_10______123Graph_LBL_ACHART_2" localSheetId="56" hidden="1">'[3]Revised Budget as per CNPP'!#REF!</definedName>
    <definedName name="_10______123Graph_LBL_ACHART_2" localSheetId="16" hidden="1">'[3]Revised Budget as per CNPP'!#REF!</definedName>
    <definedName name="_10______123Graph_LBL_ACHART_2" localSheetId="30" hidden="1">'[3]Revised Budget as per CNPP'!#REF!</definedName>
    <definedName name="_10______123Graph_LBL_ACHART_2" localSheetId="46" hidden="1">'[3]Revised Budget as per CNPP'!#REF!</definedName>
    <definedName name="_10______123Graph_LBL_ACHART_2" localSheetId="35" hidden="1">'[3]Revised Budget as per CNPP'!#REF!</definedName>
    <definedName name="_10______123Graph_LBL_ACHART_2" localSheetId="22" hidden="1">'[3]Revised Budget as per CNPP'!#REF!</definedName>
    <definedName name="_10______123Graph_LBL_ACHART_2" localSheetId="23" hidden="1">'[3]Revised Budget as per CNPP'!#REF!</definedName>
    <definedName name="_10______123Graph_LBL_ACHART_2" localSheetId="24" hidden="1">'[3]Revised Budget as per CNPP'!#REF!</definedName>
    <definedName name="_10______123Graph_LBL_ACHART_2" hidden="1">'[3]Revised Budget as per CNPP'!#REF!</definedName>
    <definedName name="_10___123Graph_CCHART_2" localSheetId="0" hidden="1">'[3]Revised Budget as per CNPP'!#REF!</definedName>
    <definedName name="_10___123Graph_CCHART_2" localSheetId="1" hidden="1">'[3]Revised Budget as per CNPP'!#REF!</definedName>
    <definedName name="_10___123Graph_CCHART_2" localSheetId="37" hidden="1">'[3]Revised Budget as per CNPP'!#REF!</definedName>
    <definedName name="_10___123Graph_CCHART_2" localSheetId="2" hidden="1">'[3]Revised Budget as per CNPP'!#REF!</definedName>
    <definedName name="_10___123Graph_CCHART_2" localSheetId="25" hidden="1">'[3]Revised Budget as per CNPP'!#REF!</definedName>
    <definedName name="_10___123Graph_CCHART_2" localSheetId="41" hidden="1">'[3]Revised Budget as per CNPP'!#REF!</definedName>
    <definedName name="_10___123Graph_CCHART_2" localSheetId="7" hidden="1">'[3]Revised Budget as per CNPP'!#REF!</definedName>
    <definedName name="_10___123Graph_CCHART_2" localSheetId="51" hidden="1">'[3]Revised Budget as per CNPP'!#REF!</definedName>
    <definedName name="_10___123Graph_CCHART_2" localSheetId="56" hidden="1">'[3]Revised Budget as per CNPP'!#REF!</definedName>
    <definedName name="_10___123Graph_CCHART_2" localSheetId="16" hidden="1">'[3]Revised Budget as per CNPP'!#REF!</definedName>
    <definedName name="_10___123Graph_CCHART_2" localSheetId="30" hidden="1">'[3]Revised Budget as per CNPP'!#REF!</definedName>
    <definedName name="_10___123Graph_CCHART_2" localSheetId="46" hidden="1">'[3]Revised Budget as per CNPP'!#REF!</definedName>
    <definedName name="_10___123Graph_CCHART_2" localSheetId="35" hidden="1">'[3]Revised Budget as per CNPP'!#REF!</definedName>
    <definedName name="_10___123Graph_CCHART_2" localSheetId="22" hidden="1">'[3]Revised Budget as per CNPP'!#REF!</definedName>
    <definedName name="_10___123Graph_CCHART_2" localSheetId="23" hidden="1">'[3]Revised Budget as per CNPP'!#REF!</definedName>
    <definedName name="_10___123Graph_CCHART_2" localSheetId="24" hidden="1">'[3]Revised Budget as per CNPP'!#REF!</definedName>
    <definedName name="_10___123Graph_CCHART_2" hidden="1">'[3]Revised Budget as per CNPP'!#REF!</definedName>
    <definedName name="_10___123Graph_LBL_BCHART_1" localSheetId="0" hidden="1">'[3]Revised Budget as per CNPP'!#REF!</definedName>
    <definedName name="_10___123Graph_LBL_BCHART_1" localSheetId="1" hidden="1">'[3]Revised Budget as per CNPP'!#REF!</definedName>
    <definedName name="_10___123Graph_LBL_BCHART_1" localSheetId="37" hidden="1">'[3]Revised Budget as per CNPP'!#REF!</definedName>
    <definedName name="_10___123Graph_LBL_BCHART_1" localSheetId="2" hidden="1">'[3]Revised Budget as per CNPP'!#REF!</definedName>
    <definedName name="_10___123Graph_LBL_BCHART_1" localSheetId="25" hidden="1">'[3]Revised Budget as per CNPP'!#REF!</definedName>
    <definedName name="_10___123Graph_LBL_BCHART_1" localSheetId="41" hidden="1">'[3]Revised Budget as per CNPP'!#REF!</definedName>
    <definedName name="_10___123Graph_LBL_BCHART_1" localSheetId="7" hidden="1">'[3]Revised Budget as per CNPP'!#REF!</definedName>
    <definedName name="_10___123Graph_LBL_BCHART_1" localSheetId="51" hidden="1">'[3]Revised Budget as per CNPP'!#REF!</definedName>
    <definedName name="_10___123Graph_LBL_BCHART_1" localSheetId="56" hidden="1">'[3]Revised Budget as per CNPP'!#REF!</definedName>
    <definedName name="_10___123Graph_LBL_BCHART_1" localSheetId="16" hidden="1">'[3]Revised Budget as per CNPP'!#REF!</definedName>
    <definedName name="_10___123Graph_LBL_BCHART_1" localSheetId="30" hidden="1">'[3]Revised Budget as per CNPP'!#REF!</definedName>
    <definedName name="_10___123Graph_LBL_BCHART_1" localSheetId="46" hidden="1">'[3]Revised Budget as per CNPP'!#REF!</definedName>
    <definedName name="_10___123Graph_LBL_BCHART_1" localSheetId="35" hidden="1">'[3]Revised Budget as per CNPP'!#REF!</definedName>
    <definedName name="_10___123Graph_LBL_BCHART_1" localSheetId="22" hidden="1">'[3]Revised Budget as per CNPP'!#REF!</definedName>
    <definedName name="_10___123Graph_LBL_BCHART_1" localSheetId="23" hidden="1">'[3]Revised Budget as per CNPP'!#REF!</definedName>
    <definedName name="_10___123Graph_LBL_BCHART_1" localSheetId="24" hidden="1">'[3]Revised Budget as per CNPP'!#REF!</definedName>
    <definedName name="_10___123Graph_LBL_BCHART_1" hidden="1">'[3]Revised Budget as per CNPP'!#REF!</definedName>
    <definedName name="_10__123Graph_LBL_ACHART_1" localSheetId="0" hidden="1">'[3]Revised Budget as per CNPP'!#REF!</definedName>
    <definedName name="_10__123Graph_LBL_ACHART_1" localSheetId="1" hidden="1">'[3]Revised Budget as per CNPP'!#REF!</definedName>
    <definedName name="_10__123Graph_LBL_ACHART_1" localSheetId="37" hidden="1">'[3]Revised Budget as per CNPP'!#REF!</definedName>
    <definedName name="_10__123Graph_LBL_ACHART_1" localSheetId="2" hidden="1">'[3]Revised Budget as per CNPP'!#REF!</definedName>
    <definedName name="_10__123Graph_LBL_ACHART_1" localSheetId="25" hidden="1">'[3]Revised Budget as per CNPP'!#REF!</definedName>
    <definedName name="_10__123Graph_LBL_ACHART_1" localSheetId="41" hidden="1">'[3]Revised Budget as per CNPP'!#REF!</definedName>
    <definedName name="_10__123Graph_LBL_ACHART_1" localSheetId="7" hidden="1">'[3]Revised Budget as per CNPP'!#REF!</definedName>
    <definedName name="_10__123Graph_LBL_ACHART_1" localSheetId="51" hidden="1">'[3]Revised Budget as per CNPP'!#REF!</definedName>
    <definedName name="_10__123Graph_LBL_ACHART_1" localSheetId="56" hidden="1">'[3]Revised Budget as per CNPP'!#REF!</definedName>
    <definedName name="_10__123Graph_LBL_ACHART_1" localSheetId="16" hidden="1">'[3]Revised Budget as per CNPP'!#REF!</definedName>
    <definedName name="_10__123Graph_LBL_ACHART_1" localSheetId="30" hidden="1">'[3]Revised Budget as per CNPP'!#REF!</definedName>
    <definedName name="_10__123Graph_LBL_ACHART_1" localSheetId="46" hidden="1">'[3]Revised Budget as per CNPP'!#REF!</definedName>
    <definedName name="_10__123Graph_LBL_ACHART_1" localSheetId="35" hidden="1">'[3]Revised Budget as per CNPP'!#REF!</definedName>
    <definedName name="_10__123Graph_LBL_ACHART_1" localSheetId="22" hidden="1">'[3]Revised Budget as per CNPP'!#REF!</definedName>
    <definedName name="_10__123Graph_LBL_ACHART_1" localSheetId="23" hidden="1">'[3]Revised Budget as per CNPP'!#REF!</definedName>
    <definedName name="_10__123Graph_LBL_ACHART_1" localSheetId="24" hidden="1">'[3]Revised Budget as per CNPP'!#REF!</definedName>
    <definedName name="_10__123Graph_LBL_ACHART_1" hidden="1">'[3]Revised Budget as per CNPP'!#REF!</definedName>
    <definedName name="_11______123Graph_LBL_BCHART_1" localSheetId="0" hidden="1">'[3]Revised Budget as per CNPP'!#REF!</definedName>
    <definedName name="_11______123Graph_LBL_BCHART_1" localSheetId="1" hidden="1">'[3]Revised Budget as per CNPP'!#REF!</definedName>
    <definedName name="_11______123Graph_LBL_BCHART_1" localSheetId="37" hidden="1">'[3]Revised Budget as per CNPP'!#REF!</definedName>
    <definedName name="_11______123Graph_LBL_BCHART_1" localSheetId="2" hidden="1">'[3]Revised Budget as per CNPP'!#REF!</definedName>
    <definedName name="_11______123Graph_LBL_BCHART_1" localSheetId="25" hidden="1">'[3]Revised Budget as per CNPP'!#REF!</definedName>
    <definedName name="_11______123Graph_LBL_BCHART_1" localSheetId="41" hidden="1">'[3]Revised Budget as per CNPP'!#REF!</definedName>
    <definedName name="_11______123Graph_LBL_BCHART_1" localSheetId="7" hidden="1">'[3]Revised Budget as per CNPP'!#REF!</definedName>
    <definedName name="_11______123Graph_LBL_BCHART_1" localSheetId="51" hidden="1">'[3]Revised Budget as per CNPP'!#REF!</definedName>
    <definedName name="_11______123Graph_LBL_BCHART_1" localSheetId="56" hidden="1">'[3]Revised Budget as per CNPP'!#REF!</definedName>
    <definedName name="_11______123Graph_LBL_BCHART_1" localSheetId="16" hidden="1">'[3]Revised Budget as per CNPP'!#REF!</definedName>
    <definedName name="_11______123Graph_LBL_BCHART_1" localSheetId="30" hidden="1">'[3]Revised Budget as per CNPP'!#REF!</definedName>
    <definedName name="_11______123Graph_LBL_BCHART_1" localSheetId="46" hidden="1">'[3]Revised Budget as per CNPP'!#REF!</definedName>
    <definedName name="_11______123Graph_LBL_BCHART_1" localSheetId="35" hidden="1">'[3]Revised Budget as per CNPP'!#REF!</definedName>
    <definedName name="_11______123Graph_LBL_BCHART_1" localSheetId="22" hidden="1">'[3]Revised Budget as per CNPP'!#REF!</definedName>
    <definedName name="_11______123Graph_LBL_BCHART_1" localSheetId="23" hidden="1">'[3]Revised Budget as per CNPP'!#REF!</definedName>
    <definedName name="_11______123Graph_LBL_BCHART_1" localSheetId="24" hidden="1">'[3]Revised Budget as per CNPP'!#REF!</definedName>
    <definedName name="_11______123Graph_LBL_BCHART_1" hidden="1">'[3]Revised Budget as per CNPP'!#REF!</definedName>
    <definedName name="_11___123Graph_LBL_BCHART_2" localSheetId="0" hidden="1">'[3]Revised Budget as per CNPP'!#REF!</definedName>
    <definedName name="_11___123Graph_LBL_BCHART_2" localSheetId="1" hidden="1">'[3]Revised Budget as per CNPP'!#REF!</definedName>
    <definedName name="_11___123Graph_LBL_BCHART_2" localSheetId="37" hidden="1">'[3]Revised Budget as per CNPP'!#REF!</definedName>
    <definedName name="_11___123Graph_LBL_BCHART_2" localSheetId="2" hidden="1">'[3]Revised Budget as per CNPP'!#REF!</definedName>
    <definedName name="_11___123Graph_LBL_BCHART_2" localSheetId="25" hidden="1">'[3]Revised Budget as per CNPP'!#REF!</definedName>
    <definedName name="_11___123Graph_LBL_BCHART_2" localSheetId="41" hidden="1">'[3]Revised Budget as per CNPP'!#REF!</definedName>
    <definedName name="_11___123Graph_LBL_BCHART_2" localSheetId="7" hidden="1">'[3]Revised Budget as per CNPP'!#REF!</definedName>
    <definedName name="_11___123Graph_LBL_BCHART_2" localSheetId="51" hidden="1">'[3]Revised Budget as per CNPP'!#REF!</definedName>
    <definedName name="_11___123Graph_LBL_BCHART_2" localSheetId="56" hidden="1">'[3]Revised Budget as per CNPP'!#REF!</definedName>
    <definedName name="_11___123Graph_LBL_BCHART_2" localSheetId="16" hidden="1">'[3]Revised Budget as per CNPP'!#REF!</definedName>
    <definedName name="_11___123Graph_LBL_BCHART_2" localSheetId="30" hidden="1">'[3]Revised Budget as per CNPP'!#REF!</definedName>
    <definedName name="_11___123Graph_LBL_BCHART_2" localSheetId="46" hidden="1">'[3]Revised Budget as per CNPP'!#REF!</definedName>
    <definedName name="_11___123Graph_LBL_BCHART_2" localSheetId="35" hidden="1">'[3]Revised Budget as per CNPP'!#REF!</definedName>
    <definedName name="_11___123Graph_LBL_BCHART_2" localSheetId="22" hidden="1">'[3]Revised Budget as per CNPP'!#REF!</definedName>
    <definedName name="_11___123Graph_LBL_BCHART_2" localSheetId="23" hidden="1">'[3]Revised Budget as per CNPP'!#REF!</definedName>
    <definedName name="_11___123Graph_LBL_BCHART_2" localSheetId="24" hidden="1">'[3]Revised Budget as per CNPP'!#REF!</definedName>
    <definedName name="_11___123Graph_LBL_BCHART_2" hidden="1">'[3]Revised Budget as per CNPP'!#REF!</definedName>
    <definedName name="_11__123Graph_ACHART_3" localSheetId="0" hidden="1">'[5]lease analysis'!#REF!</definedName>
    <definedName name="_11__123Graph_ACHART_3" localSheetId="1" hidden="1">'[5]lease analysis'!#REF!</definedName>
    <definedName name="_11__123Graph_ACHART_3" localSheetId="37" hidden="1">'[5]lease analysis'!#REF!</definedName>
    <definedName name="_11__123Graph_ACHART_3" localSheetId="2" hidden="1">'[5]lease analysis'!#REF!</definedName>
    <definedName name="_11__123Graph_ACHART_3" localSheetId="25" hidden="1">'[5]lease analysis'!#REF!</definedName>
    <definedName name="_11__123Graph_ACHART_3" localSheetId="41" hidden="1">'[5]lease analysis'!#REF!</definedName>
    <definedName name="_11__123Graph_ACHART_3" localSheetId="7" hidden="1">'[5]lease analysis'!#REF!</definedName>
    <definedName name="_11__123Graph_ACHART_3" localSheetId="51" hidden="1">'[5]lease analysis'!#REF!</definedName>
    <definedName name="_11__123Graph_ACHART_3" localSheetId="56" hidden="1">'[5]lease analysis'!#REF!</definedName>
    <definedName name="_11__123Graph_ACHART_3" localSheetId="16" hidden="1">'[5]lease analysis'!#REF!</definedName>
    <definedName name="_11__123Graph_ACHART_3" localSheetId="30" hidden="1">'[5]lease analysis'!#REF!</definedName>
    <definedName name="_11__123Graph_ACHART_3" localSheetId="46" hidden="1">'[5]lease analysis'!#REF!</definedName>
    <definedName name="_11__123Graph_ACHART_3" localSheetId="35" hidden="1">'[5]lease analysis'!#REF!</definedName>
    <definedName name="_11__123Graph_ACHART_3" localSheetId="22" hidden="1">'[5]lease analysis'!#REF!</definedName>
    <definedName name="_11__123Graph_ACHART_3" localSheetId="23" hidden="1">'[5]lease analysis'!#REF!</definedName>
    <definedName name="_11__123Graph_ACHART_3" localSheetId="24" hidden="1">'[5]lease analysis'!#REF!</definedName>
    <definedName name="_11__123Graph_ACHART_3" hidden="1">'[5]lease analysis'!#REF!</definedName>
    <definedName name="_11__123Graph_LBL_ACHART_2" localSheetId="0" hidden="1">'[3]Revised Budget as per CNPP'!#REF!</definedName>
    <definedName name="_11__123Graph_LBL_ACHART_2" localSheetId="1" hidden="1">'[3]Revised Budget as per CNPP'!#REF!</definedName>
    <definedName name="_11__123Graph_LBL_ACHART_2" localSheetId="37" hidden="1">'[3]Revised Budget as per CNPP'!#REF!</definedName>
    <definedName name="_11__123Graph_LBL_ACHART_2" localSheetId="2" hidden="1">'[3]Revised Budget as per CNPP'!#REF!</definedName>
    <definedName name="_11__123Graph_LBL_ACHART_2" localSheetId="25" hidden="1">'[3]Revised Budget as per CNPP'!#REF!</definedName>
    <definedName name="_11__123Graph_LBL_ACHART_2" localSheetId="41" hidden="1">'[3]Revised Budget as per CNPP'!#REF!</definedName>
    <definedName name="_11__123Graph_LBL_ACHART_2" localSheetId="7" hidden="1">'[3]Revised Budget as per CNPP'!#REF!</definedName>
    <definedName name="_11__123Graph_LBL_ACHART_2" localSheetId="51" hidden="1">'[3]Revised Budget as per CNPP'!#REF!</definedName>
    <definedName name="_11__123Graph_LBL_ACHART_2" localSheetId="56" hidden="1">'[3]Revised Budget as per CNPP'!#REF!</definedName>
    <definedName name="_11__123Graph_LBL_ACHART_2" localSheetId="16" hidden="1">'[3]Revised Budget as per CNPP'!#REF!</definedName>
    <definedName name="_11__123Graph_LBL_ACHART_2" localSheetId="30" hidden="1">'[3]Revised Budget as per CNPP'!#REF!</definedName>
    <definedName name="_11__123Graph_LBL_ACHART_2" localSheetId="46" hidden="1">'[3]Revised Budget as per CNPP'!#REF!</definedName>
    <definedName name="_11__123Graph_LBL_ACHART_2" localSheetId="35" hidden="1">'[3]Revised Budget as per CNPP'!#REF!</definedName>
    <definedName name="_11__123Graph_LBL_ACHART_2" localSheetId="22" hidden="1">'[3]Revised Budget as per CNPP'!#REF!</definedName>
    <definedName name="_11__123Graph_LBL_ACHART_2" localSheetId="23" hidden="1">'[3]Revised Budget as per CNPP'!#REF!</definedName>
    <definedName name="_11__123Graph_LBL_ACHART_2" localSheetId="24" hidden="1">'[3]Revised Budget as per CNPP'!#REF!</definedName>
    <definedName name="_11__123Graph_LBL_ACHART_2" hidden="1">'[3]Revised Budget as per CNPP'!#REF!</definedName>
    <definedName name="_12______123Graph_LBL_BCHART_2" localSheetId="0" hidden="1">'[3]Revised Budget as per CNPP'!#REF!</definedName>
    <definedName name="_12______123Graph_LBL_BCHART_2" localSheetId="1" hidden="1">'[3]Revised Budget as per CNPP'!#REF!</definedName>
    <definedName name="_12______123Graph_LBL_BCHART_2" localSheetId="37" hidden="1">'[3]Revised Budget as per CNPP'!#REF!</definedName>
    <definedName name="_12______123Graph_LBL_BCHART_2" localSheetId="2" hidden="1">'[3]Revised Budget as per CNPP'!#REF!</definedName>
    <definedName name="_12______123Graph_LBL_BCHART_2" localSheetId="25" hidden="1">'[3]Revised Budget as per CNPP'!#REF!</definedName>
    <definedName name="_12______123Graph_LBL_BCHART_2" localSheetId="41" hidden="1">'[3]Revised Budget as per CNPP'!#REF!</definedName>
    <definedName name="_12______123Graph_LBL_BCHART_2" localSheetId="7" hidden="1">'[3]Revised Budget as per CNPP'!#REF!</definedName>
    <definedName name="_12______123Graph_LBL_BCHART_2" localSheetId="51" hidden="1">'[3]Revised Budget as per CNPP'!#REF!</definedName>
    <definedName name="_12______123Graph_LBL_BCHART_2" localSheetId="56" hidden="1">'[3]Revised Budget as per CNPP'!#REF!</definedName>
    <definedName name="_12______123Graph_LBL_BCHART_2" localSheetId="16" hidden="1">'[3]Revised Budget as per CNPP'!#REF!</definedName>
    <definedName name="_12______123Graph_LBL_BCHART_2" localSheetId="30" hidden="1">'[3]Revised Budget as per CNPP'!#REF!</definedName>
    <definedName name="_12______123Graph_LBL_BCHART_2" localSheetId="46" hidden="1">'[3]Revised Budget as per CNPP'!#REF!</definedName>
    <definedName name="_12______123Graph_LBL_BCHART_2" localSheetId="35" hidden="1">'[3]Revised Budget as per CNPP'!#REF!</definedName>
    <definedName name="_12______123Graph_LBL_BCHART_2" localSheetId="22" hidden="1">'[3]Revised Budget as per CNPP'!#REF!</definedName>
    <definedName name="_12______123Graph_LBL_BCHART_2" localSheetId="23" hidden="1">'[3]Revised Budget as per CNPP'!#REF!</definedName>
    <definedName name="_12______123Graph_LBL_BCHART_2" localSheetId="24" hidden="1">'[3]Revised Budget as per CNPP'!#REF!</definedName>
    <definedName name="_12______123Graph_LBL_BCHART_2" hidden="1">'[3]Revised Budget as per CNPP'!#REF!</definedName>
    <definedName name="_12___123Graph_DCHART_2" localSheetId="0" hidden="1">'[3]Revised Budget as per CNPP'!#REF!</definedName>
    <definedName name="_12___123Graph_DCHART_2" localSheetId="1" hidden="1">'[3]Revised Budget as per CNPP'!#REF!</definedName>
    <definedName name="_12___123Graph_DCHART_2" localSheetId="37" hidden="1">'[3]Revised Budget as per CNPP'!#REF!</definedName>
    <definedName name="_12___123Graph_DCHART_2" localSheetId="2" hidden="1">'[3]Revised Budget as per CNPP'!#REF!</definedName>
    <definedName name="_12___123Graph_DCHART_2" localSheetId="25" hidden="1">'[3]Revised Budget as per CNPP'!#REF!</definedName>
    <definedName name="_12___123Graph_DCHART_2" localSheetId="41" hidden="1">'[3]Revised Budget as per CNPP'!#REF!</definedName>
    <definedName name="_12___123Graph_DCHART_2" localSheetId="7" hidden="1">'[3]Revised Budget as per CNPP'!#REF!</definedName>
    <definedName name="_12___123Graph_DCHART_2" localSheetId="51" hidden="1">'[3]Revised Budget as per CNPP'!#REF!</definedName>
    <definedName name="_12___123Graph_DCHART_2" localSheetId="56" hidden="1">'[3]Revised Budget as per CNPP'!#REF!</definedName>
    <definedName name="_12___123Graph_DCHART_2" localSheetId="16" hidden="1">'[3]Revised Budget as per CNPP'!#REF!</definedName>
    <definedName name="_12___123Graph_DCHART_2" localSheetId="30" hidden="1">'[3]Revised Budget as per CNPP'!#REF!</definedName>
    <definedName name="_12___123Graph_DCHART_2" localSheetId="46" hidden="1">'[3]Revised Budget as per CNPP'!#REF!</definedName>
    <definedName name="_12___123Graph_DCHART_2" localSheetId="35" hidden="1">'[3]Revised Budget as per CNPP'!#REF!</definedName>
    <definedName name="_12___123Graph_DCHART_2" localSheetId="22" hidden="1">'[3]Revised Budget as per CNPP'!#REF!</definedName>
    <definedName name="_12___123Graph_DCHART_2" localSheetId="23" hidden="1">'[3]Revised Budget as per CNPP'!#REF!</definedName>
    <definedName name="_12___123Graph_DCHART_2" localSheetId="24" hidden="1">'[3]Revised Budget as per CNPP'!#REF!</definedName>
    <definedName name="_12___123Graph_DCHART_2" hidden="1">'[3]Revised Budget as per CNPP'!#REF!</definedName>
    <definedName name="_12___123Graph_LBL_CCHART_2" localSheetId="0" hidden="1">'[3]Revised Budget as per CNPP'!#REF!</definedName>
    <definedName name="_12___123Graph_LBL_CCHART_2" localSheetId="1" hidden="1">'[3]Revised Budget as per CNPP'!#REF!</definedName>
    <definedName name="_12___123Graph_LBL_CCHART_2" localSheetId="37" hidden="1">'[3]Revised Budget as per CNPP'!#REF!</definedName>
    <definedName name="_12___123Graph_LBL_CCHART_2" localSheetId="2" hidden="1">'[3]Revised Budget as per CNPP'!#REF!</definedName>
    <definedName name="_12___123Graph_LBL_CCHART_2" localSheetId="25" hidden="1">'[3]Revised Budget as per CNPP'!#REF!</definedName>
    <definedName name="_12___123Graph_LBL_CCHART_2" localSheetId="41" hidden="1">'[3]Revised Budget as per CNPP'!#REF!</definedName>
    <definedName name="_12___123Graph_LBL_CCHART_2" localSheetId="7" hidden="1">'[3]Revised Budget as per CNPP'!#REF!</definedName>
    <definedName name="_12___123Graph_LBL_CCHART_2" localSheetId="51" hidden="1">'[3]Revised Budget as per CNPP'!#REF!</definedName>
    <definedName name="_12___123Graph_LBL_CCHART_2" localSheetId="56" hidden="1">'[3]Revised Budget as per CNPP'!#REF!</definedName>
    <definedName name="_12___123Graph_LBL_CCHART_2" localSheetId="16" hidden="1">'[3]Revised Budget as per CNPP'!#REF!</definedName>
    <definedName name="_12___123Graph_LBL_CCHART_2" localSheetId="30" hidden="1">'[3]Revised Budget as per CNPP'!#REF!</definedName>
    <definedName name="_12___123Graph_LBL_CCHART_2" localSheetId="46" hidden="1">'[3]Revised Budget as per CNPP'!#REF!</definedName>
    <definedName name="_12___123Graph_LBL_CCHART_2" localSheetId="35" hidden="1">'[3]Revised Budget as per CNPP'!#REF!</definedName>
    <definedName name="_12___123Graph_LBL_CCHART_2" localSheetId="22" hidden="1">'[3]Revised Budget as per CNPP'!#REF!</definedName>
    <definedName name="_12___123Graph_LBL_CCHART_2" localSheetId="23" hidden="1">'[3]Revised Budget as per CNPP'!#REF!</definedName>
    <definedName name="_12___123Graph_LBL_CCHART_2" localSheetId="24" hidden="1">'[3]Revised Budget as per CNPP'!#REF!</definedName>
    <definedName name="_12___123Graph_LBL_CCHART_2" hidden="1">'[3]Revised Budget as per CNPP'!#REF!</definedName>
    <definedName name="_12__123Graph_BCHART_1" localSheetId="0" hidden="1">'[3]Revised Budget as per CNPP'!#REF!</definedName>
    <definedName name="_12__123Graph_BCHART_1" localSheetId="1" hidden="1">'[3]Revised Budget as per CNPP'!#REF!</definedName>
    <definedName name="_12__123Graph_BCHART_1" localSheetId="37" hidden="1">'[3]Revised Budget as per CNPP'!#REF!</definedName>
    <definedName name="_12__123Graph_BCHART_1" localSheetId="2" hidden="1">'[3]Revised Budget as per CNPP'!#REF!</definedName>
    <definedName name="_12__123Graph_BCHART_1" localSheetId="25" hidden="1">'[3]Revised Budget as per CNPP'!#REF!</definedName>
    <definedName name="_12__123Graph_BCHART_1" localSheetId="41" hidden="1">'[3]Revised Budget as per CNPP'!#REF!</definedName>
    <definedName name="_12__123Graph_BCHART_1" localSheetId="7" hidden="1">'[3]Revised Budget as per CNPP'!#REF!</definedName>
    <definedName name="_12__123Graph_BCHART_1" localSheetId="51" hidden="1">'[3]Revised Budget as per CNPP'!#REF!</definedName>
    <definedName name="_12__123Graph_BCHART_1" localSheetId="56" hidden="1">'[3]Revised Budget as per CNPP'!#REF!</definedName>
    <definedName name="_12__123Graph_BCHART_1" localSheetId="16" hidden="1">'[3]Revised Budget as per CNPP'!#REF!</definedName>
    <definedName name="_12__123Graph_BCHART_1" localSheetId="30" hidden="1">'[3]Revised Budget as per CNPP'!#REF!</definedName>
    <definedName name="_12__123Graph_BCHART_1" localSheetId="46" hidden="1">'[3]Revised Budget as per CNPP'!#REF!</definedName>
    <definedName name="_12__123Graph_BCHART_1" localSheetId="35" hidden="1">'[3]Revised Budget as per CNPP'!#REF!</definedName>
    <definedName name="_12__123Graph_BCHART_1" localSheetId="22" hidden="1">'[3]Revised Budget as per CNPP'!#REF!</definedName>
    <definedName name="_12__123Graph_BCHART_1" localSheetId="23" hidden="1">'[3]Revised Budget as per CNPP'!#REF!</definedName>
    <definedName name="_12__123Graph_BCHART_1" localSheetId="24" hidden="1">'[3]Revised Budget as per CNPP'!#REF!</definedName>
    <definedName name="_12__123Graph_BCHART_1" hidden="1">'[3]Revised Budget as per CNPP'!#REF!</definedName>
    <definedName name="_12__123Graph_LBL_BCHART_1" localSheetId="0" hidden="1">'[3]Revised Budget as per CNPP'!#REF!</definedName>
    <definedName name="_12__123Graph_LBL_BCHART_1" localSheetId="1" hidden="1">'[3]Revised Budget as per CNPP'!#REF!</definedName>
    <definedName name="_12__123Graph_LBL_BCHART_1" localSheetId="37" hidden="1">'[3]Revised Budget as per CNPP'!#REF!</definedName>
    <definedName name="_12__123Graph_LBL_BCHART_1" localSheetId="2" hidden="1">'[3]Revised Budget as per CNPP'!#REF!</definedName>
    <definedName name="_12__123Graph_LBL_BCHART_1" localSheetId="25" hidden="1">'[3]Revised Budget as per CNPP'!#REF!</definedName>
    <definedName name="_12__123Graph_LBL_BCHART_1" localSheetId="41" hidden="1">'[3]Revised Budget as per CNPP'!#REF!</definedName>
    <definedName name="_12__123Graph_LBL_BCHART_1" localSheetId="7" hidden="1">'[3]Revised Budget as per CNPP'!#REF!</definedName>
    <definedName name="_12__123Graph_LBL_BCHART_1" localSheetId="51" hidden="1">'[3]Revised Budget as per CNPP'!#REF!</definedName>
    <definedName name="_12__123Graph_LBL_BCHART_1" localSheetId="56" hidden="1">'[3]Revised Budget as per CNPP'!#REF!</definedName>
    <definedName name="_12__123Graph_LBL_BCHART_1" localSheetId="16" hidden="1">'[3]Revised Budget as per CNPP'!#REF!</definedName>
    <definedName name="_12__123Graph_LBL_BCHART_1" localSheetId="30" hidden="1">'[3]Revised Budget as per CNPP'!#REF!</definedName>
    <definedName name="_12__123Graph_LBL_BCHART_1" localSheetId="46" hidden="1">'[3]Revised Budget as per CNPP'!#REF!</definedName>
    <definedName name="_12__123Graph_LBL_BCHART_1" localSheetId="35" hidden="1">'[3]Revised Budget as per CNPP'!#REF!</definedName>
    <definedName name="_12__123Graph_LBL_BCHART_1" localSheetId="22" hidden="1">'[3]Revised Budget as per CNPP'!#REF!</definedName>
    <definedName name="_12__123Graph_LBL_BCHART_1" localSheetId="23" hidden="1">'[3]Revised Budget as per CNPP'!#REF!</definedName>
    <definedName name="_12__123Graph_LBL_BCHART_1" localSheetId="24" hidden="1">'[3]Revised Budget as per CNPP'!#REF!</definedName>
    <definedName name="_12__123Graph_LBL_BCHART_1" hidden="1">'[3]Revised Budget as per CNPP'!#REF!</definedName>
    <definedName name="_13______123Graph_LBL_CCHART_2" localSheetId="0" hidden="1">'[3]Revised Budget as per CNPP'!#REF!</definedName>
    <definedName name="_13______123Graph_LBL_CCHART_2" localSheetId="1" hidden="1">'[3]Revised Budget as per CNPP'!#REF!</definedName>
    <definedName name="_13______123Graph_LBL_CCHART_2" localSheetId="37" hidden="1">'[3]Revised Budget as per CNPP'!#REF!</definedName>
    <definedName name="_13______123Graph_LBL_CCHART_2" localSheetId="2" hidden="1">'[3]Revised Budget as per CNPP'!#REF!</definedName>
    <definedName name="_13______123Graph_LBL_CCHART_2" localSheetId="25" hidden="1">'[3]Revised Budget as per CNPP'!#REF!</definedName>
    <definedName name="_13______123Graph_LBL_CCHART_2" localSheetId="41" hidden="1">'[3]Revised Budget as per CNPP'!#REF!</definedName>
    <definedName name="_13______123Graph_LBL_CCHART_2" localSheetId="7" hidden="1">'[3]Revised Budget as per CNPP'!#REF!</definedName>
    <definedName name="_13______123Graph_LBL_CCHART_2" localSheetId="51" hidden="1">'[3]Revised Budget as per CNPP'!#REF!</definedName>
    <definedName name="_13______123Graph_LBL_CCHART_2" localSheetId="56" hidden="1">'[3]Revised Budget as per CNPP'!#REF!</definedName>
    <definedName name="_13______123Graph_LBL_CCHART_2" localSheetId="16" hidden="1">'[3]Revised Budget as per CNPP'!#REF!</definedName>
    <definedName name="_13______123Graph_LBL_CCHART_2" localSheetId="30" hidden="1">'[3]Revised Budget as per CNPP'!#REF!</definedName>
    <definedName name="_13______123Graph_LBL_CCHART_2" localSheetId="46" hidden="1">'[3]Revised Budget as per CNPP'!#REF!</definedName>
    <definedName name="_13______123Graph_LBL_CCHART_2" localSheetId="35" hidden="1">'[3]Revised Budget as per CNPP'!#REF!</definedName>
    <definedName name="_13______123Graph_LBL_CCHART_2" localSheetId="22" hidden="1">'[3]Revised Budget as per CNPP'!#REF!</definedName>
    <definedName name="_13______123Graph_LBL_CCHART_2" localSheetId="23" hidden="1">'[3]Revised Budget as per CNPP'!#REF!</definedName>
    <definedName name="_13______123Graph_LBL_CCHART_2" localSheetId="24" hidden="1">'[3]Revised Budget as per CNPP'!#REF!</definedName>
    <definedName name="_13______123Graph_LBL_CCHART_2" hidden="1">'[3]Revised Budget as per CNPP'!#REF!</definedName>
    <definedName name="_13___123Graph_LBL_DCHART_2" localSheetId="0" hidden="1">'[3]Revised Budget as per CNPP'!#REF!</definedName>
    <definedName name="_13___123Graph_LBL_DCHART_2" localSheetId="1" hidden="1">'[3]Revised Budget as per CNPP'!#REF!</definedName>
    <definedName name="_13___123Graph_LBL_DCHART_2" localSheetId="37" hidden="1">'[3]Revised Budget as per CNPP'!#REF!</definedName>
    <definedName name="_13___123Graph_LBL_DCHART_2" localSheetId="2" hidden="1">'[3]Revised Budget as per CNPP'!#REF!</definedName>
    <definedName name="_13___123Graph_LBL_DCHART_2" localSheetId="25" hidden="1">'[3]Revised Budget as per CNPP'!#REF!</definedName>
    <definedName name="_13___123Graph_LBL_DCHART_2" localSheetId="41" hidden="1">'[3]Revised Budget as per CNPP'!#REF!</definedName>
    <definedName name="_13___123Graph_LBL_DCHART_2" localSheetId="7" hidden="1">'[3]Revised Budget as per CNPP'!#REF!</definedName>
    <definedName name="_13___123Graph_LBL_DCHART_2" localSheetId="51" hidden="1">'[3]Revised Budget as per CNPP'!#REF!</definedName>
    <definedName name="_13___123Graph_LBL_DCHART_2" localSheetId="56" hidden="1">'[3]Revised Budget as per CNPP'!#REF!</definedName>
    <definedName name="_13___123Graph_LBL_DCHART_2" localSheetId="16" hidden="1">'[3]Revised Budget as per CNPP'!#REF!</definedName>
    <definedName name="_13___123Graph_LBL_DCHART_2" localSheetId="30" hidden="1">'[3]Revised Budget as per CNPP'!#REF!</definedName>
    <definedName name="_13___123Graph_LBL_DCHART_2" localSheetId="46" hidden="1">'[3]Revised Budget as per CNPP'!#REF!</definedName>
    <definedName name="_13___123Graph_LBL_DCHART_2" localSheetId="35" hidden="1">'[3]Revised Budget as per CNPP'!#REF!</definedName>
    <definedName name="_13___123Graph_LBL_DCHART_2" localSheetId="22" hidden="1">'[3]Revised Budget as per CNPP'!#REF!</definedName>
    <definedName name="_13___123Graph_LBL_DCHART_2" localSheetId="23" hidden="1">'[3]Revised Budget as per CNPP'!#REF!</definedName>
    <definedName name="_13___123Graph_LBL_DCHART_2" localSheetId="24" hidden="1">'[3]Revised Budget as per CNPP'!#REF!</definedName>
    <definedName name="_13___123Graph_LBL_DCHART_2" hidden="1">'[3]Revised Budget as per CNPP'!#REF!</definedName>
    <definedName name="_13__123Graph_ACHART_6" localSheetId="0" hidden="1">'[5]lease analysis'!#REF!</definedName>
    <definedName name="_13__123Graph_ACHART_6" localSheetId="1" hidden="1">'[5]lease analysis'!#REF!</definedName>
    <definedName name="_13__123Graph_ACHART_6" localSheetId="37" hidden="1">'[5]lease analysis'!#REF!</definedName>
    <definedName name="_13__123Graph_ACHART_6" localSheetId="2" hidden="1">'[5]lease analysis'!#REF!</definedName>
    <definedName name="_13__123Graph_ACHART_6" localSheetId="25" hidden="1">'[5]lease analysis'!#REF!</definedName>
    <definedName name="_13__123Graph_ACHART_6" localSheetId="41" hidden="1">'[5]lease analysis'!#REF!</definedName>
    <definedName name="_13__123Graph_ACHART_6" localSheetId="7" hidden="1">'[5]lease analysis'!#REF!</definedName>
    <definedName name="_13__123Graph_ACHART_6" localSheetId="51" hidden="1">'[5]lease analysis'!#REF!</definedName>
    <definedName name="_13__123Graph_ACHART_6" localSheetId="56" hidden="1">'[5]lease analysis'!#REF!</definedName>
    <definedName name="_13__123Graph_ACHART_6" localSheetId="16" hidden="1">'[5]lease analysis'!#REF!</definedName>
    <definedName name="_13__123Graph_ACHART_6" localSheetId="30" hidden="1">'[5]lease analysis'!#REF!</definedName>
    <definedName name="_13__123Graph_ACHART_6" localSheetId="46" hidden="1">'[5]lease analysis'!#REF!</definedName>
    <definedName name="_13__123Graph_ACHART_6" localSheetId="35" hidden="1">'[5]lease analysis'!#REF!</definedName>
    <definedName name="_13__123Graph_ACHART_6" localSheetId="22" hidden="1">'[5]lease analysis'!#REF!</definedName>
    <definedName name="_13__123Graph_ACHART_6" localSheetId="23" hidden="1">'[5]lease analysis'!#REF!</definedName>
    <definedName name="_13__123Graph_ACHART_6" localSheetId="24" hidden="1">'[5]lease analysis'!#REF!</definedName>
    <definedName name="_13__123Graph_ACHART_6" hidden="1">'[5]lease analysis'!#REF!</definedName>
    <definedName name="_13__123Graph_LBL_BCHART_2" localSheetId="0" hidden="1">'[3]Revised Budget as per CNPP'!#REF!</definedName>
    <definedName name="_13__123Graph_LBL_BCHART_2" localSheetId="1" hidden="1">'[3]Revised Budget as per CNPP'!#REF!</definedName>
    <definedName name="_13__123Graph_LBL_BCHART_2" localSheetId="37" hidden="1">'[3]Revised Budget as per CNPP'!#REF!</definedName>
    <definedName name="_13__123Graph_LBL_BCHART_2" localSheetId="2" hidden="1">'[3]Revised Budget as per CNPP'!#REF!</definedName>
    <definedName name="_13__123Graph_LBL_BCHART_2" localSheetId="25" hidden="1">'[3]Revised Budget as per CNPP'!#REF!</definedName>
    <definedName name="_13__123Graph_LBL_BCHART_2" localSheetId="41" hidden="1">'[3]Revised Budget as per CNPP'!#REF!</definedName>
    <definedName name="_13__123Graph_LBL_BCHART_2" localSheetId="7" hidden="1">'[3]Revised Budget as per CNPP'!#REF!</definedName>
    <definedName name="_13__123Graph_LBL_BCHART_2" localSheetId="51" hidden="1">'[3]Revised Budget as per CNPP'!#REF!</definedName>
    <definedName name="_13__123Graph_LBL_BCHART_2" localSheetId="56" hidden="1">'[3]Revised Budget as per CNPP'!#REF!</definedName>
    <definedName name="_13__123Graph_LBL_BCHART_2" localSheetId="16" hidden="1">'[3]Revised Budget as per CNPP'!#REF!</definedName>
    <definedName name="_13__123Graph_LBL_BCHART_2" localSheetId="30" hidden="1">'[3]Revised Budget as per CNPP'!#REF!</definedName>
    <definedName name="_13__123Graph_LBL_BCHART_2" localSheetId="46" hidden="1">'[3]Revised Budget as per CNPP'!#REF!</definedName>
    <definedName name="_13__123Graph_LBL_BCHART_2" localSheetId="35" hidden="1">'[3]Revised Budget as per CNPP'!#REF!</definedName>
    <definedName name="_13__123Graph_LBL_BCHART_2" localSheetId="22" hidden="1">'[3]Revised Budget as per CNPP'!#REF!</definedName>
    <definedName name="_13__123Graph_LBL_BCHART_2" localSheetId="23" hidden="1">'[3]Revised Budget as per CNPP'!#REF!</definedName>
    <definedName name="_13__123Graph_LBL_BCHART_2" localSheetId="24" hidden="1">'[3]Revised Budget as per CNPP'!#REF!</definedName>
    <definedName name="_13__123Graph_LBL_BCHART_2" hidden="1">'[3]Revised Budget as per CNPP'!#REF!</definedName>
    <definedName name="_14______123Graph_LBL_DCHART_2" localSheetId="0" hidden="1">'[3]Revised Budget as per CNPP'!#REF!</definedName>
    <definedName name="_14______123Graph_LBL_DCHART_2" localSheetId="1" hidden="1">'[3]Revised Budget as per CNPP'!#REF!</definedName>
    <definedName name="_14______123Graph_LBL_DCHART_2" localSheetId="37" hidden="1">'[3]Revised Budget as per CNPP'!#REF!</definedName>
    <definedName name="_14______123Graph_LBL_DCHART_2" localSheetId="2" hidden="1">'[3]Revised Budget as per CNPP'!#REF!</definedName>
    <definedName name="_14______123Graph_LBL_DCHART_2" localSheetId="25" hidden="1">'[3]Revised Budget as per CNPP'!#REF!</definedName>
    <definedName name="_14______123Graph_LBL_DCHART_2" localSheetId="41" hidden="1">'[3]Revised Budget as per CNPP'!#REF!</definedName>
    <definedName name="_14______123Graph_LBL_DCHART_2" localSheetId="7" hidden="1">'[3]Revised Budget as per CNPP'!#REF!</definedName>
    <definedName name="_14______123Graph_LBL_DCHART_2" localSheetId="51" hidden="1">'[3]Revised Budget as per CNPP'!#REF!</definedName>
    <definedName name="_14______123Graph_LBL_DCHART_2" localSheetId="56" hidden="1">'[3]Revised Budget as per CNPP'!#REF!</definedName>
    <definedName name="_14______123Graph_LBL_DCHART_2" localSheetId="16" hidden="1">'[3]Revised Budget as per CNPP'!#REF!</definedName>
    <definedName name="_14______123Graph_LBL_DCHART_2" localSheetId="30" hidden="1">'[3]Revised Budget as per CNPP'!#REF!</definedName>
    <definedName name="_14______123Graph_LBL_DCHART_2" localSheetId="46" hidden="1">'[3]Revised Budget as per CNPP'!#REF!</definedName>
    <definedName name="_14______123Graph_LBL_DCHART_2" localSheetId="35" hidden="1">'[3]Revised Budget as per CNPP'!#REF!</definedName>
    <definedName name="_14______123Graph_LBL_DCHART_2" localSheetId="22" hidden="1">'[3]Revised Budget as per CNPP'!#REF!</definedName>
    <definedName name="_14______123Graph_LBL_DCHART_2" localSheetId="23" hidden="1">'[3]Revised Budget as per CNPP'!#REF!</definedName>
    <definedName name="_14______123Graph_LBL_DCHART_2" localSheetId="24" hidden="1">'[3]Revised Budget as per CNPP'!#REF!</definedName>
    <definedName name="_14______123Graph_LBL_DCHART_2" hidden="1">'[3]Revised Budget as per CNPP'!#REF!</definedName>
    <definedName name="_14___123Graph_FCHART_2" localSheetId="0" hidden="1">'[3]Revised Budget as per CNPP'!#REF!</definedName>
    <definedName name="_14___123Graph_FCHART_2" localSheetId="1" hidden="1">'[3]Revised Budget as per CNPP'!#REF!</definedName>
    <definedName name="_14___123Graph_FCHART_2" localSheetId="37" hidden="1">'[3]Revised Budget as per CNPP'!#REF!</definedName>
    <definedName name="_14___123Graph_FCHART_2" localSheetId="2" hidden="1">'[3]Revised Budget as per CNPP'!#REF!</definedName>
    <definedName name="_14___123Graph_FCHART_2" localSheetId="25" hidden="1">'[3]Revised Budget as per CNPP'!#REF!</definedName>
    <definedName name="_14___123Graph_FCHART_2" localSheetId="41" hidden="1">'[3]Revised Budget as per CNPP'!#REF!</definedName>
    <definedName name="_14___123Graph_FCHART_2" localSheetId="7" hidden="1">'[3]Revised Budget as per CNPP'!#REF!</definedName>
    <definedName name="_14___123Graph_FCHART_2" localSheetId="51" hidden="1">'[3]Revised Budget as per CNPP'!#REF!</definedName>
    <definedName name="_14___123Graph_FCHART_2" localSheetId="56" hidden="1">'[3]Revised Budget as per CNPP'!#REF!</definedName>
    <definedName name="_14___123Graph_FCHART_2" localSheetId="16" hidden="1">'[3]Revised Budget as per CNPP'!#REF!</definedName>
    <definedName name="_14___123Graph_FCHART_2" localSheetId="30" hidden="1">'[3]Revised Budget as per CNPP'!#REF!</definedName>
    <definedName name="_14___123Graph_FCHART_2" localSheetId="46" hidden="1">'[3]Revised Budget as per CNPP'!#REF!</definedName>
    <definedName name="_14___123Graph_FCHART_2" localSheetId="35" hidden="1">'[3]Revised Budget as per CNPP'!#REF!</definedName>
    <definedName name="_14___123Graph_FCHART_2" localSheetId="22" hidden="1">'[3]Revised Budget as per CNPP'!#REF!</definedName>
    <definedName name="_14___123Graph_FCHART_2" localSheetId="23" hidden="1">'[3]Revised Budget as per CNPP'!#REF!</definedName>
    <definedName name="_14___123Graph_FCHART_2" localSheetId="24" hidden="1">'[3]Revised Budget as per CNPP'!#REF!</definedName>
    <definedName name="_14___123Graph_FCHART_2" hidden="1">'[3]Revised Budget as per CNPP'!#REF!</definedName>
    <definedName name="_14___123Graph_LBL_ECHART_2" localSheetId="0" hidden="1">'[3]Revised Budget as per CNPP'!#REF!</definedName>
    <definedName name="_14___123Graph_LBL_ECHART_2" localSheetId="1" hidden="1">'[3]Revised Budget as per CNPP'!#REF!</definedName>
    <definedName name="_14___123Graph_LBL_ECHART_2" localSheetId="37" hidden="1">'[3]Revised Budget as per CNPP'!#REF!</definedName>
    <definedName name="_14___123Graph_LBL_ECHART_2" localSheetId="2" hidden="1">'[3]Revised Budget as per CNPP'!#REF!</definedName>
    <definedName name="_14___123Graph_LBL_ECHART_2" localSheetId="25" hidden="1">'[3]Revised Budget as per CNPP'!#REF!</definedName>
    <definedName name="_14___123Graph_LBL_ECHART_2" localSheetId="41" hidden="1">'[3]Revised Budget as per CNPP'!#REF!</definedName>
    <definedName name="_14___123Graph_LBL_ECHART_2" localSheetId="7" hidden="1">'[3]Revised Budget as per CNPP'!#REF!</definedName>
    <definedName name="_14___123Graph_LBL_ECHART_2" localSheetId="51" hidden="1">'[3]Revised Budget as per CNPP'!#REF!</definedName>
    <definedName name="_14___123Graph_LBL_ECHART_2" localSheetId="56" hidden="1">'[3]Revised Budget as per CNPP'!#REF!</definedName>
    <definedName name="_14___123Graph_LBL_ECHART_2" localSheetId="16" hidden="1">'[3]Revised Budget as per CNPP'!#REF!</definedName>
    <definedName name="_14___123Graph_LBL_ECHART_2" localSheetId="30" hidden="1">'[3]Revised Budget as per CNPP'!#REF!</definedName>
    <definedName name="_14___123Graph_LBL_ECHART_2" localSheetId="46" hidden="1">'[3]Revised Budget as per CNPP'!#REF!</definedName>
    <definedName name="_14___123Graph_LBL_ECHART_2" localSheetId="35" hidden="1">'[3]Revised Budget as per CNPP'!#REF!</definedName>
    <definedName name="_14___123Graph_LBL_ECHART_2" localSheetId="22" hidden="1">'[3]Revised Budget as per CNPP'!#REF!</definedName>
    <definedName name="_14___123Graph_LBL_ECHART_2" localSheetId="23" hidden="1">'[3]Revised Budget as per CNPP'!#REF!</definedName>
    <definedName name="_14___123Graph_LBL_ECHART_2" localSheetId="24" hidden="1">'[3]Revised Budget as per CNPP'!#REF!</definedName>
    <definedName name="_14___123Graph_LBL_ECHART_2" hidden="1">'[3]Revised Budget as per CNPP'!#REF!</definedName>
    <definedName name="_14__123Graph_LBL_CCHART_2" localSheetId="0" hidden="1">'[3]Revised Budget as per CNPP'!#REF!</definedName>
    <definedName name="_14__123Graph_LBL_CCHART_2" localSheetId="1" hidden="1">'[3]Revised Budget as per CNPP'!#REF!</definedName>
    <definedName name="_14__123Graph_LBL_CCHART_2" localSheetId="37" hidden="1">'[3]Revised Budget as per CNPP'!#REF!</definedName>
    <definedName name="_14__123Graph_LBL_CCHART_2" localSheetId="2" hidden="1">'[3]Revised Budget as per CNPP'!#REF!</definedName>
    <definedName name="_14__123Graph_LBL_CCHART_2" localSheetId="25" hidden="1">'[3]Revised Budget as per CNPP'!#REF!</definedName>
    <definedName name="_14__123Graph_LBL_CCHART_2" localSheetId="41" hidden="1">'[3]Revised Budget as per CNPP'!#REF!</definedName>
    <definedName name="_14__123Graph_LBL_CCHART_2" localSheetId="7" hidden="1">'[3]Revised Budget as per CNPP'!#REF!</definedName>
    <definedName name="_14__123Graph_LBL_CCHART_2" localSheetId="51" hidden="1">'[3]Revised Budget as per CNPP'!#REF!</definedName>
    <definedName name="_14__123Graph_LBL_CCHART_2" localSheetId="56" hidden="1">'[3]Revised Budget as per CNPP'!#REF!</definedName>
    <definedName name="_14__123Graph_LBL_CCHART_2" localSheetId="16" hidden="1">'[3]Revised Budget as per CNPP'!#REF!</definedName>
    <definedName name="_14__123Graph_LBL_CCHART_2" localSheetId="30" hidden="1">'[3]Revised Budget as per CNPP'!#REF!</definedName>
    <definedName name="_14__123Graph_LBL_CCHART_2" localSheetId="46" hidden="1">'[3]Revised Budget as per CNPP'!#REF!</definedName>
    <definedName name="_14__123Graph_LBL_CCHART_2" localSheetId="35" hidden="1">'[3]Revised Budget as per CNPP'!#REF!</definedName>
    <definedName name="_14__123Graph_LBL_CCHART_2" localSheetId="22" hidden="1">'[3]Revised Budget as per CNPP'!#REF!</definedName>
    <definedName name="_14__123Graph_LBL_CCHART_2" localSheetId="23" hidden="1">'[3]Revised Budget as per CNPP'!#REF!</definedName>
    <definedName name="_14__123Graph_LBL_CCHART_2" localSheetId="24" hidden="1">'[3]Revised Budget as per CNPP'!#REF!</definedName>
    <definedName name="_14__123Graph_LBL_CCHART_2" hidden="1">'[3]Revised Budget as per CNPP'!#REF!</definedName>
    <definedName name="_15______123Graph_LBL_ECHART_2" localSheetId="0" hidden="1">'[3]Revised Budget as per CNPP'!#REF!</definedName>
    <definedName name="_15______123Graph_LBL_ECHART_2" localSheetId="1" hidden="1">'[3]Revised Budget as per CNPP'!#REF!</definedName>
    <definedName name="_15______123Graph_LBL_ECHART_2" localSheetId="37" hidden="1">'[3]Revised Budget as per CNPP'!#REF!</definedName>
    <definedName name="_15______123Graph_LBL_ECHART_2" localSheetId="2" hidden="1">'[3]Revised Budget as per CNPP'!#REF!</definedName>
    <definedName name="_15______123Graph_LBL_ECHART_2" localSheetId="25" hidden="1">'[3]Revised Budget as per CNPP'!#REF!</definedName>
    <definedName name="_15______123Graph_LBL_ECHART_2" localSheetId="41" hidden="1">'[3]Revised Budget as per CNPP'!#REF!</definedName>
    <definedName name="_15______123Graph_LBL_ECHART_2" localSheetId="7" hidden="1">'[3]Revised Budget as per CNPP'!#REF!</definedName>
    <definedName name="_15______123Graph_LBL_ECHART_2" localSheetId="51" hidden="1">'[3]Revised Budget as per CNPP'!#REF!</definedName>
    <definedName name="_15______123Graph_LBL_ECHART_2" localSheetId="56" hidden="1">'[3]Revised Budget as per CNPP'!#REF!</definedName>
    <definedName name="_15______123Graph_LBL_ECHART_2" localSheetId="16" hidden="1">'[3]Revised Budget as per CNPP'!#REF!</definedName>
    <definedName name="_15______123Graph_LBL_ECHART_2" localSheetId="30" hidden="1">'[3]Revised Budget as per CNPP'!#REF!</definedName>
    <definedName name="_15______123Graph_LBL_ECHART_2" localSheetId="46" hidden="1">'[3]Revised Budget as per CNPP'!#REF!</definedName>
    <definedName name="_15______123Graph_LBL_ECHART_2" localSheetId="35" hidden="1">'[3]Revised Budget as per CNPP'!#REF!</definedName>
    <definedName name="_15______123Graph_LBL_ECHART_2" localSheetId="22" hidden="1">'[3]Revised Budget as per CNPP'!#REF!</definedName>
    <definedName name="_15______123Graph_LBL_ECHART_2" localSheetId="23" hidden="1">'[3]Revised Budget as per CNPP'!#REF!</definedName>
    <definedName name="_15______123Graph_LBL_ECHART_2" localSheetId="24" hidden="1">'[3]Revised Budget as per CNPP'!#REF!</definedName>
    <definedName name="_15______123Graph_LBL_ECHART_2" hidden="1">'[3]Revised Budget as per CNPP'!#REF!</definedName>
    <definedName name="_15___123Graph_LBL_FCHART_2" localSheetId="0" hidden="1">'[3]Revised Budget as per CNPP'!#REF!</definedName>
    <definedName name="_15___123Graph_LBL_FCHART_2" localSheetId="1" hidden="1">'[3]Revised Budget as per CNPP'!#REF!</definedName>
    <definedName name="_15___123Graph_LBL_FCHART_2" localSheetId="37" hidden="1">'[3]Revised Budget as per CNPP'!#REF!</definedName>
    <definedName name="_15___123Graph_LBL_FCHART_2" localSheetId="2" hidden="1">'[3]Revised Budget as per CNPP'!#REF!</definedName>
    <definedName name="_15___123Graph_LBL_FCHART_2" localSheetId="25" hidden="1">'[3]Revised Budget as per CNPP'!#REF!</definedName>
    <definedName name="_15___123Graph_LBL_FCHART_2" localSheetId="41" hidden="1">'[3]Revised Budget as per CNPP'!#REF!</definedName>
    <definedName name="_15___123Graph_LBL_FCHART_2" localSheetId="7" hidden="1">'[3]Revised Budget as per CNPP'!#REF!</definedName>
    <definedName name="_15___123Graph_LBL_FCHART_2" localSheetId="51" hidden="1">'[3]Revised Budget as per CNPP'!#REF!</definedName>
    <definedName name="_15___123Graph_LBL_FCHART_2" localSheetId="56" hidden="1">'[3]Revised Budget as per CNPP'!#REF!</definedName>
    <definedName name="_15___123Graph_LBL_FCHART_2" localSheetId="16" hidden="1">'[3]Revised Budget as per CNPP'!#REF!</definedName>
    <definedName name="_15___123Graph_LBL_FCHART_2" localSheetId="30" hidden="1">'[3]Revised Budget as per CNPP'!#REF!</definedName>
    <definedName name="_15___123Graph_LBL_FCHART_2" localSheetId="46" hidden="1">'[3]Revised Budget as per CNPP'!#REF!</definedName>
    <definedName name="_15___123Graph_LBL_FCHART_2" localSheetId="35" hidden="1">'[3]Revised Budget as per CNPP'!#REF!</definedName>
    <definedName name="_15___123Graph_LBL_FCHART_2" localSheetId="22" hidden="1">'[3]Revised Budget as per CNPP'!#REF!</definedName>
    <definedName name="_15___123Graph_LBL_FCHART_2" localSheetId="23" hidden="1">'[3]Revised Budget as per CNPP'!#REF!</definedName>
    <definedName name="_15___123Graph_LBL_FCHART_2" localSheetId="24" hidden="1">'[3]Revised Budget as per CNPP'!#REF!</definedName>
    <definedName name="_15___123Graph_LBL_FCHART_2" hidden="1">'[3]Revised Budget as per CNPP'!#REF!</definedName>
    <definedName name="_15__123Graph_LBL_DCHART_2" localSheetId="0" hidden="1">'[3]Revised Budget as per CNPP'!#REF!</definedName>
    <definedName name="_15__123Graph_LBL_DCHART_2" localSheetId="1" hidden="1">'[3]Revised Budget as per CNPP'!#REF!</definedName>
    <definedName name="_15__123Graph_LBL_DCHART_2" localSheetId="37" hidden="1">'[3]Revised Budget as per CNPP'!#REF!</definedName>
    <definedName name="_15__123Graph_LBL_DCHART_2" localSheetId="2" hidden="1">'[3]Revised Budget as per CNPP'!#REF!</definedName>
    <definedName name="_15__123Graph_LBL_DCHART_2" localSheetId="25" hidden="1">'[3]Revised Budget as per CNPP'!#REF!</definedName>
    <definedName name="_15__123Graph_LBL_DCHART_2" localSheetId="41" hidden="1">'[3]Revised Budget as per CNPP'!#REF!</definedName>
    <definedName name="_15__123Graph_LBL_DCHART_2" localSheetId="7" hidden="1">'[3]Revised Budget as per CNPP'!#REF!</definedName>
    <definedName name="_15__123Graph_LBL_DCHART_2" localSheetId="51" hidden="1">'[3]Revised Budget as per CNPP'!#REF!</definedName>
    <definedName name="_15__123Graph_LBL_DCHART_2" localSheetId="56" hidden="1">'[3]Revised Budget as per CNPP'!#REF!</definedName>
    <definedName name="_15__123Graph_LBL_DCHART_2" localSheetId="16" hidden="1">'[3]Revised Budget as per CNPP'!#REF!</definedName>
    <definedName name="_15__123Graph_LBL_DCHART_2" localSheetId="30" hidden="1">'[3]Revised Budget as per CNPP'!#REF!</definedName>
    <definedName name="_15__123Graph_LBL_DCHART_2" localSheetId="46" hidden="1">'[3]Revised Budget as per CNPP'!#REF!</definedName>
    <definedName name="_15__123Graph_LBL_DCHART_2" localSheetId="35" hidden="1">'[3]Revised Budget as per CNPP'!#REF!</definedName>
    <definedName name="_15__123Graph_LBL_DCHART_2" localSheetId="22" hidden="1">'[3]Revised Budget as per CNPP'!#REF!</definedName>
    <definedName name="_15__123Graph_LBL_DCHART_2" localSheetId="23" hidden="1">'[3]Revised Budget as per CNPP'!#REF!</definedName>
    <definedName name="_15__123Graph_LBL_DCHART_2" localSheetId="24" hidden="1">'[3]Revised Budget as per CNPP'!#REF!</definedName>
    <definedName name="_15__123Graph_LBL_DCHART_2" hidden="1">'[3]Revised Budget as per CNPP'!#REF!</definedName>
    <definedName name="_16______123Graph_LBL_FCHART_2" localSheetId="0" hidden="1">'[3]Revised Budget as per CNPP'!#REF!</definedName>
    <definedName name="_16______123Graph_LBL_FCHART_2" localSheetId="1" hidden="1">'[3]Revised Budget as per CNPP'!#REF!</definedName>
    <definedName name="_16______123Graph_LBL_FCHART_2" localSheetId="37" hidden="1">'[3]Revised Budget as per CNPP'!#REF!</definedName>
    <definedName name="_16______123Graph_LBL_FCHART_2" localSheetId="2" hidden="1">'[3]Revised Budget as per CNPP'!#REF!</definedName>
    <definedName name="_16______123Graph_LBL_FCHART_2" localSheetId="25" hidden="1">'[3]Revised Budget as per CNPP'!#REF!</definedName>
    <definedName name="_16______123Graph_LBL_FCHART_2" localSheetId="41" hidden="1">'[3]Revised Budget as per CNPP'!#REF!</definedName>
    <definedName name="_16______123Graph_LBL_FCHART_2" localSheetId="7" hidden="1">'[3]Revised Budget as per CNPP'!#REF!</definedName>
    <definedName name="_16______123Graph_LBL_FCHART_2" localSheetId="51" hidden="1">'[3]Revised Budget as per CNPP'!#REF!</definedName>
    <definedName name="_16______123Graph_LBL_FCHART_2" localSheetId="56" hidden="1">'[3]Revised Budget as per CNPP'!#REF!</definedName>
    <definedName name="_16______123Graph_LBL_FCHART_2" localSheetId="16" hidden="1">'[3]Revised Budget as per CNPP'!#REF!</definedName>
    <definedName name="_16______123Graph_LBL_FCHART_2" localSheetId="30" hidden="1">'[3]Revised Budget as per CNPP'!#REF!</definedName>
    <definedName name="_16______123Graph_LBL_FCHART_2" localSheetId="46" hidden="1">'[3]Revised Budget as per CNPP'!#REF!</definedName>
    <definedName name="_16______123Graph_LBL_FCHART_2" localSheetId="35" hidden="1">'[3]Revised Budget as per CNPP'!#REF!</definedName>
    <definedName name="_16______123Graph_LBL_FCHART_2" localSheetId="22" hidden="1">'[3]Revised Budget as per CNPP'!#REF!</definedName>
    <definedName name="_16______123Graph_LBL_FCHART_2" localSheetId="23" hidden="1">'[3]Revised Budget as per CNPP'!#REF!</definedName>
    <definedName name="_16______123Graph_LBL_FCHART_2" localSheetId="24" hidden="1">'[3]Revised Budget as per CNPP'!#REF!</definedName>
    <definedName name="_16______123Graph_LBL_FCHART_2" hidden="1">'[3]Revised Budget as per CNPP'!#REF!</definedName>
    <definedName name="_16___123Graph_LBL_ACHART_1" localSheetId="0" hidden="1">'[3]Revised Budget as per CNPP'!#REF!</definedName>
    <definedName name="_16___123Graph_LBL_ACHART_1" localSheetId="1" hidden="1">'[3]Revised Budget as per CNPP'!#REF!</definedName>
    <definedName name="_16___123Graph_LBL_ACHART_1" localSheetId="37" hidden="1">'[3]Revised Budget as per CNPP'!#REF!</definedName>
    <definedName name="_16___123Graph_LBL_ACHART_1" localSheetId="2" hidden="1">'[3]Revised Budget as per CNPP'!#REF!</definedName>
    <definedName name="_16___123Graph_LBL_ACHART_1" localSheetId="25" hidden="1">'[3]Revised Budget as per CNPP'!#REF!</definedName>
    <definedName name="_16___123Graph_LBL_ACHART_1" localSheetId="41" hidden="1">'[3]Revised Budget as per CNPP'!#REF!</definedName>
    <definedName name="_16___123Graph_LBL_ACHART_1" localSheetId="7" hidden="1">'[3]Revised Budget as per CNPP'!#REF!</definedName>
    <definedName name="_16___123Graph_LBL_ACHART_1" localSheetId="51" hidden="1">'[3]Revised Budget as per CNPP'!#REF!</definedName>
    <definedName name="_16___123Graph_LBL_ACHART_1" localSheetId="56" hidden="1">'[3]Revised Budget as per CNPP'!#REF!</definedName>
    <definedName name="_16___123Graph_LBL_ACHART_1" localSheetId="16" hidden="1">'[3]Revised Budget as per CNPP'!#REF!</definedName>
    <definedName name="_16___123Graph_LBL_ACHART_1" localSheetId="30" hidden="1">'[3]Revised Budget as per CNPP'!#REF!</definedName>
    <definedName name="_16___123Graph_LBL_ACHART_1" localSheetId="46" hidden="1">'[3]Revised Budget as per CNPP'!#REF!</definedName>
    <definedName name="_16___123Graph_LBL_ACHART_1" localSheetId="35" hidden="1">'[3]Revised Budget as per CNPP'!#REF!</definedName>
    <definedName name="_16___123Graph_LBL_ACHART_1" localSheetId="22" hidden="1">'[3]Revised Budget as per CNPP'!#REF!</definedName>
    <definedName name="_16___123Graph_LBL_ACHART_1" localSheetId="23" hidden="1">'[3]Revised Budget as per CNPP'!#REF!</definedName>
    <definedName name="_16___123Graph_LBL_ACHART_1" localSheetId="24" hidden="1">'[3]Revised Budget as per CNPP'!#REF!</definedName>
    <definedName name="_16___123Graph_LBL_ACHART_1" hidden="1">'[3]Revised Budget as per CNPP'!#REF!</definedName>
    <definedName name="_16__123Graph_ACHART_1" localSheetId="0" hidden="1">'[3]Revised Budget as per CNPP'!#REF!</definedName>
    <definedName name="_16__123Graph_ACHART_1" localSheetId="1" hidden="1">'[3]Revised Budget as per CNPP'!#REF!</definedName>
    <definedName name="_16__123Graph_ACHART_1" localSheetId="37" hidden="1">'[3]Revised Budget as per CNPP'!#REF!</definedName>
    <definedName name="_16__123Graph_ACHART_1" localSheetId="2" hidden="1">'[3]Revised Budget as per CNPP'!#REF!</definedName>
    <definedName name="_16__123Graph_ACHART_1" localSheetId="25" hidden="1">'[3]Revised Budget as per CNPP'!#REF!</definedName>
    <definedName name="_16__123Graph_ACHART_1" localSheetId="41" hidden="1">'[3]Revised Budget as per CNPP'!#REF!</definedName>
    <definedName name="_16__123Graph_ACHART_1" localSheetId="7" hidden="1">'[3]Revised Budget as per CNPP'!#REF!</definedName>
    <definedName name="_16__123Graph_ACHART_1" localSheetId="51" hidden="1">'[3]Revised Budget as per CNPP'!#REF!</definedName>
    <definedName name="_16__123Graph_ACHART_1" localSheetId="56" hidden="1">'[3]Revised Budget as per CNPP'!#REF!</definedName>
    <definedName name="_16__123Graph_ACHART_1" localSheetId="16" hidden="1">'[3]Revised Budget as per CNPP'!#REF!</definedName>
    <definedName name="_16__123Graph_ACHART_1" localSheetId="30" hidden="1">'[3]Revised Budget as per CNPP'!#REF!</definedName>
    <definedName name="_16__123Graph_ACHART_1" localSheetId="46" hidden="1">'[3]Revised Budget as per CNPP'!#REF!</definedName>
    <definedName name="_16__123Graph_ACHART_1" localSheetId="35" hidden="1">'[3]Revised Budget as per CNPP'!#REF!</definedName>
    <definedName name="_16__123Graph_ACHART_1" localSheetId="22" hidden="1">'[3]Revised Budget as per CNPP'!#REF!</definedName>
    <definedName name="_16__123Graph_ACHART_1" localSheetId="23" hidden="1">'[3]Revised Budget as per CNPP'!#REF!</definedName>
    <definedName name="_16__123Graph_ACHART_1" localSheetId="24" hidden="1">'[3]Revised Budget as per CNPP'!#REF!</definedName>
    <definedName name="_16__123Graph_ACHART_1" hidden="1">'[3]Revised Budget as per CNPP'!#REF!</definedName>
    <definedName name="_16__123Graph_BCHART_2" localSheetId="0" hidden="1">'[3]Revised Budget as per CNPP'!#REF!</definedName>
    <definedName name="_16__123Graph_BCHART_2" localSheetId="1" hidden="1">'[3]Revised Budget as per CNPP'!#REF!</definedName>
    <definedName name="_16__123Graph_BCHART_2" localSheetId="37" hidden="1">'[3]Revised Budget as per CNPP'!#REF!</definedName>
    <definedName name="_16__123Graph_BCHART_2" localSheetId="2" hidden="1">'[3]Revised Budget as per CNPP'!#REF!</definedName>
    <definedName name="_16__123Graph_BCHART_2" localSheetId="25" hidden="1">'[3]Revised Budget as per CNPP'!#REF!</definedName>
    <definedName name="_16__123Graph_BCHART_2" localSheetId="41" hidden="1">'[3]Revised Budget as per CNPP'!#REF!</definedName>
    <definedName name="_16__123Graph_BCHART_2" localSheetId="7" hidden="1">'[3]Revised Budget as per CNPP'!#REF!</definedName>
    <definedName name="_16__123Graph_BCHART_2" localSheetId="51" hidden="1">'[3]Revised Budget as per CNPP'!#REF!</definedName>
    <definedName name="_16__123Graph_BCHART_2" localSheetId="56" hidden="1">'[3]Revised Budget as per CNPP'!#REF!</definedName>
    <definedName name="_16__123Graph_BCHART_2" localSheetId="16" hidden="1">'[3]Revised Budget as per CNPP'!#REF!</definedName>
    <definedName name="_16__123Graph_BCHART_2" localSheetId="30" hidden="1">'[3]Revised Budget as per CNPP'!#REF!</definedName>
    <definedName name="_16__123Graph_BCHART_2" localSheetId="46" hidden="1">'[3]Revised Budget as per CNPP'!#REF!</definedName>
    <definedName name="_16__123Graph_BCHART_2" localSheetId="35" hidden="1">'[3]Revised Budget as per CNPP'!#REF!</definedName>
    <definedName name="_16__123Graph_BCHART_2" localSheetId="22" hidden="1">'[3]Revised Budget as per CNPP'!#REF!</definedName>
    <definedName name="_16__123Graph_BCHART_2" localSheetId="23" hidden="1">'[3]Revised Budget as per CNPP'!#REF!</definedName>
    <definedName name="_16__123Graph_BCHART_2" localSheetId="24" hidden="1">'[3]Revised Budget as per CNPP'!#REF!</definedName>
    <definedName name="_16__123Graph_BCHART_2" hidden="1">'[3]Revised Budget as per CNPP'!#REF!</definedName>
    <definedName name="_16__123Graph_LBL_ECHART_2" localSheetId="0" hidden="1">'[3]Revised Budget as per CNPP'!#REF!</definedName>
    <definedName name="_16__123Graph_LBL_ECHART_2" localSheetId="1" hidden="1">'[3]Revised Budget as per CNPP'!#REF!</definedName>
    <definedName name="_16__123Graph_LBL_ECHART_2" localSheetId="37" hidden="1">'[3]Revised Budget as per CNPP'!#REF!</definedName>
    <definedName name="_16__123Graph_LBL_ECHART_2" localSheetId="2" hidden="1">'[3]Revised Budget as per CNPP'!#REF!</definedName>
    <definedName name="_16__123Graph_LBL_ECHART_2" localSheetId="25" hidden="1">'[3]Revised Budget as per CNPP'!#REF!</definedName>
    <definedName name="_16__123Graph_LBL_ECHART_2" localSheetId="41" hidden="1">'[3]Revised Budget as per CNPP'!#REF!</definedName>
    <definedName name="_16__123Graph_LBL_ECHART_2" localSheetId="7" hidden="1">'[3]Revised Budget as per CNPP'!#REF!</definedName>
    <definedName name="_16__123Graph_LBL_ECHART_2" localSheetId="51" hidden="1">'[3]Revised Budget as per CNPP'!#REF!</definedName>
    <definedName name="_16__123Graph_LBL_ECHART_2" localSheetId="56" hidden="1">'[3]Revised Budget as per CNPP'!#REF!</definedName>
    <definedName name="_16__123Graph_LBL_ECHART_2" localSheetId="16" hidden="1">'[3]Revised Budget as per CNPP'!#REF!</definedName>
    <definedName name="_16__123Graph_LBL_ECHART_2" localSheetId="30" hidden="1">'[3]Revised Budget as per CNPP'!#REF!</definedName>
    <definedName name="_16__123Graph_LBL_ECHART_2" localSheetId="46" hidden="1">'[3]Revised Budget as per CNPP'!#REF!</definedName>
    <definedName name="_16__123Graph_LBL_ECHART_2" localSheetId="35" hidden="1">'[3]Revised Budget as per CNPP'!#REF!</definedName>
    <definedName name="_16__123Graph_LBL_ECHART_2" localSheetId="22" hidden="1">'[3]Revised Budget as per CNPP'!#REF!</definedName>
    <definedName name="_16__123Graph_LBL_ECHART_2" localSheetId="23" hidden="1">'[3]Revised Budget as per CNPP'!#REF!</definedName>
    <definedName name="_16__123Graph_LBL_ECHART_2" localSheetId="24" hidden="1">'[3]Revised Budget as per CNPP'!#REF!</definedName>
    <definedName name="_16__123Graph_LBL_ECHART_2" hidden="1">'[3]Revised Budget as per CNPP'!#REF!</definedName>
    <definedName name="_17_____123Graph_ACHART_1" localSheetId="0" hidden="1">'[3]Revised Budget as per CNPP'!#REF!</definedName>
    <definedName name="_17_____123Graph_ACHART_1" localSheetId="1" hidden="1">'[3]Revised Budget as per CNPP'!#REF!</definedName>
    <definedName name="_17_____123Graph_ACHART_1" localSheetId="37" hidden="1">'[3]Revised Budget as per CNPP'!#REF!</definedName>
    <definedName name="_17_____123Graph_ACHART_1" localSheetId="2" hidden="1">'[3]Revised Budget as per CNPP'!#REF!</definedName>
    <definedName name="_17_____123Graph_ACHART_1" localSheetId="25" hidden="1">'[3]Revised Budget as per CNPP'!#REF!</definedName>
    <definedName name="_17_____123Graph_ACHART_1" localSheetId="41" hidden="1">'[3]Revised Budget as per CNPP'!#REF!</definedName>
    <definedName name="_17_____123Graph_ACHART_1" localSheetId="7" hidden="1">'[3]Revised Budget as per CNPP'!#REF!</definedName>
    <definedName name="_17_____123Graph_ACHART_1" localSheetId="51" hidden="1">'[3]Revised Budget as per CNPP'!#REF!</definedName>
    <definedName name="_17_____123Graph_ACHART_1" localSheetId="56" hidden="1">'[3]Revised Budget as per CNPP'!#REF!</definedName>
    <definedName name="_17_____123Graph_ACHART_1" localSheetId="16" hidden="1">'[3]Revised Budget as per CNPP'!#REF!</definedName>
    <definedName name="_17_____123Graph_ACHART_1" localSheetId="30" hidden="1">'[3]Revised Budget as per CNPP'!#REF!</definedName>
    <definedName name="_17_____123Graph_ACHART_1" localSheetId="46" hidden="1">'[3]Revised Budget as per CNPP'!#REF!</definedName>
    <definedName name="_17_____123Graph_ACHART_1" localSheetId="35" hidden="1">'[3]Revised Budget as per CNPP'!#REF!</definedName>
    <definedName name="_17_____123Graph_ACHART_1" localSheetId="22" hidden="1">'[3]Revised Budget as per CNPP'!#REF!</definedName>
    <definedName name="_17_____123Graph_ACHART_1" localSheetId="23" hidden="1">'[3]Revised Budget as per CNPP'!#REF!</definedName>
    <definedName name="_17_____123Graph_ACHART_1" localSheetId="24" hidden="1">'[3]Revised Budget as per CNPP'!#REF!</definedName>
    <definedName name="_17_____123Graph_ACHART_1" hidden="1">'[3]Revised Budget as per CNPP'!#REF!</definedName>
    <definedName name="_17__123Graph_ACHART_2" localSheetId="0" hidden="1">'[3]Revised Budget as per CNPP'!#REF!</definedName>
    <definedName name="_17__123Graph_ACHART_2" localSheetId="1" hidden="1">'[3]Revised Budget as per CNPP'!#REF!</definedName>
    <definedName name="_17__123Graph_ACHART_2" localSheetId="37" hidden="1">'[3]Revised Budget as per CNPP'!#REF!</definedName>
    <definedName name="_17__123Graph_ACHART_2" localSheetId="2" hidden="1">'[3]Revised Budget as per CNPP'!#REF!</definedName>
    <definedName name="_17__123Graph_ACHART_2" localSheetId="25" hidden="1">'[3]Revised Budget as per CNPP'!#REF!</definedName>
    <definedName name="_17__123Graph_ACHART_2" localSheetId="41" hidden="1">'[3]Revised Budget as per CNPP'!#REF!</definedName>
    <definedName name="_17__123Graph_ACHART_2" localSheetId="7" hidden="1">'[3]Revised Budget as per CNPP'!#REF!</definedName>
    <definedName name="_17__123Graph_ACHART_2" localSheetId="51" hidden="1">'[3]Revised Budget as per CNPP'!#REF!</definedName>
    <definedName name="_17__123Graph_ACHART_2" localSheetId="56" hidden="1">'[3]Revised Budget as per CNPP'!#REF!</definedName>
    <definedName name="_17__123Graph_ACHART_2" localSheetId="16" hidden="1">'[3]Revised Budget as per CNPP'!#REF!</definedName>
    <definedName name="_17__123Graph_ACHART_2" localSheetId="30" hidden="1">'[3]Revised Budget as per CNPP'!#REF!</definedName>
    <definedName name="_17__123Graph_ACHART_2" localSheetId="46" hidden="1">'[3]Revised Budget as per CNPP'!#REF!</definedName>
    <definedName name="_17__123Graph_ACHART_2" localSheetId="35" hidden="1">'[3]Revised Budget as per CNPP'!#REF!</definedName>
    <definedName name="_17__123Graph_ACHART_2" localSheetId="22" hidden="1">'[3]Revised Budget as per CNPP'!#REF!</definedName>
    <definedName name="_17__123Graph_ACHART_2" localSheetId="23" hidden="1">'[3]Revised Budget as per CNPP'!#REF!</definedName>
    <definedName name="_17__123Graph_ACHART_2" localSheetId="24" hidden="1">'[3]Revised Budget as per CNPP'!#REF!</definedName>
    <definedName name="_17__123Graph_ACHART_2" hidden="1">'[3]Revised Budget as per CNPP'!#REF!</definedName>
    <definedName name="_17__123Graph_BCHART_1" localSheetId="0" hidden="1">'[3]Revised Budget as per CNPP'!#REF!</definedName>
    <definedName name="_17__123Graph_BCHART_1" localSheetId="1" hidden="1">'[3]Revised Budget as per CNPP'!#REF!</definedName>
    <definedName name="_17__123Graph_BCHART_1" localSheetId="37" hidden="1">'[3]Revised Budget as per CNPP'!#REF!</definedName>
    <definedName name="_17__123Graph_BCHART_1" localSheetId="2" hidden="1">'[3]Revised Budget as per CNPP'!#REF!</definedName>
    <definedName name="_17__123Graph_BCHART_1" localSheetId="25" hidden="1">'[3]Revised Budget as per CNPP'!#REF!</definedName>
    <definedName name="_17__123Graph_BCHART_1" localSheetId="41" hidden="1">'[3]Revised Budget as per CNPP'!#REF!</definedName>
    <definedName name="_17__123Graph_BCHART_1" localSheetId="7" hidden="1">'[3]Revised Budget as per CNPP'!#REF!</definedName>
    <definedName name="_17__123Graph_BCHART_1" localSheetId="51" hidden="1">'[3]Revised Budget as per CNPP'!#REF!</definedName>
    <definedName name="_17__123Graph_BCHART_1" localSheetId="56" hidden="1">'[3]Revised Budget as per CNPP'!#REF!</definedName>
    <definedName name="_17__123Graph_BCHART_1" localSheetId="16" hidden="1">'[3]Revised Budget as per CNPP'!#REF!</definedName>
    <definedName name="_17__123Graph_BCHART_1" localSheetId="30" hidden="1">'[3]Revised Budget as per CNPP'!#REF!</definedName>
    <definedName name="_17__123Graph_BCHART_1" localSheetId="46" hidden="1">'[3]Revised Budget as per CNPP'!#REF!</definedName>
    <definedName name="_17__123Graph_BCHART_1" localSheetId="35" hidden="1">'[3]Revised Budget as per CNPP'!#REF!</definedName>
    <definedName name="_17__123Graph_BCHART_1" localSheetId="22" hidden="1">'[3]Revised Budget as per CNPP'!#REF!</definedName>
    <definedName name="_17__123Graph_BCHART_1" localSheetId="23" hidden="1">'[3]Revised Budget as per CNPP'!#REF!</definedName>
    <definedName name="_17__123Graph_BCHART_1" localSheetId="24" hidden="1">'[3]Revised Budget as per CNPP'!#REF!</definedName>
    <definedName name="_17__123Graph_BCHART_1" hidden="1">'[3]Revised Budget as per CNPP'!#REF!</definedName>
    <definedName name="_17__123Graph_LBL_FCHART_2" localSheetId="0" hidden="1">'[3]Revised Budget as per CNPP'!#REF!</definedName>
    <definedName name="_17__123Graph_LBL_FCHART_2" localSheetId="1" hidden="1">'[3]Revised Budget as per CNPP'!#REF!</definedName>
    <definedName name="_17__123Graph_LBL_FCHART_2" localSheetId="37" hidden="1">'[3]Revised Budget as per CNPP'!#REF!</definedName>
    <definedName name="_17__123Graph_LBL_FCHART_2" localSheetId="2" hidden="1">'[3]Revised Budget as per CNPP'!#REF!</definedName>
    <definedName name="_17__123Graph_LBL_FCHART_2" localSheetId="25" hidden="1">'[3]Revised Budget as per CNPP'!#REF!</definedName>
    <definedName name="_17__123Graph_LBL_FCHART_2" localSheetId="41" hidden="1">'[3]Revised Budget as per CNPP'!#REF!</definedName>
    <definedName name="_17__123Graph_LBL_FCHART_2" localSheetId="7" hidden="1">'[3]Revised Budget as per CNPP'!#REF!</definedName>
    <definedName name="_17__123Graph_LBL_FCHART_2" localSheetId="51" hidden="1">'[3]Revised Budget as per CNPP'!#REF!</definedName>
    <definedName name="_17__123Graph_LBL_FCHART_2" localSheetId="56" hidden="1">'[3]Revised Budget as per CNPP'!#REF!</definedName>
    <definedName name="_17__123Graph_LBL_FCHART_2" localSheetId="16" hidden="1">'[3]Revised Budget as per CNPP'!#REF!</definedName>
    <definedName name="_17__123Graph_LBL_FCHART_2" localSheetId="30" hidden="1">'[3]Revised Budget as per CNPP'!#REF!</definedName>
    <definedName name="_17__123Graph_LBL_FCHART_2" localSheetId="46" hidden="1">'[3]Revised Budget as per CNPP'!#REF!</definedName>
    <definedName name="_17__123Graph_LBL_FCHART_2" localSheetId="35" hidden="1">'[3]Revised Budget as per CNPP'!#REF!</definedName>
    <definedName name="_17__123Graph_LBL_FCHART_2" localSheetId="22" hidden="1">'[3]Revised Budget as per CNPP'!#REF!</definedName>
    <definedName name="_17__123Graph_LBL_FCHART_2" localSheetId="23" hidden="1">'[3]Revised Budget as per CNPP'!#REF!</definedName>
    <definedName name="_17__123Graph_LBL_FCHART_2" localSheetId="24" hidden="1">'[3]Revised Budget as per CNPP'!#REF!</definedName>
    <definedName name="_17__123Graph_LBL_FCHART_2" hidden="1">'[3]Revised Budget as per CNPP'!#REF!</definedName>
    <definedName name="_18_____123Graph_ACHART_2" localSheetId="0" hidden="1">'[3]Revised Budget as per CNPP'!#REF!</definedName>
    <definedName name="_18_____123Graph_ACHART_2" localSheetId="1" hidden="1">'[3]Revised Budget as per CNPP'!#REF!</definedName>
    <definedName name="_18_____123Graph_ACHART_2" localSheetId="37" hidden="1">'[3]Revised Budget as per CNPP'!#REF!</definedName>
    <definedName name="_18_____123Graph_ACHART_2" localSheetId="2" hidden="1">'[3]Revised Budget as per CNPP'!#REF!</definedName>
    <definedName name="_18_____123Graph_ACHART_2" localSheetId="25" hidden="1">'[3]Revised Budget as per CNPP'!#REF!</definedName>
    <definedName name="_18_____123Graph_ACHART_2" localSheetId="41" hidden="1">'[3]Revised Budget as per CNPP'!#REF!</definedName>
    <definedName name="_18_____123Graph_ACHART_2" localSheetId="7" hidden="1">'[3]Revised Budget as per CNPP'!#REF!</definedName>
    <definedName name="_18_____123Graph_ACHART_2" localSheetId="51" hidden="1">'[3]Revised Budget as per CNPP'!#REF!</definedName>
    <definedName name="_18_____123Graph_ACHART_2" localSheetId="56" hidden="1">'[3]Revised Budget as per CNPP'!#REF!</definedName>
    <definedName name="_18_____123Graph_ACHART_2" localSheetId="16" hidden="1">'[3]Revised Budget as per CNPP'!#REF!</definedName>
    <definedName name="_18_____123Graph_ACHART_2" localSheetId="30" hidden="1">'[3]Revised Budget as per CNPP'!#REF!</definedName>
    <definedName name="_18_____123Graph_ACHART_2" localSheetId="46" hidden="1">'[3]Revised Budget as per CNPP'!#REF!</definedName>
    <definedName name="_18_____123Graph_ACHART_2" localSheetId="35" hidden="1">'[3]Revised Budget as per CNPP'!#REF!</definedName>
    <definedName name="_18_____123Graph_ACHART_2" localSheetId="22" hidden="1">'[3]Revised Budget as per CNPP'!#REF!</definedName>
    <definedName name="_18_____123Graph_ACHART_2" localSheetId="23" hidden="1">'[3]Revised Budget as per CNPP'!#REF!</definedName>
    <definedName name="_18_____123Graph_ACHART_2" localSheetId="24" hidden="1">'[3]Revised Budget as per CNPP'!#REF!</definedName>
    <definedName name="_18_____123Graph_ACHART_2" hidden="1">'[3]Revised Budget as per CNPP'!#REF!</definedName>
    <definedName name="_18___123Graph_LBL_ACHART_2" localSheetId="0" hidden="1">'[3]Revised Budget as per CNPP'!#REF!</definedName>
    <definedName name="_18___123Graph_LBL_ACHART_2" localSheetId="1" hidden="1">'[3]Revised Budget as per CNPP'!#REF!</definedName>
    <definedName name="_18___123Graph_LBL_ACHART_2" localSheetId="37" hidden="1">'[3]Revised Budget as per CNPP'!#REF!</definedName>
    <definedName name="_18___123Graph_LBL_ACHART_2" localSheetId="2" hidden="1">'[3]Revised Budget as per CNPP'!#REF!</definedName>
    <definedName name="_18___123Graph_LBL_ACHART_2" localSheetId="25" hidden="1">'[3]Revised Budget as per CNPP'!#REF!</definedName>
    <definedName name="_18___123Graph_LBL_ACHART_2" localSheetId="41" hidden="1">'[3]Revised Budget as per CNPP'!#REF!</definedName>
    <definedName name="_18___123Graph_LBL_ACHART_2" localSheetId="7" hidden="1">'[3]Revised Budget as per CNPP'!#REF!</definedName>
    <definedName name="_18___123Graph_LBL_ACHART_2" localSheetId="51" hidden="1">'[3]Revised Budget as per CNPP'!#REF!</definedName>
    <definedName name="_18___123Graph_LBL_ACHART_2" localSheetId="56" hidden="1">'[3]Revised Budget as per CNPP'!#REF!</definedName>
    <definedName name="_18___123Graph_LBL_ACHART_2" localSheetId="16" hidden="1">'[3]Revised Budget as per CNPP'!#REF!</definedName>
    <definedName name="_18___123Graph_LBL_ACHART_2" localSheetId="30" hidden="1">'[3]Revised Budget as per CNPP'!#REF!</definedName>
    <definedName name="_18___123Graph_LBL_ACHART_2" localSheetId="46" hidden="1">'[3]Revised Budget as per CNPP'!#REF!</definedName>
    <definedName name="_18___123Graph_LBL_ACHART_2" localSheetId="35" hidden="1">'[3]Revised Budget as per CNPP'!#REF!</definedName>
    <definedName name="_18___123Graph_LBL_ACHART_2" localSheetId="22" hidden="1">'[3]Revised Budget as per CNPP'!#REF!</definedName>
    <definedName name="_18___123Graph_LBL_ACHART_2" localSheetId="23" hidden="1">'[3]Revised Budget as per CNPP'!#REF!</definedName>
    <definedName name="_18___123Graph_LBL_ACHART_2" localSheetId="24" hidden="1">'[3]Revised Budget as per CNPP'!#REF!</definedName>
    <definedName name="_18___123Graph_LBL_ACHART_2" hidden="1">'[3]Revised Budget as per CNPP'!#REF!</definedName>
    <definedName name="_18__123Graph_BCHART_1" localSheetId="0" hidden="1">'[3]Revised Budget as per CNPP'!#REF!</definedName>
    <definedName name="_18__123Graph_BCHART_1" localSheetId="1" hidden="1">'[3]Revised Budget as per CNPP'!#REF!</definedName>
    <definedName name="_18__123Graph_BCHART_1" localSheetId="37" hidden="1">'[3]Revised Budget as per CNPP'!#REF!</definedName>
    <definedName name="_18__123Graph_BCHART_1" localSheetId="2" hidden="1">'[3]Revised Budget as per CNPP'!#REF!</definedName>
    <definedName name="_18__123Graph_BCHART_1" localSheetId="25" hidden="1">'[3]Revised Budget as per CNPP'!#REF!</definedName>
    <definedName name="_18__123Graph_BCHART_1" localSheetId="41" hidden="1">'[3]Revised Budget as per CNPP'!#REF!</definedName>
    <definedName name="_18__123Graph_BCHART_1" localSheetId="7" hidden="1">'[3]Revised Budget as per CNPP'!#REF!</definedName>
    <definedName name="_18__123Graph_BCHART_1" localSheetId="51" hidden="1">'[3]Revised Budget as per CNPP'!#REF!</definedName>
    <definedName name="_18__123Graph_BCHART_1" localSheetId="56" hidden="1">'[3]Revised Budget as per CNPP'!#REF!</definedName>
    <definedName name="_18__123Graph_BCHART_1" localSheetId="16" hidden="1">'[3]Revised Budget as per CNPP'!#REF!</definedName>
    <definedName name="_18__123Graph_BCHART_1" localSheetId="30" hidden="1">'[3]Revised Budget as per CNPP'!#REF!</definedName>
    <definedName name="_18__123Graph_BCHART_1" localSheetId="46" hidden="1">'[3]Revised Budget as per CNPP'!#REF!</definedName>
    <definedName name="_18__123Graph_BCHART_1" localSheetId="35" hidden="1">'[3]Revised Budget as per CNPP'!#REF!</definedName>
    <definedName name="_18__123Graph_BCHART_1" localSheetId="22" hidden="1">'[3]Revised Budget as per CNPP'!#REF!</definedName>
    <definedName name="_18__123Graph_BCHART_1" localSheetId="23" hidden="1">'[3]Revised Budget as per CNPP'!#REF!</definedName>
    <definedName name="_18__123Graph_BCHART_1" localSheetId="24" hidden="1">'[3]Revised Budget as per CNPP'!#REF!</definedName>
    <definedName name="_18__123Graph_BCHART_1" hidden="1">'[3]Revised Budget as per CNPP'!#REF!</definedName>
    <definedName name="_19_____123Graph_BCHART_1" localSheetId="0" hidden="1">'[3]Revised Budget as per CNPP'!#REF!</definedName>
    <definedName name="_19_____123Graph_BCHART_1" localSheetId="1" hidden="1">'[3]Revised Budget as per CNPP'!#REF!</definedName>
    <definedName name="_19_____123Graph_BCHART_1" localSheetId="37" hidden="1">'[3]Revised Budget as per CNPP'!#REF!</definedName>
    <definedName name="_19_____123Graph_BCHART_1" localSheetId="2" hidden="1">'[3]Revised Budget as per CNPP'!#REF!</definedName>
    <definedName name="_19_____123Graph_BCHART_1" localSheetId="25" hidden="1">'[3]Revised Budget as per CNPP'!#REF!</definedName>
    <definedName name="_19_____123Graph_BCHART_1" localSheetId="41" hidden="1">'[3]Revised Budget as per CNPP'!#REF!</definedName>
    <definedName name="_19_____123Graph_BCHART_1" localSheetId="7" hidden="1">'[3]Revised Budget as per CNPP'!#REF!</definedName>
    <definedName name="_19_____123Graph_BCHART_1" localSheetId="51" hidden="1">'[3]Revised Budget as per CNPP'!#REF!</definedName>
    <definedName name="_19_____123Graph_BCHART_1" localSheetId="56" hidden="1">'[3]Revised Budget as per CNPP'!#REF!</definedName>
    <definedName name="_19_____123Graph_BCHART_1" localSheetId="16" hidden="1">'[3]Revised Budget as per CNPP'!#REF!</definedName>
    <definedName name="_19_____123Graph_BCHART_1" localSheetId="30" hidden="1">'[3]Revised Budget as per CNPP'!#REF!</definedName>
    <definedName name="_19_____123Graph_BCHART_1" localSheetId="46" hidden="1">'[3]Revised Budget as per CNPP'!#REF!</definedName>
    <definedName name="_19_____123Graph_BCHART_1" localSheetId="35" hidden="1">'[3]Revised Budget as per CNPP'!#REF!</definedName>
    <definedName name="_19_____123Graph_BCHART_1" localSheetId="22" hidden="1">'[3]Revised Budget as per CNPP'!#REF!</definedName>
    <definedName name="_19_____123Graph_BCHART_1" localSheetId="23" hidden="1">'[3]Revised Budget as per CNPP'!#REF!</definedName>
    <definedName name="_19_____123Graph_BCHART_1" localSheetId="24" hidden="1">'[3]Revised Budget as per CNPP'!#REF!</definedName>
    <definedName name="_19_____123Graph_BCHART_1" hidden="1">'[3]Revised Budget as per CNPP'!#REF!</definedName>
    <definedName name="_19__123Graph_BCHART_2" localSheetId="0" hidden="1">'[3]Revised Budget as per CNPP'!#REF!</definedName>
    <definedName name="_19__123Graph_BCHART_2" localSheetId="1" hidden="1">'[3]Revised Budget as per CNPP'!#REF!</definedName>
    <definedName name="_19__123Graph_BCHART_2" localSheetId="37" hidden="1">'[3]Revised Budget as per CNPP'!#REF!</definedName>
    <definedName name="_19__123Graph_BCHART_2" localSheetId="2" hidden="1">'[3]Revised Budget as per CNPP'!#REF!</definedName>
    <definedName name="_19__123Graph_BCHART_2" localSheetId="25" hidden="1">'[3]Revised Budget as per CNPP'!#REF!</definedName>
    <definedName name="_19__123Graph_BCHART_2" localSheetId="41" hidden="1">'[3]Revised Budget as per CNPP'!#REF!</definedName>
    <definedName name="_19__123Graph_BCHART_2" localSheetId="7" hidden="1">'[3]Revised Budget as per CNPP'!#REF!</definedName>
    <definedName name="_19__123Graph_BCHART_2" localSheetId="51" hidden="1">'[3]Revised Budget as per CNPP'!#REF!</definedName>
    <definedName name="_19__123Graph_BCHART_2" localSheetId="56" hidden="1">'[3]Revised Budget as per CNPP'!#REF!</definedName>
    <definedName name="_19__123Graph_BCHART_2" localSheetId="16" hidden="1">'[3]Revised Budget as per CNPP'!#REF!</definedName>
    <definedName name="_19__123Graph_BCHART_2" localSheetId="30" hidden="1">'[3]Revised Budget as per CNPP'!#REF!</definedName>
    <definedName name="_19__123Graph_BCHART_2" localSheetId="46" hidden="1">'[3]Revised Budget as per CNPP'!#REF!</definedName>
    <definedName name="_19__123Graph_BCHART_2" localSheetId="35" hidden="1">'[3]Revised Budget as per CNPP'!#REF!</definedName>
    <definedName name="_19__123Graph_BCHART_2" localSheetId="22" hidden="1">'[3]Revised Budget as per CNPP'!#REF!</definedName>
    <definedName name="_19__123Graph_BCHART_2" localSheetId="23" hidden="1">'[3]Revised Budget as per CNPP'!#REF!</definedName>
    <definedName name="_19__123Graph_BCHART_2" localSheetId="24" hidden="1">'[3]Revised Budget as per CNPP'!#REF!</definedName>
    <definedName name="_19__123Graph_BCHART_2" hidden="1">'[3]Revised Budget as per CNPP'!#REF!</definedName>
    <definedName name="_1Excel_BuiltIn_Print_Titles_1_1" localSheetId="0">'[6]Fixed Assets Department wise'!$A:$B,'[6]Fixed Assets Department wise'!#REF!</definedName>
    <definedName name="_1Excel_BuiltIn_Print_Titles_1_1" localSheetId="1">'[6]Fixed Assets Department wise'!$A:$B,'[6]Fixed Assets Department wise'!#REF!</definedName>
    <definedName name="_1Excel_BuiltIn_Print_Titles_1_1" localSheetId="37">'[6]Fixed Assets Department wise'!$A:$B,'[6]Fixed Assets Department wise'!#REF!</definedName>
    <definedName name="_1Excel_BuiltIn_Print_Titles_1_1" localSheetId="2">'[6]Fixed Assets Department wise'!$A:$B,'[6]Fixed Assets Department wise'!#REF!</definedName>
    <definedName name="_1Excel_BuiltIn_Print_Titles_1_1" localSheetId="25">'[6]Fixed Assets Department wise'!$A:$B,'[6]Fixed Assets Department wise'!#REF!</definedName>
    <definedName name="_1Excel_BuiltIn_Print_Titles_1_1" localSheetId="41">'[6]Fixed Assets Department wise'!$A:$B,'[6]Fixed Assets Department wise'!#REF!</definedName>
    <definedName name="_1Excel_BuiltIn_Print_Titles_1_1" localSheetId="7">'[6]Fixed Assets Department wise'!$A:$B,'[6]Fixed Assets Department wise'!#REF!</definedName>
    <definedName name="_1Excel_BuiltIn_Print_Titles_1_1" localSheetId="51">'[6]Fixed Assets Department wise'!$A:$B,'[6]Fixed Assets Department wise'!#REF!</definedName>
    <definedName name="_1Excel_BuiltIn_Print_Titles_1_1" localSheetId="56">'[6]Fixed Assets Department wise'!$A:$B,'[6]Fixed Assets Department wise'!#REF!</definedName>
    <definedName name="_1Excel_BuiltIn_Print_Titles_1_1" localSheetId="16">'[6]Fixed Assets Department wise'!$A:$B,'[6]Fixed Assets Department wise'!#REF!</definedName>
    <definedName name="_1Excel_BuiltIn_Print_Titles_1_1" localSheetId="30">'[6]Fixed Assets Department wise'!$A:$B,'[6]Fixed Assets Department wise'!#REF!</definedName>
    <definedName name="_1Excel_BuiltIn_Print_Titles_1_1" localSheetId="46">'[6]Fixed Assets Department wise'!$A:$B,'[6]Fixed Assets Department wise'!#REF!</definedName>
    <definedName name="_1Excel_BuiltIn_Print_Titles_1_1" localSheetId="35">'[6]Fixed Assets Department wise'!$A:$B,'[6]Fixed Assets Department wise'!#REF!</definedName>
    <definedName name="_1Excel_BuiltIn_Print_Titles_1_1" localSheetId="22">'[6]Fixed Assets Department wise'!$A:$B,'[6]Fixed Assets Department wise'!#REF!</definedName>
    <definedName name="_1Excel_BuiltIn_Print_Titles_1_1" localSheetId="23">'[6]Fixed Assets Department wise'!$A:$B,'[6]Fixed Assets Department wise'!#REF!</definedName>
    <definedName name="_1Excel_BuiltIn_Print_Titles_1_1" localSheetId="24">'[6]Fixed Assets Department wise'!$A:$B,'[6]Fixed Assets Department wise'!#REF!</definedName>
    <definedName name="_1Excel_BuiltIn_Print_Titles_1_1">'[6]Fixed Assets Department wise'!$A:$B,'[6]Fixed Assets Department wise'!#REF!</definedName>
    <definedName name="_1FLOW" localSheetId="0">#REF!</definedName>
    <definedName name="_1FLOW" localSheetId="1">#REF!</definedName>
    <definedName name="_1FLOW" localSheetId="37">#REF!</definedName>
    <definedName name="_1FLOW" localSheetId="2">#REF!</definedName>
    <definedName name="_1FLOW" localSheetId="25">#REF!</definedName>
    <definedName name="_1FLOW" localSheetId="41">#REF!</definedName>
    <definedName name="_1FLOW" localSheetId="7">#REF!</definedName>
    <definedName name="_1FLOW" localSheetId="51">#REF!</definedName>
    <definedName name="_1FLOW" localSheetId="56">#REF!</definedName>
    <definedName name="_1FLOW" localSheetId="16">#REF!</definedName>
    <definedName name="_1FLOW" localSheetId="30">#REF!</definedName>
    <definedName name="_1FLOW" localSheetId="46">#REF!</definedName>
    <definedName name="_1FLOW" localSheetId="35">#REF!</definedName>
    <definedName name="_1FLOW" localSheetId="22">#REF!</definedName>
    <definedName name="_1FLOW" localSheetId="23">#REF!</definedName>
    <definedName name="_1FLOW" localSheetId="24">#REF!</definedName>
    <definedName name="_1FLOW">#REF!</definedName>
    <definedName name="_2" localSheetId="0">#REF!</definedName>
    <definedName name="_2" localSheetId="1">#REF!</definedName>
    <definedName name="_2" localSheetId="37">#REF!</definedName>
    <definedName name="_2" localSheetId="2">#REF!</definedName>
    <definedName name="_2" localSheetId="25">#REF!</definedName>
    <definedName name="_2" localSheetId="41">#REF!</definedName>
    <definedName name="_2" localSheetId="7">#REF!</definedName>
    <definedName name="_2" localSheetId="51">#REF!</definedName>
    <definedName name="_2" localSheetId="56">#REF!</definedName>
    <definedName name="_2" localSheetId="16">#REF!</definedName>
    <definedName name="_2" localSheetId="30">#REF!</definedName>
    <definedName name="_2" localSheetId="46">#REF!</definedName>
    <definedName name="_2" localSheetId="35">#REF!</definedName>
    <definedName name="_2" localSheetId="22">#REF!</definedName>
    <definedName name="_2" localSheetId="23">#REF!</definedName>
    <definedName name="_2" localSheetId="24">#REF!</definedName>
    <definedName name="_2">#REF!</definedName>
    <definedName name="_2______123Graph_ACHART_2" localSheetId="0" hidden="1">'[3]Revised Budget as per CNPP'!#REF!</definedName>
    <definedName name="_2______123Graph_ACHART_2" localSheetId="1" hidden="1">'[3]Revised Budget as per CNPP'!#REF!</definedName>
    <definedName name="_2______123Graph_ACHART_2" localSheetId="37" hidden="1">'[3]Revised Budget as per CNPP'!#REF!</definedName>
    <definedName name="_2______123Graph_ACHART_2" localSheetId="2" hidden="1">'[3]Revised Budget as per CNPP'!#REF!</definedName>
    <definedName name="_2______123Graph_ACHART_2" localSheetId="25" hidden="1">'[3]Revised Budget as per CNPP'!#REF!</definedName>
    <definedName name="_2______123Graph_ACHART_2" localSheetId="41" hidden="1">'[3]Revised Budget as per CNPP'!#REF!</definedName>
    <definedName name="_2______123Graph_ACHART_2" localSheetId="7" hidden="1">'[3]Revised Budget as per CNPP'!#REF!</definedName>
    <definedName name="_2______123Graph_ACHART_2" localSheetId="51" hidden="1">'[3]Revised Budget as per CNPP'!#REF!</definedName>
    <definedName name="_2______123Graph_ACHART_2" localSheetId="56" hidden="1">'[3]Revised Budget as per CNPP'!#REF!</definedName>
    <definedName name="_2______123Graph_ACHART_2" localSheetId="16" hidden="1">'[3]Revised Budget as per CNPP'!#REF!</definedName>
    <definedName name="_2______123Graph_ACHART_2" localSheetId="30" hidden="1">'[3]Revised Budget as per CNPP'!#REF!</definedName>
    <definedName name="_2______123Graph_ACHART_2" localSheetId="46" hidden="1">'[3]Revised Budget as per CNPP'!#REF!</definedName>
    <definedName name="_2______123Graph_ACHART_2" localSheetId="35" hidden="1">'[3]Revised Budget as per CNPP'!#REF!</definedName>
    <definedName name="_2______123Graph_ACHART_2" localSheetId="22" hidden="1">'[3]Revised Budget as per CNPP'!#REF!</definedName>
    <definedName name="_2______123Graph_ACHART_2" localSheetId="23" hidden="1">'[3]Revised Budget as per CNPP'!#REF!</definedName>
    <definedName name="_2______123Graph_ACHART_2" localSheetId="24" hidden="1">'[3]Revised Budget as per CNPP'!#REF!</definedName>
    <definedName name="_2______123Graph_ACHART_2" hidden="1">'[3]Revised Budget as per CNPP'!#REF!</definedName>
    <definedName name="_2___123Graph_ACHART_2" localSheetId="0" hidden="1">'[3]Revised Budget as per CNPP'!#REF!</definedName>
    <definedName name="_2___123Graph_ACHART_2" localSheetId="1" hidden="1">'[3]Revised Budget as per CNPP'!#REF!</definedName>
    <definedName name="_2___123Graph_ACHART_2" localSheetId="37" hidden="1">'[3]Revised Budget as per CNPP'!#REF!</definedName>
    <definedName name="_2___123Graph_ACHART_2" localSheetId="2" hidden="1">'[3]Revised Budget as per CNPP'!#REF!</definedName>
    <definedName name="_2___123Graph_ACHART_2" localSheetId="25" hidden="1">'[3]Revised Budget as per CNPP'!#REF!</definedName>
    <definedName name="_2___123Graph_ACHART_2" localSheetId="41" hidden="1">'[3]Revised Budget as per CNPP'!#REF!</definedName>
    <definedName name="_2___123Graph_ACHART_2" localSheetId="7" hidden="1">'[3]Revised Budget as per CNPP'!#REF!</definedName>
    <definedName name="_2___123Graph_ACHART_2" localSheetId="51" hidden="1">'[3]Revised Budget as per CNPP'!#REF!</definedName>
    <definedName name="_2___123Graph_ACHART_2" localSheetId="56" hidden="1">'[3]Revised Budget as per CNPP'!#REF!</definedName>
    <definedName name="_2___123Graph_ACHART_2" localSheetId="16" hidden="1">'[3]Revised Budget as per CNPP'!#REF!</definedName>
    <definedName name="_2___123Graph_ACHART_2" localSheetId="30" hidden="1">'[3]Revised Budget as per CNPP'!#REF!</definedName>
    <definedName name="_2___123Graph_ACHART_2" localSheetId="46" hidden="1">'[3]Revised Budget as per CNPP'!#REF!</definedName>
    <definedName name="_2___123Graph_ACHART_2" localSheetId="35" hidden="1">'[3]Revised Budget as per CNPP'!#REF!</definedName>
    <definedName name="_2___123Graph_ACHART_2" localSheetId="22" hidden="1">'[3]Revised Budget as per CNPP'!#REF!</definedName>
    <definedName name="_2___123Graph_ACHART_2" localSheetId="23" hidden="1">'[3]Revised Budget as per CNPP'!#REF!</definedName>
    <definedName name="_2___123Graph_ACHART_2" localSheetId="24" hidden="1">'[3]Revised Budget as per CNPP'!#REF!</definedName>
    <definedName name="_2___123Graph_ACHART_2" hidden="1">'[3]Revised Budget as per CNPP'!#REF!</definedName>
    <definedName name="_2___123Graph_BCHART_1" localSheetId="0" hidden="1">'[3]Revised Budget as per CNPP'!#REF!</definedName>
    <definedName name="_2___123Graph_BCHART_1" localSheetId="1" hidden="1">'[3]Revised Budget as per CNPP'!#REF!</definedName>
    <definedName name="_2___123Graph_BCHART_1" localSheetId="37" hidden="1">'[3]Revised Budget as per CNPP'!#REF!</definedName>
    <definedName name="_2___123Graph_BCHART_1" localSheetId="2" hidden="1">'[3]Revised Budget as per CNPP'!#REF!</definedName>
    <definedName name="_2___123Graph_BCHART_1" localSheetId="25" hidden="1">'[3]Revised Budget as per CNPP'!#REF!</definedName>
    <definedName name="_2___123Graph_BCHART_1" localSheetId="41" hidden="1">'[3]Revised Budget as per CNPP'!#REF!</definedName>
    <definedName name="_2___123Graph_BCHART_1" localSheetId="7" hidden="1">'[3]Revised Budget as per CNPP'!#REF!</definedName>
    <definedName name="_2___123Graph_BCHART_1" localSheetId="51" hidden="1">'[3]Revised Budget as per CNPP'!#REF!</definedName>
    <definedName name="_2___123Graph_BCHART_1" localSheetId="56" hidden="1">'[3]Revised Budget as per CNPP'!#REF!</definedName>
    <definedName name="_2___123Graph_BCHART_1" localSheetId="16" hidden="1">'[3]Revised Budget as per CNPP'!#REF!</definedName>
    <definedName name="_2___123Graph_BCHART_1" localSheetId="30" hidden="1">'[3]Revised Budget as per CNPP'!#REF!</definedName>
    <definedName name="_2___123Graph_BCHART_1" localSheetId="46" hidden="1">'[3]Revised Budget as per CNPP'!#REF!</definedName>
    <definedName name="_2___123Graph_BCHART_1" localSheetId="35" hidden="1">'[3]Revised Budget as per CNPP'!#REF!</definedName>
    <definedName name="_2___123Graph_BCHART_1" localSheetId="22" hidden="1">'[3]Revised Budget as per CNPP'!#REF!</definedName>
    <definedName name="_2___123Graph_BCHART_1" localSheetId="23" hidden="1">'[3]Revised Budget as per CNPP'!#REF!</definedName>
    <definedName name="_2___123Graph_BCHART_1" localSheetId="24" hidden="1">'[3]Revised Budget as per CNPP'!#REF!</definedName>
    <definedName name="_2___123Graph_BCHART_1" hidden="1">'[3]Revised Budget as per CNPP'!#REF!</definedName>
    <definedName name="_2__123Graph_ACHART_2" localSheetId="0" hidden="1">'[3]Revised Budget as per CNPP'!#REF!</definedName>
    <definedName name="_2__123Graph_ACHART_2" localSheetId="1" hidden="1">'[3]Revised Budget as per CNPP'!#REF!</definedName>
    <definedName name="_2__123Graph_ACHART_2" localSheetId="37" hidden="1">'[3]Revised Budget as per CNPP'!#REF!</definedName>
    <definedName name="_2__123Graph_ACHART_2" localSheetId="2" hidden="1">'[3]Revised Budget as per CNPP'!#REF!</definedName>
    <definedName name="_2__123Graph_ACHART_2" localSheetId="25" hidden="1">'[3]Revised Budget as per CNPP'!#REF!</definedName>
    <definedName name="_2__123Graph_ACHART_2" localSheetId="41" hidden="1">'[3]Revised Budget as per CNPP'!#REF!</definedName>
    <definedName name="_2__123Graph_ACHART_2" localSheetId="7" hidden="1">'[3]Revised Budget as per CNPP'!#REF!</definedName>
    <definedName name="_2__123Graph_ACHART_2" localSheetId="51" hidden="1">'[3]Revised Budget as per CNPP'!#REF!</definedName>
    <definedName name="_2__123Graph_ACHART_2" localSheetId="56" hidden="1">'[3]Revised Budget as per CNPP'!#REF!</definedName>
    <definedName name="_2__123Graph_ACHART_2" localSheetId="16" hidden="1">'[3]Revised Budget as per CNPP'!#REF!</definedName>
    <definedName name="_2__123Graph_ACHART_2" localSheetId="30" hidden="1">'[3]Revised Budget as per CNPP'!#REF!</definedName>
    <definedName name="_2__123Graph_ACHART_2" localSheetId="46" hidden="1">'[3]Revised Budget as per CNPP'!#REF!</definedName>
    <definedName name="_2__123Graph_ACHART_2" localSheetId="35" hidden="1">'[3]Revised Budget as per CNPP'!#REF!</definedName>
    <definedName name="_2__123Graph_ACHART_2" localSheetId="22" hidden="1">'[3]Revised Budget as per CNPP'!#REF!</definedName>
    <definedName name="_2__123Graph_ACHART_2" localSheetId="23" hidden="1">'[3]Revised Budget as per CNPP'!#REF!</definedName>
    <definedName name="_2__123Graph_ACHART_2" localSheetId="24" hidden="1">'[3]Revised Budget as per CNPP'!#REF!</definedName>
    <definedName name="_2__123Graph_ACHART_2" hidden="1">'[3]Revised Budget as per CNPP'!#REF!</definedName>
    <definedName name="_20_____123Graph_BCHART_2" localSheetId="0" hidden="1">'[3]Revised Budget as per CNPP'!#REF!</definedName>
    <definedName name="_20_____123Graph_BCHART_2" localSheetId="1" hidden="1">'[3]Revised Budget as per CNPP'!#REF!</definedName>
    <definedName name="_20_____123Graph_BCHART_2" localSheetId="37" hidden="1">'[3]Revised Budget as per CNPP'!#REF!</definedName>
    <definedName name="_20_____123Graph_BCHART_2" localSheetId="2" hidden="1">'[3]Revised Budget as per CNPP'!#REF!</definedName>
    <definedName name="_20_____123Graph_BCHART_2" localSheetId="25" hidden="1">'[3]Revised Budget as per CNPP'!#REF!</definedName>
    <definedName name="_20_____123Graph_BCHART_2" localSheetId="41" hidden="1">'[3]Revised Budget as per CNPP'!#REF!</definedName>
    <definedName name="_20_____123Graph_BCHART_2" localSheetId="7" hidden="1">'[3]Revised Budget as per CNPP'!#REF!</definedName>
    <definedName name="_20_____123Graph_BCHART_2" localSheetId="51" hidden="1">'[3]Revised Budget as per CNPP'!#REF!</definedName>
    <definedName name="_20_____123Graph_BCHART_2" localSheetId="56" hidden="1">'[3]Revised Budget as per CNPP'!#REF!</definedName>
    <definedName name="_20_____123Graph_BCHART_2" localSheetId="16" hidden="1">'[3]Revised Budget as per CNPP'!#REF!</definedName>
    <definedName name="_20_____123Graph_BCHART_2" localSheetId="30" hidden="1">'[3]Revised Budget as per CNPP'!#REF!</definedName>
    <definedName name="_20_____123Graph_BCHART_2" localSheetId="46" hidden="1">'[3]Revised Budget as per CNPP'!#REF!</definedName>
    <definedName name="_20_____123Graph_BCHART_2" localSheetId="35" hidden="1">'[3]Revised Budget as per CNPP'!#REF!</definedName>
    <definedName name="_20_____123Graph_BCHART_2" localSheetId="22" hidden="1">'[3]Revised Budget as per CNPP'!#REF!</definedName>
    <definedName name="_20_____123Graph_BCHART_2" localSheetId="23" hidden="1">'[3]Revised Budget as per CNPP'!#REF!</definedName>
    <definedName name="_20_____123Graph_BCHART_2" localSheetId="24" hidden="1">'[3]Revised Budget as per CNPP'!#REF!</definedName>
    <definedName name="_20_____123Graph_BCHART_2" hidden="1">'[3]Revised Budget as per CNPP'!#REF!</definedName>
    <definedName name="_20___123Graph_LBL_BCHART_1" localSheetId="0" hidden="1">'[3]Revised Budget as per CNPP'!#REF!</definedName>
    <definedName name="_20___123Graph_LBL_BCHART_1" localSheetId="1" hidden="1">'[3]Revised Budget as per CNPP'!#REF!</definedName>
    <definedName name="_20___123Graph_LBL_BCHART_1" localSheetId="37" hidden="1">'[3]Revised Budget as per CNPP'!#REF!</definedName>
    <definedName name="_20___123Graph_LBL_BCHART_1" localSheetId="2" hidden="1">'[3]Revised Budget as per CNPP'!#REF!</definedName>
    <definedName name="_20___123Graph_LBL_BCHART_1" localSheetId="25" hidden="1">'[3]Revised Budget as per CNPP'!#REF!</definedName>
    <definedName name="_20___123Graph_LBL_BCHART_1" localSheetId="41" hidden="1">'[3]Revised Budget as per CNPP'!#REF!</definedName>
    <definedName name="_20___123Graph_LBL_BCHART_1" localSheetId="7" hidden="1">'[3]Revised Budget as per CNPP'!#REF!</definedName>
    <definedName name="_20___123Graph_LBL_BCHART_1" localSheetId="51" hidden="1">'[3]Revised Budget as per CNPP'!#REF!</definedName>
    <definedName name="_20___123Graph_LBL_BCHART_1" localSheetId="56" hidden="1">'[3]Revised Budget as per CNPP'!#REF!</definedName>
    <definedName name="_20___123Graph_LBL_BCHART_1" localSheetId="16" hidden="1">'[3]Revised Budget as per CNPP'!#REF!</definedName>
    <definedName name="_20___123Graph_LBL_BCHART_1" localSheetId="30" hidden="1">'[3]Revised Budget as per CNPP'!#REF!</definedName>
    <definedName name="_20___123Graph_LBL_BCHART_1" localSheetId="46" hidden="1">'[3]Revised Budget as per CNPP'!#REF!</definedName>
    <definedName name="_20___123Graph_LBL_BCHART_1" localSheetId="35" hidden="1">'[3]Revised Budget as per CNPP'!#REF!</definedName>
    <definedName name="_20___123Graph_LBL_BCHART_1" localSheetId="22" hidden="1">'[3]Revised Budget as per CNPP'!#REF!</definedName>
    <definedName name="_20___123Graph_LBL_BCHART_1" localSheetId="23" hidden="1">'[3]Revised Budget as per CNPP'!#REF!</definedName>
    <definedName name="_20___123Graph_LBL_BCHART_1" localSheetId="24" hidden="1">'[3]Revised Budget as per CNPP'!#REF!</definedName>
    <definedName name="_20___123Graph_LBL_BCHART_1" hidden="1">'[3]Revised Budget as per CNPP'!#REF!</definedName>
    <definedName name="_20__123Graph_CCHART_1" localSheetId="0" hidden="1">'[3]Revised Budget as per CNPP'!#REF!</definedName>
    <definedName name="_20__123Graph_CCHART_1" localSheetId="1" hidden="1">'[3]Revised Budget as per CNPP'!#REF!</definedName>
    <definedName name="_20__123Graph_CCHART_1" localSheetId="37" hidden="1">'[3]Revised Budget as per CNPP'!#REF!</definedName>
    <definedName name="_20__123Graph_CCHART_1" localSheetId="2" hidden="1">'[3]Revised Budget as per CNPP'!#REF!</definedName>
    <definedName name="_20__123Graph_CCHART_1" localSheetId="25" hidden="1">'[3]Revised Budget as per CNPP'!#REF!</definedName>
    <definedName name="_20__123Graph_CCHART_1" localSheetId="41" hidden="1">'[3]Revised Budget as per CNPP'!#REF!</definedName>
    <definedName name="_20__123Graph_CCHART_1" localSheetId="7" hidden="1">'[3]Revised Budget as per CNPP'!#REF!</definedName>
    <definedName name="_20__123Graph_CCHART_1" localSheetId="51" hidden="1">'[3]Revised Budget as per CNPP'!#REF!</definedName>
    <definedName name="_20__123Graph_CCHART_1" localSheetId="56" hidden="1">'[3]Revised Budget as per CNPP'!#REF!</definedName>
    <definedName name="_20__123Graph_CCHART_1" localSheetId="16" hidden="1">'[3]Revised Budget as per CNPP'!#REF!</definedName>
    <definedName name="_20__123Graph_CCHART_1" localSheetId="30" hidden="1">'[3]Revised Budget as per CNPP'!#REF!</definedName>
    <definedName name="_20__123Graph_CCHART_1" localSheetId="46" hidden="1">'[3]Revised Budget as per CNPP'!#REF!</definedName>
    <definedName name="_20__123Graph_CCHART_1" localSheetId="35" hidden="1">'[3]Revised Budget as per CNPP'!#REF!</definedName>
    <definedName name="_20__123Graph_CCHART_1" localSheetId="22" hidden="1">'[3]Revised Budget as per CNPP'!#REF!</definedName>
    <definedName name="_20__123Graph_CCHART_1" localSheetId="23" hidden="1">'[3]Revised Budget as per CNPP'!#REF!</definedName>
    <definedName name="_20__123Graph_CCHART_1" localSheetId="24" hidden="1">'[3]Revised Budget as per CNPP'!#REF!</definedName>
    <definedName name="_20__123Graph_CCHART_1" hidden="1">'[3]Revised Budget as per CNPP'!#REF!</definedName>
    <definedName name="_21_____123Graph_CCHART_1" localSheetId="0" hidden="1">'[3]Revised Budget as per CNPP'!#REF!</definedName>
    <definedName name="_21_____123Graph_CCHART_1" localSheetId="1" hidden="1">'[3]Revised Budget as per CNPP'!#REF!</definedName>
    <definedName name="_21_____123Graph_CCHART_1" localSheetId="37" hidden="1">'[3]Revised Budget as per CNPP'!#REF!</definedName>
    <definedName name="_21_____123Graph_CCHART_1" localSheetId="2" hidden="1">'[3]Revised Budget as per CNPP'!#REF!</definedName>
    <definedName name="_21_____123Graph_CCHART_1" localSheetId="25" hidden="1">'[3]Revised Budget as per CNPP'!#REF!</definedName>
    <definedName name="_21_____123Graph_CCHART_1" localSheetId="41" hidden="1">'[3]Revised Budget as per CNPP'!#REF!</definedName>
    <definedName name="_21_____123Graph_CCHART_1" localSheetId="7" hidden="1">'[3]Revised Budget as per CNPP'!#REF!</definedName>
    <definedName name="_21_____123Graph_CCHART_1" localSheetId="51" hidden="1">'[3]Revised Budget as per CNPP'!#REF!</definedName>
    <definedName name="_21_____123Graph_CCHART_1" localSheetId="56" hidden="1">'[3]Revised Budget as per CNPP'!#REF!</definedName>
    <definedName name="_21_____123Graph_CCHART_1" localSheetId="16" hidden="1">'[3]Revised Budget as per CNPP'!#REF!</definedName>
    <definedName name="_21_____123Graph_CCHART_1" localSheetId="30" hidden="1">'[3]Revised Budget as per CNPP'!#REF!</definedName>
    <definedName name="_21_____123Graph_CCHART_1" localSheetId="46" hidden="1">'[3]Revised Budget as per CNPP'!#REF!</definedName>
    <definedName name="_21_____123Graph_CCHART_1" localSheetId="35" hidden="1">'[3]Revised Budget as per CNPP'!#REF!</definedName>
    <definedName name="_21_____123Graph_CCHART_1" localSheetId="22" hidden="1">'[3]Revised Budget as per CNPP'!#REF!</definedName>
    <definedName name="_21_____123Graph_CCHART_1" localSheetId="23" hidden="1">'[3]Revised Budget as per CNPP'!#REF!</definedName>
    <definedName name="_21_____123Graph_CCHART_1" localSheetId="24" hidden="1">'[3]Revised Budget as per CNPP'!#REF!</definedName>
    <definedName name="_21_____123Graph_CCHART_1" hidden="1">'[3]Revised Budget as per CNPP'!#REF!</definedName>
    <definedName name="_21__123Graph_BCHART_2" localSheetId="0" hidden="1">'[3]Revised Budget as per CNPP'!#REF!</definedName>
    <definedName name="_21__123Graph_BCHART_2" localSheetId="1" hidden="1">'[3]Revised Budget as per CNPP'!#REF!</definedName>
    <definedName name="_21__123Graph_BCHART_2" localSheetId="37" hidden="1">'[3]Revised Budget as per CNPP'!#REF!</definedName>
    <definedName name="_21__123Graph_BCHART_2" localSheetId="2" hidden="1">'[3]Revised Budget as per CNPP'!#REF!</definedName>
    <definedName name="_21__123Graph_BCHART_2" localSheetId="25" hidden="1">'[3]Revised Budget as per CNPP'!#REF!</definedName>
    <definedName name="_21__123Graph_BCHART_2" localSheetId="41" hidden="1">'[3]Revised Budget as per CNPP'!#REF!</definedName>
    <definedName name="_21__123Graph_BCHART_2" localSheetId="7" hidden="1">'[3]Revised Budget as per CNPP'!#REF!</definedName>
    <definedName name="_21__123Graph_BCHART_2" localSheetId="51" hidden="1">'[3]Revised Budget as per CNPP'!#REF!</definedName>
    <definedName name="_21__123Graph_BCHART_2" localSheetId="56" hidden="1">'[3]Revised Budget as per CNPP'!#REF!</definedName>
    <definedName name="_21__123Graph_BCHART_2" localSheetId="16" hidden="1">'[3]Revised Budget as per CNPP'!#REF!</definedName>
    <definedName name="_21__123Graph_BCHART_2" localSheetId="30" hidden="1">'[3]Revised Budget as per CNPP'!#REF!</definedName>
    <definedName name="_21__123Graph_BCHART_2" localSheetId="46" hidden="1">'[3]Revised Budget as per CNPP'!#REF!</definedName>
    <definedName name="_21__123Graph_BCHART_2" localSheetId="35" hidden="1">'[3]Revised Budget as per CNPP'!#REF!</definedName>
    <definedName name="_21__123Graph_BCHART_2" localSheetId="22" hidden="1">'[3]Revised Budget as per CNPP'!#REF!</definedName>
    <definedName name="_21__123Graph_BCHART_2" localSheetId="23" hidden="1">'[3]Revised Budget as per CNPP'!#REF!</definedName>
    <definedName name="_21__123Graph_BCHART_2" localSheetId="24" hidden="1">'[3]Revised Budget as per CNPP'!#REF!</definedName>
    <definedName name="_21__123Graph_BCHART_2" hidden="1">'[3]Revised Budget as per CNPP'!#REF!</definedName>
    <definedName name="_21__123Graph_CCHART_2" localSheetId="0" hidden="1">'[3]Revised Budget as per CNPP'!#REF!</definedName>
    <definedName name="_21__123Graph_CCHART_2" localSheetId="1" hidden="1">'[3]Revised Budget as per CNPP'!#REF!</definedName>
    <definedName name="_21__123Graph_CCHART_2" localSheetId="37" hidden="1">'[3]Revised Budget as per CNPP'!#REF!</definedName>
    <definedName name="_21__123Graph_CCHART_2" localSheetId="2" hidden="1">'[3]Revised Budget as per CNPP'!#REF!</definedName>
    <definedName name="_21__123Graph_CCHART_2" localSheetId="25" hidden="1">'[3]Revised Budget as per CNPP'!#REF!</definedName>
    <definedName name="_21__123Graph_CCHART_2" localSheetId="41" hidden="1">'[3]Revised Budget as per CNPP'!#REF!</definedName>
    <definedName name="_21__123Graph_CCHART_2" localSheetId="7" hidden="1">'[3]Revised Budget as per CNPP'!#REF!</definedName>
    <definedName name="_21__123Graph_CCHART_2" localSheetId="51" hidden="1">'[3]Revised Budget as per CNPP'!#REF!</definedName>
    <definedName name="_21__123Graph_CCHART_2" localSheetId="56" hidden="1">'[3]Revised Budget as per CNPP'!#REF!</definedName>
    <definedName name="_21__123Graph_CCHART_2" localSheetId="16" hidden="1">'[3]Revised Budget as per CNPP'!#REF!</definedName>
    <definedName name="_21__123Graph_CCHART_2" localSheetId="30" hidden="1">'[3]Revised Budget as per CNPP'!#REF!</definedName>
    <definedName name="_21__123Graph_CCHART_2" localSheetId="46" hidden="1">'[3]Revised Budget as per CNPP'!#REF!</definedName>
    <definedName name="_21__123Graph_CCHART_2" localSheetId="35" hidden="1">'[3]Revised Budget as per CNPP'!#REF!</definedName>
    <definedName name="_21__123Graph_CCHART_2" localSheetId="22" hidden="1">'[3]Revised Budget as per CNPP'!#REF!</definedName>
    <definedName name="_21__123Graph_CCHART_2" localSheetId="23" hidden="1">'[3]Revised Budget as per CNPP'!#REF!</definedName>
    <definedName name="_21__123Graph_CCHART_2" localSheetId="24" hidden="1">'[3]Revised Budget as per CNPP'!#REF!</definedName>
    <definedName name="_21__123Graph_CCHART_2" hidden="1">'[3]Revised Budget as per CNPP'!#REF!</definedName>
    <definedName name="_22_____123Graph_CCHART_2" localSheetId="0" hidden="1">'[3]Revised Budget as per CNPP'!#REF!</definedName>
    <definedName name="_22_____123Graph_CCHART_2" localSheetId="1" hidden="1">'[3]Revised Budget as per CNPP'!#REF!</definedName>
    <definedName name="_22_____123Graph_CCHART_2" localSheetId="37" hidden="1">'[3]Revised Budget as per CNPP'!#REF!</definedName>
    <definedName name="_22_____123Graph_CCHART_2" localSheetId="2" hidden="1">'[3]Revised Budget as per CNPP'!#REF!</definedName>
    <definedName name="_22_____123Graph_CCHART_2" localSheetId="25" hidden="1">'[3]Revised Budget as per CNPP'!#REF!</definedName>
    <definedName name="_22_____123Graph_CCHART_2" localSheetId="41" hidden="1">'[3]Revised Budget as per CNPP'!#REF!</definedName>
    <definedName name="_22_____123Graph_CCHART_2" localSheetId="7" hidden="1">'[3]Revised Budget as per CNPP'!#REF!</definedName>
    <definedName name="_22_____123Graph_CCHART_2" localSheetId="51" hidden="1">'[3]Revised Budget as per CNPP'!#REF!</definedName>
    <definedName name="_22_____123Graph_CCHART_2" localSheetId="56" hidden="1">'[3]Revised Budget as per CNPP'!#REF!</definedName>
    <definedName name="_22_____123Graph_CCHART_2" localSheetId="16" hidden="1">'[3]Revised Budget as per CNPP'!#REF!</definedName>
    <definedName name="_22_____123Graph_CCHART_2" localSheetId="30" hidden="1">'[3]Revised Budget as per CNPP'!#REF!</definedName>
    <definedName name="_22_____123Graph_CCHART_2" localSheetId="46" hidden="1">'[3]Revised Budget as per CNPP'!#REF!</definedName>
    <definedName name="_22_____123Graph_CCHART_2" localSheetId="35" hidden="1">'[3]Revised Budget as per CNPP'!#REF!</definedName>
    <definedName name="_22_____123Graph_CCHART_2" localSheetId="22" hidden="1">'[3]Revised Budget as per CNPP'!#REF!</definedName>
    <definedName name="_22_____123Graph_CCHART_2" localSheetId="23" hidden="1">'[3]Revised Budget as per CNPP'!#REF!</definedName>
    <definedName name="_22_____123Graph_CCHART_2" localSheetId="24" hidden="1">'[3]Revised Budget as per CNPP'!#REF!</definedName>
    <definedName name="_22_____123Graph_CCHART_2" hidden="1">'[3]Revised Budget as per CNPP'!#REF!</definedName>
    <definedName name="_22___123Graph_LBL_BCHART_2" localSheetId="0" hidden="1">'[3]Revised Budget as per CNPP'!#REF!</definedName>
    <definedName name="_22___123Graph_LBL_BCHART_2" localSheetId="1" hidden="1">'[3]Revised Budget as per CNPP'!#REF!</definedName>
    <definedName name="_22___123Graph_LBL_BCHART_2" localSheetId="37" hidden="1">'[3]Revised Budget as per CNPP'!#REF!</definedName>
    <definedName name="_22___123Graph_LBL_BCHART_2" localSheetId="2" hidden="1">'[3]Revised Budget as per CNPP'!#REF!</definedName>
    <definedName name="_22___123Graph_LBL_BCHART_2" localSheetId="25" hidden="1">'[3]Revised Budget as per CNPP'!#REF!</definedName>
    <definedName name="_22___123Graph_LBL_BCHART_2" localSheetId="41" hidden="1">'[3]Revised Budget as per CNPP'!#REF!</definedName>
    <definedName name="_22___123Graph_LBL_BCHART_2" localSheetId="7" hidden="1">'[3]Revised Budget as per CNPP'!#REF!</definedName>
    <definedName name="_22___123Graph_LBL_BCHART_2" localSheetId="51" hidden="1">'[3]Revised Budget as per CNPP'!#REF!</definedName>
    <definedName name="_22___123Graph_LBL_BCHART_2" localSheetId="56" hidden="1">'[3]Revised Budget as per CNPP'!#REF!</definedName>
    <definedName name="_22___123Graph_LBL_BCHART_2" localSheetId="16" hidden="1">'[3]Revised Budget as per CNPP'!#REF!</definedName>
    <definedName name="_22___123Graph_LBL_BCHART_2" localSheetId="30" hidden="1">'[3]Revised Budget as per CNPP'!#REF!</definedName>
    <definedName name="_22___123Graph_LBL_BCHART_2" localSheetId="46" hidden="1">'[3]Revised Budget as per CNPP'!#REF!</definedName>
    <definedName name="_22___123Graph_LBL_BCHART_2" localSheetId="35" hidden="1">'[3]Revised Budget as per CNPP'!#REF!</definedName>
    <definedName name="_22___123Graph_LBL_BCHART_2" localSheetId="22" hidden="1">'[3]Revised Budget as per CNPP'!#REF!</definedName>
    <definedName name="_22___123Graph_LBL_BCHART_2" localSheetId="23" hidden="1">'[3]Revised Budget as per CNPP'!#REF!</definedName>
    <definedName name="_22___123Graph_LBL_BCHART_2" localSheetId="24" hidden="1">'[3]Revised Budget as per CNPP'!#REF!</definedName>
    <definedName name="_22___123Graph_LBL_BCHART_2" hidden="1">'[3]Revised Budget as per CNPP'!#REF!</definedName>
    <definedName name="_22__123Graph_DCHART_2" localSheetId="0" hidden="1">'[3]Revised Budget as per CNPP'!#REF!</definedName>
    <definedName name="_22__123Graph_DCHART_2" localSheetId="1" hidden="1">'[3]Revised Budget as per CNPP'!#REF!</definedName>
    <definedName name="_22__123Graph_DCHART_2" localSheetId="37" hidden="1">'[3]Revised Budget as per CNPP'!#REF!</definedName>
    <definedName name="_22__123Graph_DCHART_2" localSheetId="2" hidden="1">'[3]Revised Budget as per CNPP'!#REF!</definedName>
    <definedName name="_22__123Graph_DCHART_2" localSheetId="25" hidden="1">'[3]Revised Budget as per CNPP'!#REF!</definedName>
    <definedName name="_22__123Graph_DCHART_2" localSheetId="41" hidden="1">'[3]Revised Budget as per CNPP'!#REF!</definedName>
    <definedName name="_22__123Graph_DCHART_2" localSheetId="7" hidden="1">'[3]Revised Budget as per CNPP'!#REF!</definedName>
    <definedName name="_22__123Graph_DCHART_2" localSheetId="51" hidden="1">'[3]Revised Budget as per CNPP'!#REF!</definedName>
    <definedName name="_22__123Graph_DCHART_2" localSheetId="56" hidden="1">'[3]Revised Budget as per CNPP'!#REF!</definedName>
    <definedName name="_22__123Graph_DCHART_2" localSheetId="16" hidden="1">'[3]Revised Budget as per CNPP'!#REF!</definedName>
    <definedName name="_22__123Graph_DCHART_2" localSheetId="30" hidden="1">'[3]Revised Budget as per CNPP'!#REF!</definedName>
    <definedName name="_22__123Graph_DCHART_2" localSheetId="46" hidden="1">'[3]Revised Budget as per CNPP'!#REF!</definedName>
    <definedName name="_22__123Graph_DCHART_2" localSheetId="35" hidden="1">'[3]Revised Budget as per CNPP'!#REF!</definedName>
    <definedName name="_22__123Graph_DCHART_2" localSheetId="22" hidden="1">'[3]Revised Budget as per CNPP'!#REF!</definedName>
    <definedName name="_22__123Graph_DCHART_2" localSheetId="23" hidden="1">'[3]Revised Budget as per CNPP'!#REF!</definedName>
    <definedName name="_22__123Graph_DCHART_2" localSheetId="24" hidden="1">'[3]Revised Budget as per CNPP'!#REF!</definedName>
    <definedName name="_22__123Graph_DCHART_2" hidden="1">'[3]Revised Budget as per CNPP'!#REF!</definedName>
    <definedName name="_23_____123Graph_DCHART_2" localSheetId="0" hidden="1">'[3]Revised Budget as per CNPP'!#REF!</definedName>
    <definedName name="_23_____123Graph_DCHART_2" localSheetId="1" hidden="1">'[3]Revised Budget as per CNPP'!#REF!</definedName>
    <definedName name="_23_____123Graph_DCHART_2" localSheetId="37" hidden="1">'[3]Revised Budget as per CNPP'!#REF!</definedName>
    <definedName name="_23_____123Graph_DCHART_2" localSheetId="2" hidden="1">'[3]Revised Budget as per CNPP'!#REF!</definedName>
    <definedName name="_23_____123Graph_DCHART_2" localSheetId="25" hidden="1">'[3]Revised Budget as per CNPP'!#REF!</definedName>
    <definedName name="_23_____123Graph_DCHART_2" localSheetId="41" hidden="1">'[3]Revised Budget as per CNPP'!#REF!</definedName>
    <definedName name="_23_____123Graph_DCHART_2" localSheetId="7" hidden="1">'[3]Revised Budget as per CNPP'!#REF!</definedName>
    <definedName name="_23_____123Graph_DCHART_2" localSheetId="51" hidden="1">'[3]Revised Budget as per CNPP'!#REF!</definedName>
    <definedName name="_23_____123Graph_DCHART_2" localSheetId="56" hidden="1">'[3]Revised Budget as per CNPP'!#REF!</definedName>
    <definedName name="_23_____123Graph_DCHART_2" localSheetId="16" hidden="1">'[3]Revised Budget as per CNPP'!#REF!</definedName>
    <definedName name="_23_____123Graph_DCHART_2" localSheetId="30" hidden="1">'[3]Revised Budget as per CNPP'!#REF!</definedName>
    <definedName name="_23_____123Graph_DCHART_2" localSheetId="46" hidden="1">'[3]Revised Budget as per CNPP'!#REF!</definedName>
    <definedName name="_23_____123Graph_DCHART_2" localSheetId="35" hidden="1">'[3]Revised Budget as per CNPP'!#REF!</definedName>
    <definedName name="_23_____123Graph_DCHART_2" localSheetId="22" hidden="1">'[3]Revised Budget as per CNPP'!#REF!</definedName>
    <definedName name="_23_____123Graph_DCHART_2" localSheetId="23" hidden="1">'[3]Revised Budget as per CNPP'!#REF!</definedName>
    <definedName name="_23_____123Graph_DCHART_2" localSheetId="24" hidden="1">'[3]Revised Budget as per CNPP'!#REF!</definedName>
    <definedName name="_23_____123Graph_DCHART_2" hidden="1">'[3]Revised Budget as per CNPP'!#REF!</definedName>
    <definedName name="_23__123Graph_ECHART_2" localSheetId="0" hidden="1">'[3]Revised Budget as per CNPP'!#REF!</definedName>
    <definedName name="_23__123Graph_ECHART_2" localSheetId="1" hidden="1">'[3]Revised Budget as per CNPP'!#REF!</definedName>
    <definedName name="_23__123Graph_ECHART_2" localSheetId="37" hidden="1">'[3]Revised Budget as per CNPP'!#REF!</definedName>
    <definedName name="_23__123Graph_ECHART_2" localSheetId="2" hidden="1">'[3]Revised Budget as per CNPP'!#REF!</definedName>
    <definedName name="_23__123Graph_ECHART_2" localSheetId="25" hidden="1">'[3]Revised Budget as per CNPP'!#REF!</definedName>
    <definedName name="_23__123Graph_ECHART_2" localSheetId="41" hidden="1">'[3]Revised Budget as per CNPP'!#REF!</definedName>
    <definedName name="_23__123Graph_ECHART_2" localSheetId="7" hidden="1">'[3]Revised Budget as per CNPP'!#REF!</definedName>
    <definedName name="_23__123Graph_ECHART_2" localSheetId="51" hidden="1">'[3]Revised Budget as per CNPP'!#REF!</definedName>
    <definedName name="_23__123Graph_ECHART_2" localSheetId="56" hidden="1">'[3]Revised Budget as per CNPP'!#REF!</definedName>
    <definedName name="_23__123Graph_ECHART_2" localSheetId="16" hidden="1">'[3]Revised Budget as per CNPP'!#REF!</definedName>
    <definedName name="_23__123Graph_ECHART_2" localSheetId="30" hidden="1">'[3]Revised Budget as per CNPP'!#REF!</definedName>
    <definedName name="_23__123Graph_ECHART_2" localSheetId="46" hidden="1">'[3]Revised Budget as per CNPP'!#REF!</definedName>
    <definedName name="_23__123Graph_ECHART_2" localSheetId="35" hidden="1">'[3]Revised Budget as per CNPP'!#REF!</definedName>
    <definedName name="_23__123Graph_ECHART_2" localSheetId="22" hidden="1">'[3]Revised Budget as per CNPP'!#REF!</definedName>
    <definedName name="_23__123Graph_ECHART_2" localSheetId="23" hidden="1">'[3]Revised Budget as per CNPP'!#REF!</definedName>
    <definedName name="_23__123Graph_ECHART_2" localSheetId="24" hidden="1">'[3]Revised Budget as per CNPP'!#REF!</definedName>
    <definedName name="_23__123Graph_ECHART_2" hidden="1">'[3]Revised Budget as per CNPP'!#REF!</definedName>
    <definedName name="_24_____123Graph_ECHART_2" localSheetId="0" hidden="1">'[3]Revised Budget as per CNPP'!#REF!</definedName>
    <definedName name="_24_____123Graph_ECHART_2" localSheetId="1" hidden="1">'[3]Revised Budget as per CNPP'!#REF!</definedName>
    <definedName name="_24_____123Graph_ECHART_2" localSheetId="37" hidden="1">'[3]Revised Budget as per CNPP'!#REF!</definedName>
    <definedName name="_24_____123Graph_ECHART_2" localSheetId="2" hidden="1">'[3]Revised Budget as per CNPP'!#REF!</definedName>
    <definedName name="_24_____123Graph_ECHART_2" localSheetId="25" hidden="1">'[3]Revised Budget as per CNPP'!#REF!</definedName>
    <definedName name="_24_____123Graph_ECHART_2" localSheetId="41" hidden="1">'[3]Revised Budget as per CNPP'!#REF!</definedName>
    <definedName name="_24_____123Graph_ECHART_2" localSheetId="7" hidden="1">'[3]Revised Budget as per CNPP'!#REF!</definedName>
    <definedName name="_24_____123Graph_ECHART_2" localSheetId="51" hidden="1">'[3]Revised Budget as per CNPP'!#REF!</definedName>
    <definedName name="_24_____123Graph_ECHART_2" localSheetId="56" hidden="1">'[3]Revised Budget as per CNPP'!#REF!</definedName>
    <definedName name="_24_____123Graph_ECHART_2" localSheetId="16" hidden="1">'[3]Revised Budget as per CNPP'!#REF!</definedName>
    <definedName name="_24_____123Graph_ECHART_2" localSheetId="30" hidden="1">'[3]Revised Budget as per CNPP'!#REF!</definedName>
    <definedName name="_24_____123Graph_ECHART_2" localSheetId="46" hidden="1">'[3]Revised Budget as per CNPP'!#REF!</definedName>
    <definedName name="_24_____123Graph_ECHART_2" localSheetId="35" hidden="1">'[3]Revised Budget as per CNPP'!#REF!</definedName>
    <definedName name="_24_____123Graph_ECHART_2" localSheetId="22" hidden="1">'[3]Revised Budget as per CNPP'!#REF!</definedName>
    <definedName name="_24_____123Graph_ECHART_2" localSheetId="23" hidden="1">'[3]Revised Budget as per CNPP'!#REF!</definedName>
    <definedName name="_24_____123Graph_ECHART_2" localSheetId="24" hidden="1">'[3]Revised Budget as per CNPP'!#REF!</definedName>
    <definedName name="_24_____123Graph_ECHART_2" hidden="1">'[3]Revised Budget as per CNPP'!#REF!</definedName>
    <definedName name="_24___123Graph_LBL_CCHART_2" localSheetId="0" hidden="1">'[3]Revised Budget as per CNPP'!#REF!</definedName>
    <definedName name="_24___123Graph_LBL_CCHART_2" localSheetId="1" hidden="1">'[3]Revised Budget as per CNPP'!#REF!</definedName>
    <definedName name="_24___123Graph_LBL_CCHART_2" localSheetId="37" hidden="1">'[3]Revised Budget as per CNPP'!#REF!</definedName>
    <definedName name="_24___123Graph_LBL_CCHART_2" localSheetId="2" hidden="1">'[3]Revised Budget as per CNPP'!#REF!</definedName>
    <definedName name="_24___123Graph_LBL_CCHART_2" localSheetId="25" hidden="1">'[3]Revised Budget as per CNPP'!#REF!</definedName>
    <definedName name="_24___123Graph_LBL_CCHART_2" localSheetId="41" hidden="1">'[3]Revised Budget as per CNPP'!#REF!</definedName>
    <definedName name="_24___123Graph_LBL_CCHART_2" localSheetId="7" hidden="1">'[3]Revised Budget as per CNPP'!#REF!</definedName>
    <definedName name="_24___123Graph_LBL_CCHART_2" localSheetId="51" hidden="1">'[3]Revised Budget as per CNPP'!#REF!</definedName>
    <definedName name="_24___123Graph_LBL_CCHART_2" localSheetId="56" hidden="1">'[3]Revised Budget as per CNPP'!#REF!</definedName>
    <definedName name="_24___123Graph_LBL_CCHART_2" localSheetId="16" hidden="1">'[3]Revised Budget as per CNPP'!#REF!</definedName>
    <definedName name="_24___123Graph_LBL_CCHART_2" localSheetId="30" hidden="1">'[3]Revised Budget as per CNPP'!#REF!</definedName>
    <definedName name="_24___123Graph_LBL_CCHART_2" localSheetId="46" hidden="1">'[3]Revised Budget as per CNPP'!#REF!</definedName>
    <definedName name="_24___123Graph_LBL_CCHART_2" localSheetId="35" hidden="1">'[3]Revised Budget as per CNPP'!#REF!</definedName>
    <definedName name="_24___123Graph_LBL_CCHART_2" localSheetId="22" hidden="1">'[3]Revised Budget as per CNPP'!#REF!</definedName>
    <definedName name="_24___123Graph_LBL_CCHART_2" localSheetId="23" hidden="1">'[3]Revised Budget as per CNPP'!#REF!</definedName>
    <definedName name="_24___123Graph_LBL_CCHART_2" localSheetId="24" hidden="1">'[3]Revised Budget as per CNPP'!#REF!</definedName>
    <definedName name="_24___123Graph_LBL_CCHART_2" hidden="1">'[3]Revised Budget as per CNPP'!#REF!</definedName>
    <definedName name="_24__123Graph_CCHART_2" localSheetId="0" hidden="1">'[3]Revised Budget as per CNPP'!#REF!</definedName>
    <definedName name="_24__123Graph_CCHART_2" localSheetId="1" hidden="1">'[3]Revised Budget as per CNPP'!#REF!</definedName>
    <definedName name="_24__123Graph_CCHART_2" localSheetId="37" hidden="1">'[3]Revised Budget as per CNPP'!#REF!</definedName>
    <definedName name="_24__123Graph_CCHART_2" localSheetId="2" hidden="1">'[3]Revised Budget as per CNPP'!#REF!</definedName>
    <definedName name="_24__123Graph_CCHART_2" localSheetId="25" hidden="1">'[3]Revised Budget as per CNPP'!#REF!</definedName>
    <definedName name="_24__123Graph_CCHART_2" localSheetId="41" hidden="1">'[3]Revised Budget as per CNPP'!#REF!</definedName>
    <definedName name="_24__123Graph_CCHART_2" localSheetId="7" hidden="1">'[3]Revised Budget as per CNPP'!#REF!</definedName>
    <definedName name="_24__123Graph_CCHART_2" localSheetId="51" hidden="1">'[3]Revised Budget as per CNPP'!#REF!</definedName>
    <definedName name="_24__123Graph_CCHART_2" localSheetId="56" hidden="1">'[3]Revised Budget as per CNPP'!#REF!</definedName>
    <definedName name="_24__123Graph_CCHART_2" localSheetId="16" hidden="1">'[3]Revised Budget as per CNPP'!#REF!</definedName>
    <definedName name="_24__123Graph_CCHART_2" localSheetId="30" hidden="1">'[3]Revised Budget as per CNPP'!#REF!</definedName>
    <definedName name="_24__123Graph_CCHART_2" localSheetId="46" hidden="1">'[3]Revised Budget as per CNPP'!#REF!</definedName>
    <definedName name="_24__123Graph_CCHART_2" localSheetId="35" hidden="1">'[3]Revised Budget as per CNPP'!#REF!</definedName>
    <definedName name="_24__123Graph_CCHART_2" localSheetId="22" hidden="1">'[3]Revised Budget as per CNPP'!#REF!</definedName>
    <definedName name="_24__123Graph_CCHART_2" localSheetId="23" hidden="1">'[3]Revised Budget as per CNPP'!#REF!</definedName>
    <definedName name="_24__123Graph_CCHART_2" localSheetId="24" hidden="1">'[3]Revised Budget as per CNPP'!#REF!</definedName>
    <definedName name="_24__123Graph_CCHART_2" hidden="1">'[3]Revised Budget as per CNPP'!#REF!</definedName>
    <definedName name="_24__123Graph_FCHART_2" localSheetId="0" hidden="1">'[3]Revised Budget as per CNPP'!#REF!</definedName>
    <definedName name="_24__123Graph_FCHART_2" localSheetId="1" hidden="1">'[3]Revised Budget as per CNPP'!#REF!</definedName>
    <definedName name="_24__123Graph_FCHART_2" localSheetId="37" hidden="1">'[3]Revised Budget as per CNPP'!#REF!</definedName>
    <definedName name="_24__123Graph_FCHART_2" localSheetId="2" hidden="1">'[3]Revised Budget as per CNPP'!#REF!</definedName>
    <definedName name="_24__123Graph_FCHART_2" localSheetId="25" hidden="1">'[3]Revised Budget as per CNPP'!#REF!</definedName>
    <definedName name="_24__123Graph_FCHART_2" localSheetId="41" hidden="1">'[3]Revised Budget as per CNPP'!#REF!</definedName>
    <definedName name="_24__123Graph_FCHART_2" localSheetId="7" hidden="1">'[3]Revised Budget as per CNPP'!#REF!</definedName>
    <definedName name="_24__123Graph_FCHART_2" localSheetId="51" hidden="1">'[3]Revised Budget as per CNPP'!#REF!</definedName>
    <definedName name="_24__123Graph_FCHART_2" localSheetId="56" hidden="1">'[3]Revised Budget as per CNPP'!#REF!</definedName>
    <definedName name="_24__123Graph_FCHART_2" localSheetId="16" hidden="1">'[3]Revised Budget as per CNPP'!#REF!</definedName>
    <definedName name="_24__123Graph_FCHART_2" localSheetId="30" hidden="1">'[3]Revised Budget as per CNPP'!#REF!</definedName>
    <definedName name="_24__123Graph_FCHART_2" localSheetId="46" hidden="1">'[3]Revised Budget as per CNPP'!#REF!</definedName>
    <definedName name="_24__123Graph_FCHART_2" localSheetId="35" hidden="1">'[3]Revised Budget as per CNPP'!#REF!</definedName>
    <definedName name="_24__123Graph_FCHART_2" localSheetId="22" hidden="1">'[3]Revised Budget as per CNPP'!#REF!</definedName>
    <definedName name="_24__123Graph_FCHART_2" localSheetId="23" hidden="1">'[3]Revised Budget as per CNPP'!#REF!</definedName>
    <definedName name="_24__123Graph_FCHART_2" localSheetId="24" hidden="1">'[3]Revised Budget as per CNPP'!#REF!</definedName>
    <definedName name="_24__123Graph_FCHART_2" hidden="1">'[3]Revised Budget as per CNPP'!#REF!</definedName>
    <definedName name="_25_____123Graph_FCHART_2" localSheetId="0" hidden="1">'[3]Revised Budget as per CNPP'!#REF!</definedName>
    <definedName name="_25_____123Graph_FCHART_2" localSheetId="1" hidden="1">'[3]Revised Budget as per CNPP'!#REF!</definedName>
    <definedName name="_25_____123Graph_FCHART_2" localSheetId="37" hidden="1">'[3]Revised Budget as per CNPP'!#REF!</definedName>
    <definedName name="_25_____123Graph_FCHART_2" localSheetId="2" hidden="1">'[3]Revised Budget as per CNPP'!#REF!</definedName>
    <definedName name="_25_____123Graph_FCHART_2" localSheetId="25" hidden="1">'[3]Revised Budget as per CNPP'!#REF!</definedName>
    <definedName name="_25_____123Graph_FCHART_2" localSheetId="41" hidden="1">'[3]Revised Budget as per CNPP'!#REF!</definedName>
    <definedName name="_25_____123Graph_FCHART_2" localSheetId="7" hidden="1">'[3]Revised Budget as per CNPP'!#REF!</definedName>
    <definedName name="_25_____123Graph_FCHART_2" localSheetId="51" hidden="1">'[3]Revised Budget as per CNPP'!#REF!</definedName>
    <definedName name="_25_____123Graph_FCHART_2" localSheetId="56" hidden="1">'[3]Revised Budget as per CNPP'!#REF!</definedName>
    <definedName name="_25_____123Graph_FCHART_2" localSheetId="16" hidden="1">'[3]Revised Budget as per CNPP'!#REF!</definedName>
    <definedName name="_25_____123Graph_FCHART_2" localSheetId="30" hidden="1">'[3]Revised Budget as per CNPP'!#REF!</definedName>
    <definedName name="_25_____123Graph_FCHART_2" localSheetId="46" hidden="1">'[3]Revised Budget as per CNPP'!#REF!</definedName>
    <definedName name="_25_____123Graph_FCHART_2" localSheetId="35" hidden="1">'[3]Revised Budget as per CNPP'!#REF!</definedName>
    <definedName name="_25_____123Graph_FCHART_2" localSheetId="22" hidden="1">'[3]Revised Budget as per CNPP'!#REF!</definedName>
    <definedName name="_25_____123Graph_FCHART_2" localSheetId="23" hidden="1">'[3]Revised Budget as per CNPP'!#REF!</definedName>
    <definedName name="_25_____123Graph_FCHART_2" localSheetId="24" hidden="1">'[3]Revised Budget as per CNPP'!#REF!</definedName>
    <definedName name="_25_____123Graph_FCHART_2" hidden="1">'[3]Revised Budget as per CNPP'!#REF!</definedName>
    <definedName name="_25__123Graph_CCHART_1" localSheetId="0" hidden="1">'[3]Revised Budget as per CNPP'!#REF!</definedName>
    <definedName name="_25__123Graph_CCHART_1" localSheetId="1" hidden="1">'[3]Revised Budget as per CNPP'!#REF!</definedName>
    <definedName name="_25__123Graph_CCHART_1" localSheetId="37" hidden="1">'[3]Revised Budget as per CNPP'!#REF!</definedName>
    <definedName name="_25__123Graph_CCHART_1" localSheetId="2" hidden="1">'[3]Revised Budget as per CNPP'!#REF!</definedName>
    <definedName name="_25__123Graph_CCHART_1" localSheetId="25" hidden="1">'[3]Revised Budget as per CNPP'!#REF!</definedName>
    <definedName name="_25__123Graph_CCHART_1" localSheetId="41" hidden="1">'[3]Revised Budget as per CNPP'!#REF!</definedName>
    <definedName name="_25__123Graph_CCHART_1" localSheetId="7" hidden="1">'[3]Revised Budget as per CNPP'!#REF!</definedName>
    <definedName name="_25__123Graph_CCHART_1" localSheetId="51" hidden="1">'[3]Revised Budget as per CNPP'!#REF!</definedName>
    <definedName name="_25__123Graph_CCHART_1" localSheetId="56" hidden="1">'[3]Revised Budget as per CNPP'!#REF!</definedName>
    <definedName name="_25__123Graph_CCHART_1" localSheetId="16" hidden="1">'[3]Revised Budget as per CNPP'!#REF!</definedName>
    <definedName name="_25__123Graph_CCHART_1" localSheetId="30" hidden="1">'[3]Revised Budget as per CNPP'!#REF!</definedName>
    <definedName name="_25__123Graph_CCHART_1" localSheetId="46" hidden="1">'[3]Revised Budget as per CNPP'!#REF!</definedName>
    <definedName name="_25__123Graph_CCHART_1" localSheetId="35" hidden="1">'[3]Revised Budget as per CNPP'!#REF!</definedName>
    <definedName name="_25__123Graph_CCHART_1" localSheetId="22" hidden="1">'[3]Revised Budget as per CNPP'!#REF!</definedName>
    <definedName name="_25__123Graph_CCHART_1" localSheetId="23" hidden="1">'[3]Revised Budget as per CNPP'!#REF!</definedName>
    <definedName name="_25__123Graph_CCHART_1" localSheetId="24" hidden="1">'[3]Revised Budget as per CNPP'!#REF!</definedName>
    <definedName name="_25__123Graph_CCHART_1" hidden="1">'[3]Revised Budget as per CNPP'!#REF!</definedName>
    <definedName name="_25__123Graph_LBL_ACHART_1" localSheetId="0" hidden="1">'[3]Revised Budget as per CNPP'!#REF!</definedName>
    <definedName name="_25__123Graph_LBL_ACHART_1" localSheetId="1" hidden="1">'[3]Revised Budget as per CNPP'!#REF!</definedName>
    <definedName name="_25__123Graph_LBL_ACHART_1" localSheetId="37" hidden="1">'[3]Revised Budget as per CNPP'!#REF!</definedName>
    <definedName name="_25__123Graph_LBL_ACHART_1" localSheetId="2" hidden="1">'[3]Revised Budget as per CNPP'!#REF!</definedName>
    <definedName name="_25__123Graph_LBL_ACHART_1" localSheetId="25" hidden="1">'[3]Revised Budget as per CNPP'!#REF!</definedName>
    <definedName name="_25__123Graph_LBL_ACHART_1" localSheetId="41" hidden="1">'[3]Revised Budget as per CNPP'!#REF!</definedName>
    <definedName name="_25__123Graph_LBL_ACHART_1" localSheetId="7" hidden="1">'[3]Revised Budget as per CNPP'!#REF!</definedName>
    <definedName name="_25__123Graph_LBL_ACHART_1" localSheetId="51" hidden="1">'[3]Revised Budget as per CNPP'!#REF!</definedName>
    <definedName name="_25__123Graph_LBL_ACHART_1" localSheetId="56" hidden="1">'[3]Revised Budget as per CNPP'!#REF!</definedName>
    <definedName name="_25__123Graph_LBL_ACHART_1" localSheetId="16" hidden="1">'[3]Revised Budget as per CNPP'!#REF!</definedName>
    <definedName name="_25__123Graph_LBL_ACHART_1" localSheetId="30" hidden="1">'[3]Revised Budget as per CNPP'!#REF!</definedName>
    <definedName name="_25__123Graph_LBL_ACHART_1" localSheetId="46" hidden="1">'[3]Revised Budget as per CNPP'!#REF!</definedName>
    <definedName name="_25__123Graph_LBL_ACHART_1" localSheetId="35" hidden="1">'[3]Revised Budget as per CNPP'!#REF!</definedName>
    <definedName name="_25__123Graph_LBL_ACHART_1" localSheetId="22" hidden="1">'[3]Revised Budget as per CNPP'!#REF!</definedName>
    <definedName name="_25__123Graph_LBL_ACHART_1" localSheetId="23" hidden="1">'[3]Revised Budget as per CNPP'!#REF!</definedName>
    <definedName name="_25__123Graph_LBL_ACHART_1" localSheetId="24" hidden="1">'[3]Revised Budget as per CNPP'!#REF!</definedName>
    <definedName name="_25__123Graph_LBL_ACHART_1" hidden="1">'[3]Revised Budget as per CNPP'!#REF!</definedName>
    <definedName name="_26_____123Graph_LBL_ACHART_1" localSheetId="0" hidden="1">'[3]Revised Budget as per CNPP'!#REF!</definedName>
    <definedName name="_26_____123Graph_LBL_ACHART_1" localSheetId="1" hidden="1">'[3]Revised Budget as per CNPP'!#REF!</definedName>
    <definedName name="_26_____123Graph_LBL_ACHART_1" localSheetId="37" hidden="1">'[3]Revised Budget as per CNPP'!#REF!</definedName>
    <definedName name="_26_____123Graph_LBL_ACHART_1" localSheetId="2" hidden="1">'[3]Revised Budget as per CNPP'!#REF!</definedName>
    <definedName name="_26_____123Graph_LBL_ACHART_1" localSheetId="25" hidden="1">'[3]Revised Budget as per CNPP'!#REF!</definedName>
    <definedName name="_26_____123Graph_LBL_ACHART_1" localSheetId="41" hidden="1">'[3]Revised Budget as per CNPP'!#REF!</definedName>
    <definedName name="_26_____123Graph_LBL_ACHART_1" localSheetId="7" hidden="1">'[3]Revised Budget as per CNPP'!#REF!</definedName>
    <definedName name="_26_____123Graph_LBL_ACHART_1" localSheetId="51" hidden="1">'[3]Revised Budget as per CNPP'!#REF!</definedName>
    <definedName name="_26_____123Graph_LBL_ACHART_1" localSheetId="56" hidden="1">'[3]Revised Budget as per CNPP'!#REF!</definedName>
    <definedName name="_26_____123Graph_LBL_ACHART_1" localSheetId="16" hidden="1">'[3]Revised Budget as per CNPP'!#REF!</definedName>
    <definedName name="_26_____123Graph_LBL_ACHART_1" localSheetId="30" hidden="1">'[3]Revised Budget as per CNPP'!#REF!</definedName>
    <definedName name="_26_____123Graph_LBL_ACHART_1" localSheetId="46" hidden="1">'[3]Revised Budget as per CNPP'!#REF!</definedName>
    <definedName name="_26_____123Graph_LBL_ACHART_1" localSheetId="35" hidden="1">'[3]Revised Budget as per CNPP'!#REF!</definedName>
    <definedName name="_26_____123Graph_LBL_ACHART_1" localSheetId="22" hidden="1">'[3]Revised Budget as per CNPP'!#REF!</definedName>
    <definedName name="_26_____123Graph_LBL_ACHART_1" localSheetId="23" hidden="1">'[3]Revised Budget as per CNPP'!#REF!</definedName>
    <definedName name="_26_____123Graph_LBL_ACHART_1" localSheetId="24" hidden="1">'[3]Revised Budget as per CNPP'!#REF!</definedName>
    <definedName name="_26_____123Graph_LBL_ACHART_1" hidden="1">'[3]Revised Budget as per CNPP'!#REF!</definedName>
    <definedName name="_26___123Graph_LBL_DCHART_2" localSheetId="0" hidden="1">'[3]Revised Budget as per CNPP'!#REF!</definedName>
    <definedName name="_26___123Graph_LBL_DCHART_2" localSheetId="1" hidden="1">'[3]Revised Budget as per CNPP'!#REF!</definedName>
    <definedName name="_26___123Graph_LBL_DCHART_2" localSheetId="37" hidden="1">'[3]Revised Budget as per CNPP'!#REF!</definedName>
    <definedName name="_26___123Graph_LBL_DCHART_2" localSheetId="2" hidden="1">'[3]Revised Budget as per CNPP'!#REF!</definedName>
    <definedName name="_26___123Graph_LBL_DCHART_2" localSheetId="25" hidden="1">'[3]Revised Budget as per CNPP'!#REF!</definedName>
    <definedName name="_26___123Graph_LBL_DCHART_2" localSheetId="41" hidden="1">'[3]Revised Budget as per CNPP'!#REF!</definedName>
    <definedName name="_26___123Graph_LBL_DCHART_2" localSheetId="7" hidden="1">'[3]Revised Budget as per CNPP'!#REF!</definedName>
    <definedName name="_26___123Graph_LBL_DCHART_2" localSheetId="51" hidden="1">'[3]Revised Budget as per CNPP'!#REF!</definedName>
    <definedName name="_26___123Graph_LBL_DCHART_2" localSheetId="56" hidden="1">'[3]Revised Budget as per CNPP'!#REF!</definedName>
    <definedName name="_26___123Graph_LBL_DCHART_2" localSheetId="16" hidden="1">'[3]Revised Budget as per CNPP'!#REF!</definedName>
    <definedName name="_26___123Graph_LBL_DCHART_2" localSheetId="30" hidden="1">'[3]Revised Budget as per CNPP'!#REF!</definedName>
    <definedName name="_26___123Graph_LBL_DCHART_2" localSheetId="46" hidden="1">'[3]Revised Budget as per CNPP'!#REF!</definedName>
    <definedName name="_26___123Graph_LBL_DCHART_2" localSheetId="35" hidden="1">'[3]Revised Budget as per CNPP'!#REF!</definedName>
    <definedName name="_26___123Graph_LBL_DCHART_2" localSheetId="22" hidden="1">'[3]Revised Budget as per CNPP'!#REF!</definedName>
    <definedName name="_26___123Graph_LBL_DCHART_2" localSheetId="23" hidden="1">'[3]Revised Budget as per CNPP'!#REF!</definedName>
    <definedName name="_26___123Graph_LBL_DCHART_2" localSheetId="24" hidden="1">'[3]Revised Budget as per CNPP'!#REF!</definedName>
    <definedName name="_26___123Graph_LBL_DCHART_2" hidden="1">'[3]Revised Budget as per CNPP'!#REF!</definedName>
    <definedName name="_26__123Graph_LBL_ACHART_2" localSheetId="0" hidden="1">'[3]Revised Budget as per CNPP'!#REF!</definedName>
    <definedName name="_26__123Graph_LBL_ACHART_2" localSheetId="1" hidden="1">'[3]Revised Budget as per CNPP'!#REF!</definedName>
    <definedName name="_26__123Graph_LBL_ACHART_2" localSheetId="37" hidden="1">'[3]Revised Budget as per CNPP'!#REF!</definedName>
    <definedName name="_26__123Graph_LBL_ACHART_2" localSheetId="2" hidden="1">'[3]Revised Budget as per CNPP'!#REF!</definedName>
    <definedName name="_26__123Graph_LBL_ACHART_2" localSheetId="25" hidden="1">'[3]Revised Budget as per CNPP'!#REF!</definedName>
    <definedName name="_26__123Graph_LBL_ACHART_2" localSheetId="41" hidden="1">'[3]Revised Budget as per CNPP'!#REF!</definedName>
    <definedName name="_26__123Graph_LBL_ACHART_2" localSheetId="7" hidden="1">'[3]Revised Budget as per CNPP'!#REF!</definedName>
    <definedName name="_26__123Graph_LBL_ACHART_2" localSheetId="51" hidden="1">'[3]Revised Budget as per CNPP'!#REF!</definedName>
    <definedName name="_26__123Graph_LBL_ACHART_2" localSheetId="56" hidden="1">'[3]Revised Budget as per CNPP'!#REF!</definedName>
    <definedName name="_26__123Graph_LBL_ACHART_2" localSheetId="16" hidden="1">'[3]Revised Budget as per CNPP'!#REF!</definedName>
    <definedName name="_26__123Graph_LBL_ACHART_2" localSheetId="30" hidden="1">'[3]Revised Budget as per CNPP'!#REF!</definedName>
    <definedName name="_26__123Graph_LBL_ACHART_2" localSheetId="46" hidden="1">'[3]Revised Budget as per CNPP'!#REF!</definedName>
    <definedName name="_26__123Graph_LBL_ACHART_2" localSheetId="35" hidden="1">'[3]Revised Budget as per CNPP'!#REF!</definedName>
    <definedName name="_26__123Graph_LBL_ACHART_2" localSheetId="22" hidden="1">'[3]Revised Budget as per CNPP'!#REF!</definedName>
    <definedName name="_26__123Graph_LBL_ACHART_2" localSheetId="23" hidden="1">'[3]Revised Budget as per CNPP'!#REF!</definedName>
    <definedName name="_26__123Graph_LBL_ACHART_2" localSheetId="24" hidden="1">'[3]Revised Budget as per CNPP'!#REF!</definedName>
    <definedName name="_26__123Graph_LBL_ACHART_2" hidden="1">'[3]Revised Budget as per CNPP'!#REF!</definedName>
    <definedName name="_27_____123Graph_LBL_ACHART_2" localSheetId="0" hidden="1">'[3]Revised Budget as per CNPP'!#REF!</definedName>
    <definedName name="_27_____123Graph_LBL_ACHART_2" localSheetId="1" hidden="1">'[3]Revised Budget as per CNPP'!#REF!</definedName>
    <definedName name="_27_____123Graph_LBL_ACHART_2" localSheetId="37" hidden="1">'[3]Revised Budget as per CNPP'!#REF!</definedName>
    <definedName name="_27_____123Graph_LBL_ACHART_2" localSheetId="2" hidden="1">'[3]Revised Budget as per CNPP'!#REF!</definedName>
    <definedName name="_27_____123Graph_LBL_ACHART_2" localSheetId="25" hidden="1">'[3]Revised Budget as per CNPP'!#REF!</definedName>
    <definedName name="_27_____123Graph_LBL_ACHART_2" localSheetId="41" hidden="1">'[3]Revised Budget as per CNPP'!#REF!</definedName>
    <definedName name="_27_____123Graph_LBL_ACHART_2" localSheetId="7" hidden="1">'[3]Revised Budget as per CNPP'!#REF!</definedName>
    <definedName name="_27_____123Graph_LBL_ACHART_2" localSheetId="51" hidden="1">'[3]Revised Budget as per CNPP'!#REF!</definedName>
    <definedName name="_27_____123Graph_LBL_ACHART_2" localSheetId="56" hidden="1">'[3]Revised Budget as per CNPP'!#REF!</definedName>
    <definedName name="_27_____123Graph_LBL_ACHART_2" localSheetId="16" hidden="1">'[3]Revised Budget as per CNPP'!#REF!</definedName>
    <definedName name="_27_____123Graph_LBL_ACHART_2" localSheetId="30" hidden="1">'[3]Revised Budget as per CNPP'!#REF!</definedName>
    <definedName name="_27_____123Graph_LBL_ACHART_2" localSheetId="46" hidden="1">'[3]Revised Budget as per CNPP'!#REF!</definedName>
    <definedName name="_27_____123Graph_LBL_ACHART_2" localSheetId="35" hidden="1">'[3]Revised Budget as per CNPP'!#REF!</definedName>
    <definedName name="_27_____123Graph_LBL_ACHART_2" localSheetId="22" hidden="1">'[3]Revised Budget as per CNPP'!#REF!</definedName>
    <definedName name="_27_____123Graph_LBL_ACHART_2" localSheetId="23" hidden="1">'[3]Revised Budget as per CNPP'!#REF!</definedName>
    <definedName name="_27_____123Graph_LBL_ACHART_2" localSheetId="24" hidden="1">'[3]Revised Budget as per CNPP'!#REF!</definedName>
    <definedName name="_27_____123Graph_LBL_ACHART_2" hidden="1">'[3]Revised Budget as per CNPP'!#REF!</definedName>
    <definedName name="_27__123Graph_LBL_BCHART_1" localSheetId="0" hidden="1">'[3]Revised Budget as per CNPP'!#REF!</definedName>
    <definedName name="_27__123Graph_LBL_BCHART_1" localSheetId="1" hidden="1">'[3]Revised Budget as per CNPP'!#REF!</definedName>
    <definedName name="_27__123Graph_LBL_BCHART_1" localSheetId="37" hidden="1">'[3]Revised Budget as per CNPP'!#REF!</definedName>
    <definedName name="_27__123Graph_LBL_BCHART_1" localSheetId="2" hidden="1">'[3]Revised Budget as per CNPP'!#REF!</definedName>
    <definedName name="_27__123Graph_LBL_BCHART_1" localSheetId="25" hidden="1">'[3]Revised Budget as per CNPP'!#REF!</definedName>
    <definedName name="_27__123Graph_LBL_BCHART_1" localSheetId="41" hidden="1">'[3]Revised Budget as per CNPP'!#REF!</definedName>
    <definedName name="_27__123Graph_LBL_BCHART_1" localSheetId="7" hidden="1">'[3]Revised Budget as per CNPP'!#REF!</definedName>
    <definedName name="_27__123Graph_LBL_BCHART_1" localSheetId="51" hidden="1">'[3]Revised Budget as per CNPP'!#REF!</definedName>
    <definedName name="_27__123Graph_LBL_BCHART_1" localSheetId="56" hidden="1">'[3]Revised Budget as per CNPP'!#REF!</definedName>
    <definedName name="_27__123Graph_LBL_BCHART_1" localSheetId="16" hidden="1">'[3]Revised Budget as per CNPP'!#REF!</definedName>
    <definedName name="_27__123Graph_LBL_BCHART_1" localSheetId="30" hidden="1">'[3]Revised Budget as per CNPP'!#REF!</definedName>
    <definedName name="_27__123Graph_LBL_BCHART_1" localSheetId="46" hidden="1">'[3]Revised Budget as per CNPP'!#REF!</definedName>
    <definedName name="_27__123Graph_LBL_BCHART_1" localSheetId="35" hidden="1">'[3]Revised Budget as per CNPP'!#REF!</definedName>
    <definedName name="_27__123Graph_LBL_BCHART_1" localSheetId="22" hidden="1">'[3]Revised Budget as per CNPP'!#REF!</definedName>
    <definedName name="_27__123Graph_LBL_BCHART_1" localSheetId="23" hidden="1">'[3]Revised Budget as per CNPP'!#REF!</definedName>
    <definedName name="_27__123Graph_LBL_BCHART_1" localSheetId="24" hidden="1">'[3]Revised Budget as per CNPP'!#REF!</definedName>
    <definedName name="_27__123Graph_LBL_BCHART_1" hidden="1">'[3]Revised Budget as per CNPP'!#REF!</definedName>
    <definedName name="_28_____123Graph_LBL_BCHART_1" localSheetId="0" hidden="1">'[3]Revised Budget as per CNPP'!#REF!</definedName>
    <definedName name="_28_____123Graph_LBL_BCHART_1" localSheetId="1" hidden="1">'[3]Revised Budget as per CNPP'!#REF!</definedName>
    <definedName name="_28_____123Graph_LBL_BCHART_1" localSheetId="37" hidden="1">'[3]Revised Budget as per CNPP'!#REF!</definedName>
    <definedName name="_28_____123Graph_LBL_BCHART_1" localSheetId="2" hidden="1">'[3]Revised Budget as per CNPP'!#REF!</definedName>
    <definedName name="_28_____123Graph_LBL_BCHART_1" localSheetId="25" hidden="1">'[3]Revised Budget as per CNPP'!#REF!</definedName>
    <definedName name="_28_____123Graph_LBL_BCHART_1" localSheetId="41" hidden="1">'[3]Revised Budget as per CNPP'!#REF!</definedName>
    <definedName name="_28_____123Graph_LBL_BCHART_1" localSheetId="7" hidden="1">'[3]Revised Budget as per CNPP'!#REF!</definedName>
    <definedName name="_28_____123Graph_LBL_BCHART_1" localSheetId="51" hidden="1">'[3]Revised Budget as per CNPP'!#REF!</definedName>
    <definedName name="_28_____123Graph_LBL_BCHART_1" localSheetId="56" hidden="1">'[3]Revised Budget as per CNPP'!#REF!</definedName>
    <definedName name="_28_____123Graph_LBL_BCHART_1" localSheetId="16" hidden="1">'[3]Revised Budget as per CNPP'!#REF!</definedName>
    <definedName name="_28_____123Graph_LBL_BCHART_1" localSheetId="30" hidden="1">'[3]Revised Budget as per CNPP'!#REF!</definedName>
    <definedName name="_28_____123Graph_LBL_BCHART_1" localSheetId="46" hidden="1">'[3]Revised Budget as per CNPP'!#REF!</definedName>
    <definedName name="_28_____123Graph_LBL_BCHART_1" localSheetId="35" hidden="1">'[3]Revised Budget as per CNPP'!#REF!</definedName>
    <definedName name="_28_____123Graph_LBL_BCHART_1" localSheetId="22" hidden="1">'[3]Revised Budget as per CNPP'!#REF!</definedName>
    <definedName name="_28_____123Graph_LBL_BCHART_1" localSheetId="23" hidden="1">'[3]Revised Budget as per CNPP'!#REF!</definedName>
    <definedName name="_28_____123Graph_LBL_BCHART_1" localSheetId="24" hidden="1">'[3]Revised Budget as per CNPP'!#REF!</definedName>
    <definedName name="_28_____123Graph_LBL_BCHART_1" hidden="1">'[3]Revised Budget as per CNPP'!#REF!</definedName>
    <definedName name="_28___123Graph_LBL_ECHART_2" localSheetId="0" hidden="1">'[3]Revised Budget as per CNPP'!#REF!</definedName>
    <definedName name="_28___123Graph_LBL_ECHART_2" localSheetId="1" hidden="1">'[3]Revised Budget as per CNPP'!#REF!</definedName>
    <definedName name="_28___123Graph_LBL_ECHART_2" localSheetId="37" hidden="1">'[3]Revised Budget as per CNPP'!#REF!</definedName>
    <definedName name="_28___123Graph_LBL_ECHART_2" localSheetId="2" hidden="1">'[3]Revised Budget as per CNPP'!#REF!</definedName>
    <definedName name="_28___123Graph_LBL_ECHART_2" localSheetId="25" hidden="1">'[3]Revised Budget as per CNPP'!#REF!</definedName>
    <definedName name="_28___123Graph_LBL_ECHART_2" localSheetId="41" hidden="1">'[3]Revised Budget as per CNPP'!#REF!</definedName>
    <definedName name="_28___123Graph_LBL_ECHART_2" localSheetId="7" hidden="1">'[3]Revised Budget as per CNPP'!#REF!</definedName>
    <definedName name="_28___123Graph_LBL_ECHART_2" localSheetId="51" hidden="1">'[3]Revised Budget as per CNPP'!#REF!</definedName>
    <definedName name="_28___123Graph_LBL_ECHART_2" localSheetId="56" hidden="1">'[3]Revised Budget as per CNPP'!#REF!</definedName>
    <definedName name="_28___123Graph_LBL_ECHART_2" localSheetId="16" hidden="1">'[3]Revised Budget as per CNPP'!#REF!</definedName>
    <definedName name="_28___123Graph_LBL_ECHART_2" localSheetId="30" hidden="1">'[3]Revised Budget as per CNPP'!#REF!</definedName>
    <definedName name="_28___123Graph_LBL_ECHART_2" localSheetId="46" hidden="1">'[3]Revised Budget as per CNPP'!#REF!</definedName>
    <definedName name="_28___123Graph_LBL_ECHART_2" localSheetId="35" hidden="1">'[3]Revised Budget as per CNPP'!#REF!</definedName>
    <definedName name="_28___123Graph_LBL_ECHART_2" localSheetId="22" hidden="1">'[3]Revised Budget as per CNPP'!#REF!</definedName>
    <definedName name="_28___123Graph_LBL_ECHART_2" localSheetId="23" hidden="1">'[3]Revised Budget as per CNPP'!#REF!</definedName>
    <definedName name="_28___123Graph_LBL_ECHART_2" localSheetId="24" hidden="1">'[3]Revised Budget as per CNPP'!#REF!</definedName>
    <definedName name="_28___123Graph_LBL_ECHART_2" hidden="1">'[3]Revised Budget as per CNPP'!#REF!</definedName>
    <definedName name="_28__123Graph_DCHART_2" localSheetId="0" hidden="1">'[3]Revised Budget as per CNPP'!#REF!</definedName>
    <definedName name="_28__123Graph_DCHART_2" localSheetId="1" hidden="1">'[3]Revised Budget as per CNPP'!#REF!</definedName>
    <definedName name="_28__123Graph_DCHART_2" localSheetId="37" hidden="1">'[3]Revised Budget as per CNPP'!#REF!</definedName>
    <definedName name="_28__123Graph_DCHART_2" localSheetId="2" hidden="1">'[3]Revised Budget as per CNPP'!#REF!</definedName>
    <definedName name="_28__123Graph_DCHART_2" localSheetId="25" hidden="1">'[3]Revised Budget as per CNPP'!#REF!</definedName>
    <definedName name="_28__123Graph_DCHART_2" localSheetId="41" hidden="1">'[3]Revised Budget as per CNPP'!#REF!</definedName>
    <definedName name="_28__123Graph_DCHART_2" localSheetId="7" hidden="1">'[3]Revised Budget as per CNPP'!#REF!</definedName>
    <definedName name="_28__123Graph_DCHART_2" localSheetId="51" hidden="1">'[3]Revised Budget as per CNPP'!#REF!</definedName>
    <definedName name="_28__123Graph_DCHART_2" localSheetId="56" hidden="1">'[3]Revised Budget as per CNPP'!#REF!</definedName>
    <definedName name="_28__123Graph_DCHART_2" localSheetId="16" hidden="1">'[3]Revised Budget as per CNPP'!#REF!</definedName>
    <definedName name="_28__123Graph_DCHART_2" localSheetId="30" hidden="1">'[3]Revised Budget as per CNPP'!#REF!</definedName>
    <definedName name="_28__123Graph_DCHART_2" localSheetId="46" hidden="1">'[3]Revised Budget as per CNPP'!#REF!</definedName>
    <definedName name="_28__123Graph_DCHART_2" localSheetId="35" hidden="1">'[3]Revised Budget as per CNPP'!#REF!</definedName>
    <definedName name="_28__123Graph_DCHART_2" localSheetId="22" hidden="1">'[3]Revised Budget as per CNPP'!#REF!</definedName>
    <definedName name="_28__123Graph_DCHART_2" localSheetId="23" hidden="1">'[3]Revised Budget as per CNPP'!#REF!</definedName>
    <definedName name="_28__123Graph_DCHART_2" localSheetId="24" hidden="1">'[3]Revised Budget as per CNPP'!#REF!</definedName>
    <definedName name="_28__123Graph_DCHART_2" hidden="1">'[3]Revised Budget as per CNPP'!#REF!</definedName>
    <definedName name="_28__123Graph_LBL_BCHART_2" localSheetId="0" hidden="1">'[3]Revised Budget as per CNPP'!#REF!</definedName>
    <definedName name="_28__123Graph_LBL_BCHART_2" localSheetId="1" hidden="1">'[3]Revised Budget as per CNPP'!#REF!</definedName>
    <definedName name="_28__123Graph_LBL_BCHART_2" localSheetId="37" hidden="1">'[3]Revised Budget as per CNPP'!#REF!</definedName>
    <definedName name="_28__123Graph_LBL_BCHART_2" localSheetId="2" hidden="1">'[3]Revised Budget as per CNPP'!#REF!</definedName>
    <definedName name="_28__123Graph_LBL_BCHART_2" localSheetId="25" hidden="1">'[3]Revised Budget as per CNPP'!#REF!</definedName>
    <definedName name="_28__123Graph_LBL_BCHART_2" localSheetId="41" hidden="1">'[3]Revised Budget as per CNPP'!#REF!</definedName>
    <definedName name="_28__123Graph_LBL_BCHART_2" localSheetId="7" hidden="1">'[3]Revised Budget as per CNPP'!#REF!</definedName>
    <definedName name="_28__123Graph_LBL_BCHART_2" localSheetId="51" hidden="1">'[3]Revised Budget as per CNPP'!#REF!</definedName>
    <definedName name="_28__123Graph_LBL_BCHART_2" localSheetId="56" hidden="1">'[3]Revised Budget as per CNPP'!#REF!</definedName>
    <definedName name="_28__123Graph_LBL_BCHART_2" localSheetId="16" hidden="1">'[3]Revised Budget as per CNPP'!#REF!</definedName>
    <definedName name="_28__123Graph_LBL_BCHART_2" localSheetId="30" hidden="1">'[3]Revised Budget as per CNPP'!#REF!</definedName>
    <definedName name="_28__123Graph_LBL_BCHART_2" localSheetId="46" hidden="1">'[3]Revised Budget as per CNPP'!#REF!</definedName>
    <definedName name="_28__123Graph_LBL_BCHART_2" localSheetId="35" hidden="1">'[3]Revised Budget as per CNPP'!#REF!</definedName>
    <definedName name="_28__123Graph_LBL_BCHART_2" localSheetId="22" hidden="1">'[3]Revised Budget as per CNPP'!#REF!</definedName>
    <definedName name="_28__123Graph_LBL_BCHART_2" localSheetId="23" hidden="1">'[3]Revised Budget as per CNPP'!#REF!</definedName>
    <definedName name="_28__123Graph_LBL_BCHART_2" localSheetId="24" hidden="1">'[3]Revised Budget as per CNPP'!#REF!</definedName>
    <definedName name="_28__123Graph_LBL_BCHART_2" hidden="1">'[3]Revised Budget as per CNPP'!#REF!</definedName>
    <definedName name="_29_____123Graph_LBL_BCHART_2" localSheetId="0" hidden="1">'[3]Revised Budget as per CNPP'!#REF!</definedName>
    <definedName name="_29_____123Graph_LBL_BCHART_2" localSheetId="1" hidden="1">'[3]Revised Budget as per CNPP'!#REF!</definedName>
    <definedName name="_29_____123Graph_LBL_BCHART_2" localSheetId="37" hidden="1">'[3]Revised Budget as per CNPP'!#REF!</definedName>
    <definedName name="_29_____123Graph_LBL_BCHART_2" localSheetId="2" hidden="1">'[3]Revised Budget as per CNPP'!#REF!</definedName>
    <definedName name="_29_____123Graph_LBL_BCHART_2" localSheetId="25" hidden="1">'[3]Revised Budget as per CNPP'!#REF!</definedName>
    <definedName name="_29_____123Graph_LBL_BCHART_2" localSheetId="41" hidden="1">'[3]Revised Budget as per CNPP'!#REF!</definedName>
    <definedName name="_29_____123Graph_LBL_BCHART_2" localSheetId="7" hidden="1">'[3]Revised Budget as per CNPP'!#REF!</definedName>
    <definedName name="_29_____123Graph_LBL_BCHART_2" localSheetId="51" hidden="1">'[3]Revised Budget as per CNPP'!#REF!</definedName>
    <definedName name="_29_____123Graph_LBL_BCHART_2" localSheetId="56" hidden="1">'[3]Revised Budget as per CNPP'!#REF!</definedName>
    <definedName name="_29_____123Graph_LBL_BCHART_2" localSheetId="16" hidden="1">'[3]Revised Budget as per CNPP'!#REF!</definedName>
    <definedName name="_29_____123Graph_LBL_BCHART_2" localSheetId="30" hidden="1">'[3]Revised Budget as per CNPP'!#REF!</definedName>
    <definedName name="_29_____123Graph_LBL_BCHART_2" localSheetId="46" hidden="1">'[3]Revised Budget as per CNPP'!#REF!</definedName>
    <definedName name="_29_____123Graph_LBL_BCHART_2" localSheetId="35" hidden="1">'[3]Revised Budget as per CNPP'!#REF!</definedName>
    <definedName name="_29_____123Graph_LBL_BCHART_2" localSheetId="22" hidden="1">'[3]Revised Budget as per CNPP'!#REF!</definedName>
    <definedName name="_29_____123Graph_LBL_BCHART_2" localSheetId="23" hidden="1">'[3]Revised Budget as per CNPP'!#REF!</definedName>
    <definedName name="_29_____123Graph_LBL_BCHART_2" localSheetId="24" hidden="1">'[3]Revised Budget as per CNPP'!#REF!</definedName>
    <definedName name="_29_____123Graph_LBL_BCHART_2" hidden="1">'[3]Revised Budget as per CNPP'!#REF!</definedName>
    <definedName name="_29__123Graph_CCHART_2" localSheetId="0" hidden="1">'[3]Revised Budget as per CNPP'!#REF!</definedName>
    <definedName name="_29__123Graph_CCHART_2" localSheetId="1" hidden="1">'[3]Revised Budget as per CNPP'!#REF!</definedName>
    <definedName name="_29__123Graph_CCHART_2" localSheetId="37" hidden="1">'[3]Revised Budget as per CNPP'!#REF!</definedName>
    <definedName name="_29__123Graph_CCHART_2" localSheetId="2" hidden="1">'[3]Revised Budget as per CNPP'!#REF!</definedName>
    <definedName name="_29__123Graph_CCHART_2" localSheetId="25" hidden="1">'[3]Revised Budget as per CNPP'!#REF!</definedName>
    <definedName name="_29__123Graph_CCHART_2" localSheetId="41" hidden="1">'[3]Revised Budget as per CNPP'!#REF!</definedName>
    <definedName name="_29__123Graph_CCHART_2" localSheetId="7" hidden="1">'[3]Revised Budget as per CNPP'!#REF!</definedName>
    <definedName name="_29__123Graph_CCHART_2" localSheetId="51" hidden="1">'[3]Revised Budget as per CNPP'!#REF!</definedName>
    <definedName name="_29__123Graph_CCHART_2" localSheetId="56" hidden="1">'[3]Revised Budget as per CNPP'!#REF!</definedName>
    <definedName name="_29__123Graph_CCHART_2" localSheetId="16" hidden="1">'[3]Revised Budget as per CNPP'!#REF!</definedName>
    <definedName name="_29__123Graph_CCHART_2" localSheetId="30" hidden="1">'[3]Revised Budget as per CNPP'!#REF!</definedName>
    <definedName name="_29__123Graph_CCHART_2" localSheetId="46" hidden="1">'[3]Revised Budget as per CNPP'!#REF!</definedName>
    <definedName name="_29__123Graph_CCHART_2" localSheetId="35" hidden="1">'[3]Revised Budget as per CNPP'!#REF!</definedName>
    <definedName name="_29__123Graph_CCHART_2" localSheetId="22" hidden="1">'[3]Revised Budget as per CNPP'!#REF!</definedName>
    <definedName name="_29__123Graph_CCHART_2" localSheetId="23" hidden="1">'[3]Revised Budget as per CNPP'!#REF!</definedName>
    <definedName name="_29__123Graph_CCHART_2" localSheetId="24" hidden="1">'[3]Revised Budget as per CNPP'!#REF!</definedName>
    <definedName name="_29__123Graph_CCHART_2" hidden="1">'[3]Revised Budget as per CNPP'!#REF!</definedName>
    <definedName name="_29__123Graph_LBL_CCHART_2" localSheetId="0" hidden="1">'[3]Revised Budget as per CNPP'!#REF!</definedName>
    <definedName name="_29__123Graph_LBL_CCHART_2" localSheetId="1" hidden="1">'[3]Revised Budget as per CNPP'!#REF!</definedName>
    <definedName name="_29__123Graph_LBL_CCHART_2" localSheetId="37" hidden="1">'[3]Revised Budget as per CNPP'!#REF!</definedName>
    <definedName name="_29__123Graph_LBL_CCHART_2" localSheetId="2" hidden="1">'[3]Revised Budget as per CNPP'!#REF!</definedName>
    <definedName name="_29__123Graph_LBL_CCHART_2" localSheetId="25" hidden="1">'[3]Revised Budget as per CNPP'!#REF!</definedName>
    <definedName name="_29__123Graph_LBL_CCHART_2" localSheetId="41" hidden="1">'[3]Revised Budget as per CNPP'!#REF!</definedName>
    <definedName name="_29__123Graph_LBL_CCHART_2" localSheetId="7" hidden="1">'[3]Revised Budget as per CNPP'!#REF!</definedName>
    <definedName name="_29__123Graph_LBL_CCHART_2" localSheetId="51" hidden="1">'[3]Revised Budget as per CNPP'!#REF!</definedName>
    <definedName name="_29__123Graph_LBL_CCHART_2" localSheetId="56" hidden="1">'[3]Revised Budget as per CNPP'!#REF!</definedName>
    <definedName name="_29__123Graph_LBL_CCHART_2" localSheetId="16" hidden="1">'[3]Revised Budget as per CNPP'!#REF!</definedName>
    <definedName name="_29__123Graph_LBL_CCHART_2" localSheetId="30" hidden="1">'[3]Revised Budget as per CNPP'!#REF!</definedName>
    <definedName name="_29__123Graph_LBL_CCHART_2" localSheetId="46" hidden="1">'[3]Revised Budget as per CNPP'!#REF!</definedName>
    <definedName name="_29__123Graph_LBL_CCHART_2" localSheetId="35" hidden="1">'[3]Revised Budget as per CNPP'!#REF!</definedName>
    <definedName name="_29__123Graph_LBL_CCHART_2" localSheetId="22" hidden="1">'[3]Revised Budget as per CNPP'!#REF!</definedName>
    <definedName name="_29__123Graph_LBL_CCHART_2" localSheetId="23" hidden="1">'[3]Revised Budget as per CNPP'!#REF!</definedName>
    <definedName name="_29__123Graph_LBL_CCHART_2" localSheetId="24" hidden="1">'[3]Revised Budget as per CNPP'!#REF!</definedName>
    <definedName name="_29__123Graph_LBL_CCHART_2" hidden="1">'[3]Revised Budget as per CNPP'!#REF!</definedName>
    <definedName name="_2Excel_BuiltIn_Print_Titles_3_1" localSheetId="0">[6]Operation!$A:$B,[6]Operation!#REF!</definedName>
    <definedName name="_2Excel_BuiltIn_Print_Titles_3_1" localSheetId="1">[6]Operation!$A:$B,[6]Operation!#REF!</definedName>
    <definedName name="_2Excel_BuiltIn_Print_Titles_3_1" localSheetId="37">[6]Operation!$A:$B,[6]Operation!#REF!</definedName>
    <definedName name="_2Excel_BuiltIn_Print_Titles_3_1" localSheetId="2">[6]Operation!$A:$B,[6]Operation!#REF!</definedName>
    <definedName name="_2Excel_BuiltIn_Print_Titles_3_1" localSheetId="25">[6]Operation!$A:$B,[6]Operation!#REF!</definedName>
    <definedName name="_2Excel_BuiltIn_Print_Titles_3_1" localSheetId="41">[6]Operation!$A:$B,[6]Operation!#REF!</definedName>
    <definedName name="_2Excel_BuiltIn_Print_Titles_3_1" localSheetId="7">[6]Operation!$A:$B,[6]Operation!#REF!</definedName>
    <definedName name="_2Excel_BuiltIn_Print_Titles_3_1" localSheetId="51">[6]Operation!$A:$B,[6]Operation!#REF!</definedName>
    <definedName name="_2Excel_BuiltIn_Print_Titles_3_1" localSheetId="56">[6]Operation!$A:$B,[6]Operation!#REF!</definedName>
    <definedName name="_2Excel_BuiltIn_Print_Titles_3_1" localSheetId="16">[6]Operation!$A:$B,[6]Operation!#REF!</definedName>
    <definedName name="_2Excel_BuiltIn_Print_Titles_3_1" localSheetId="30">[6]Operation!$A:$B,[6]Operation!#REF!</definedName>
    <definedName name="_2Excel_BuiltIn_Print_Titles_3_1" localSheetId="46">[6]Operation!$A:$B,[6]Operation!#REF!</definedName>
    <definedName name="_2Excel_BuiltIn_Print_Titles_3_1" localSheetId="35">[6]Operation!$A:$B,[6]Operation!#REF!</definedName>
    <definedName name="_2Excel_BuiltIn_Print_Titles_3_1" localSheetId="22">[6]Operation!$A:$B,[6]Operation!#REF!</definedName>
    <definedName name="_2Excel_BuiltIn_Print_Titles_3_1" localSheetId="23">[6]Operation!$A:$B,[6]Operation!#REF!</definedName>
    <definedName name="_2Excel_BuiltIn_Print_Titles_3_1" localSheetId="24">[6]Operation!$A:$B,[6]Operation!#REF!</definedName>
    <definedName name="_2Excel_BuiltIn_Print_Titles_3_1">[6]Operation!$A:$B,[6]Operation!#REF!</definedName>
    <definedName name="_3" localSheetId="0">#REF!</definedName>
    <definedName name="_3" localSheetId="1">#REF!</definedName>
    <definedName name="_3" localSheetId="37">#REF!</definedName>
    <definedName name="_3" localSheetId="2">#REF!</definedName>
    <definedName name="_3" localSheetId="25">#REF!</definedName>
    <definedName name="_3" localSheetId="41">#REF!</definedName>
    <definedName name="_3" localSheetId="7">#REF!</definedName>
    <definedName name="_3" localSheetId="51">#REF!</definedName>
    <definedName name="_3" localSheetId="56">#REF!</definedName>
    <definedName name="_3" localSheetId="16">#REF!</definedName>
    <definedName name="_3" localSheetId="30">#REF!</definedName>
    <definedName name="_3" localSheetId="46">#REF!</definedName>
    <definedName name="_3" localSheetId="35">#REF!</definedName>
    <definedName name="_3" localSheetId="22">#REF!</definedName>
    <definedName name="_3" localSheetId="23">#REF!</definedName>
    <definedName name="_3" localSheetId="24">#REF!</definedName>
    <definedName name="_3">#REF!</definedName>
    <definedName name="_3______123Graph_BCHART_2" localSheetId="0" hidden="1">'[3]Revised Budget as per CNPP'!#REF!</definedName>
    <definedName name="_3______123Graph_BCHART_2" localSheetId="1" hidden="1">'[3]Revised Budget as per CNPP'!#REF!</definedName>
    <definedName name="_3______123Graph_BCHART_2" localSheetId="37" hidden="1">'[3]Revised Budget as per CNPP'!#REF!</definedName>
    <definedName name="_3______123Graph_BCHART_2" localSheetId="2" hidden="1">'[3]Revised Budget as per CNPP'!#REF!</definedName>
    <definedName name="_3______123Graph_BCHART_2" localSheetId="25" hidden="1">'[3]Revised Budget as per CNPP'!#REF!</definedName>
    <definedName name="_3______123Graph_BCHART_2" localSheetId="41" hidden="1">'[3]Revised Budget as per CNPP'!#REF!</definedName>
    <definedName name="_3______123Graph_BCHART_2" localSheetId="7" hidden="1">'[3]Revised Budget as per CNPP'!#REF!</definedName>
    <definedName name="_3______123Graph_BCHART_2" localSheetId="51" hidden="1">'[3]Revised Budget as per CNPP'!#REF!</definedName>
    <definedName name="_3______123Graph_BCHART_2" localSheetId="56" hidden="1">'[3]Revised Budget as per CNPP'!#REF!</definedName>
    <definedName name="_3______123Graph_BCHART_2" localSheetId="16" hidden="1">'[3]Revised Budget as per CNPP'!#REF!</definedName>
    <definedName name="_3______123Graph_BCHART_2" localSheetId="30" hidden="1">'[3]Revised Budget as per CNPP'!#REF!</definedName>
    <definedName name="_3______123Graph_BCHART_2" localSheetId="46" hidden="1">'[3]Revised Budget as per CNPP'!#REF!</definedName>
    <definedName name="_3______123Graph_BCHART_2" localSheetId="35" hidden="1">'[3]Revised Budget as per CNPP'!#REF!</definedName>
    <definedName name="_3______123Graph_BCHART_2" localSheetId="22" hidden="1">'[3]Revised Budget as per CNPP'!#REF!</definedName>
    <definedName name="_3______123Graph_BCHART_2" localSheetId="23" hidden="1">'[3]Revised Budget as per CNPP'!#REF!</definedName>
    <definedName name="_3______123Graph_BCHART_2" localSheetId="24" hidden="1">'[3]Revised Budget as per CNPP'!#REF!</definedName>
    <definedName name="_3______123Graph_BCHART_2" hidden="1">'[3]Revised Budget as per CNPP'!#REF!</definedName>
    <definedName name="_3___123Graph_BCHART_2" localSheetId="0" hidden="1">'[3]Revised Budget as per CNPP'!#REF!</definedName>
    <definedName name="_3___123Graph_BCHART_2" localSheetId="1" hidden="1">'[3]Revised Budget as per CNPP'!#REF!</definedName>
    <definedName name="_3___123Graph_BCHART_2" localSheetId="37" hidden="1">'[3]Revised Budget as per CNPP'!#REF!</definedName>
    <definedName name="_3___123Graph_BCHART_2" localSheetId="2" hidden="1">'[3]Revised Budget as per CNPP'!#REF!</definedName>
    <definedName name="_3___123Graph_BCHART_2" localSheetId="25" hidden="1">'[3]Revised Budget as per CNPP'!#REF!</definedName>
    <definedName name="_3___123Graph_BCHART_2" localSheetId="41" hidden="1">'[3]Revised Budget as per CNPP'!#REF!</definedName>
    <definedName name="_3___123Graph_BCHART_2" localSheetId="7" hidden="1">'[3]Revised Budget as per CNPP'!#REF!</definedName>
    <definedName name="_3___123Graph_BCHART_2" localSheetId="51" hidden="1">'[3]Revised Budget as per CNPP'!#REF!</definedName>
    <definedName name="_3___123Graph_BCHART_2" localSheetId="56" hidden="1">'[3]Revised Budget as per CNPP'!#REF!</definedName>
    <definedName name="_3___123Graph_BCHART_2" localSheetId="16" hidden="1">'[3]Revised Budget as per CNPP'!#REF!</definedName>
    <definedName name="_3___123Graph_BCHART_2" localSheetId="30" hidden="1">'[3]Revised Budget as per CNPP'!#REF!</definedName>
    <definedName name="_3___123Graph_BCHART_2" localSheetId="46" hidden="1">'[3]Revised Budget as per CNPP'!#REF!</definedName>
    <definedName name="_3___123Graph_BCHART_2" localSheetId="35" hidden="1">'[3]Revised Budget as per CNPP'!#REF!</definedName>
    <definedName name="_3___123Graph_BCHART_2" localSheetId="22" hidden="1">'[3]Revised Budget as per CNPP'!#REF!</definedName>
    <definedName name="_3___123Graph_BCHART_2" localSheetId="23" hidden="1">'[3]Revised Budget as per CNPP'!#REF!</definedName>
    <definedName name="_3___123Graph_BCHART_2" localSheetId="24" hidden="1">'[3]Revised Budget as per CNPP'!#REF!</definedName>
    <definedName name="_3___123Graph_BCHART_2" hidden="1">'[3]Revised Budget as per CNPP'!#REF!</definedName>
    <definedName name="_3__123Graph_BCHART_1" localSheetId="0" hidden="1">'[3]Revised Budget as per CNPP'!#REF!</definedName>
    <definedName name="_3__123Graph_BCHART_1" localSheetId="1" hidden="1">'[3]Revised Budget as per CNPP'!#REF!</definedName>
    <definedName name="_3__123Graph_BCHART_1" localSheetId="37" hidden="1">'[3]Revised Budget as per CNPP'!#REF!</definedName>
    <definedName name="_3__123Graph_BCHART_1" localSheetId="2" hidden="1">'[3]Revised Budget as per CNPP'!#REF!</definedName>
    <definedName name="_3__123Graph_BCHART_1" localSheetId="25" hidden="1">'[3]Revised Budget as per CNPP'!#REF!</definedName>
    <definedName name="_3__123Graph_BCHART_1" localSheetId="41" hidden="1">'[3]Revised Budget as per CNPP'!#REF!</definedName>
    <definedName name="_3__123Graph_BCHART_1" localSheetId="7" hidden="1">'[3]Revised Budget as per CNPP'!#REF!</definedName>
    <definedName name="_3__123Graph_BCHART_1" localSheetId="51" hidden="1">'[3]Revised Budget as per CNPP'!#REF!</definedName>
    <definedName name="_3__123Graph_BCHART_1" localSheetId="56" hidden="1">'[3]Revised Budget as per CNPP'!#REF!</definedName>
    <definedName name="_3__123Graph_BCHART_1" localSheetId="16" hidden="1">'[3]Revised Budget as per CNPP'!#REF!</definedName>
    <definedName name="_3__123Graph_BCHART_1" localSheetId="30" hidden="1">'[3]Revised Budget as per CNPP'!#REF!</definedName>
    <definedName name="_3__123Graph_BCHART_1" localSheetId="46" hidden="1">'[3]Revised Budget as per CNPP'!#REF!</definedName>
    <definedName name="_3__123Graph_BCHART_1" localSheetId="35" hidden="1">'[3]Revised Budget as per CNPP'!#REF!</definedName>
    <definedName name="_3__123Graph_BCHART_1" localSheetId="22" hidden="1">'[3]Revised Budget as per CNPP'!#REF!</definedName>
    <definedName name="_3__123Graph_BCHART_1" localSheetId="23" hidden="1">'[3]Revised Budget as per CNPP'!#REF!</definedName>
    <definedName name="_3__123Graph_BCHART_1" localSheetId="24" hidden="1">'[3]Revised Budget as per CNPP'!#REF!</definedName>
    <definedName name="_3__123Graph_BCHART_1" hidden="1">'[3]Revised Budget as per CNPP'!#REF!</definedName>
    <definedName name="_30_____123Graph_LBL_CCHART_2" localSheetId="0" hidden="1">'[3]Revised Budget as per CNPP'!#REF!</definedName>
    <definedName name="_30_____123Graph_LBL_CCHART_2" localSheetId="1" hidden="1">'[3]Revised Budget as per CNPP'!#REF!</definedName>
    <definedName name="_30_____123Graph_LBL_CCHART_2" localSheetId="37" hidden="1">'[3]Revised Budget as per CNPP'!#REF!</definedName>
    <definedName name="_30_____123Graph_LBL_CCHART_2" localSheetId="2" hidden="1">'[3]Revised Budget as per CNPP'!#REF!</definedName>
    <definedName name="_30_____123Graph_LBL_CCHART_2" localSheetId="25" hidden="1">'[3]Revised Budget as per CNPP'!#REF!</definedName>
    <definedName name="_30_____123Graph_LBL_CCHART_2" localSheetId="41" hidden="1">'[3]Revised Budget as per CNPP'!#REF!</definedName>
    <definedName name="_30_____123Graph_LBL_CCHART_2" localSheetId="7" hidden="1">'[3]Revised Budget as per CNPP'!#REF!</definedName>
    <definedName name="_30_____123Graph_LBL_CCHART_2" localSheetId="51" hidden="1">'[3]Revised Budget as per CNPP'!#REF!</definedName>
    <definedName name="_30_____123Graph_LBL_CCHART_2" localSheetId="56" hidden="1">'[3]Revised Budget as per CNPP'!#REF!</definedName>
    <definedName name="_30_____123Graph_LBL_CCHART_2" localSheetId="16" hidden="1">'[3]Revised Budget as per CNPP'!#REF!</definedName>
    <definedName name="_30_____123Graph_LBL_CCHART_2" localSheetId="30" hidden="1">'[3]Revised Budget as per CNPP'!#REF!</definedName>
    <definedName name="_30_____123Graph_LBL_CCHART_2" localSheetId="46" hidden="1">'[3]Revised Budget as per CNPP'!#REF!</definedName>
    <definedName name="_30_____123Graph_LBL_CCHART_2" localSheetId="35" hidden="1">'[3]Revised Budget as per CNPP'!#REF!</definedName>
    <definedName name="_30_____123Graph_LBL_CCHART_2" localSheetId="22" hidden="1">'[3]Revised Budget as per CNPP'!#REF!</definedName>
    <definedName name="_30_____123Graph_LBL_CCHART_2" localSheetId="23" hidden="1">'[3]Revised Budget as per CNPP'!#REF!</definedName>
    <definedName name="_30_____123Graph_LBL_CCHART_2" localSheetId="24" hidden="1">'[3]Revised Budget as per CNPP'!#REF!</definedName>
    <definedName name="_30_____123Graph_LBL_CCHART_2" hidden="1">'[3]Revised Budget as per CNPP'!#REF!</definedName>
    <definedName name="_30___123Graph_LBL_FCHART_2" localSheetId="0" hidden="1">'[3]Revised Budget as per CNPP'!#REF!</definedName>
    <definedName name="_30___123Graph_LBL_FCHART_2" localSheetId="1" hidden="1">'[3]Revised Budget as per CNPP'!#REF!</definedName>
    <definedName name="_30___123Graph_LBL_FCHART_2" localSheetId="37" hidden="1">'[3]Revised Budget as per CNPP'!#REF!</definedName>
    <definedName name="_30___123Graph_LBL_FCHART_2" localSheetId="2" hidden="1">'[3]Revised Budget as per CNPP'!#REF!</definedName>
    <definedName name="_30___123Graph_LBL_FCHART_2" localSheetId="25" hidden="1">'[3]Revised Budget as per CNPP'!#REF!</definedName>
    <definedName name="_30___123Graph_LBL_FCHART_2" localSheetId="41" hidden="1">'[3]Revised Budget as per CNPP'!#REF!</definedName>
    <definedName name="_30___123Graph_LBL_FCHART_2" localSheetId="7" hidden="1">'[3]Revised Budget as per CNPP'!#REF!</definedName>
    <definedName name="_30___123Graph_LBL_FCHART_2" localSheetId="51" hidden="1">'[3]Revised Budget as per CNPP'!#REF!</definedName>
    <definedName name="_30___123Graph_LBL_FCHART_2" localSheetId="56" hidden="1">'[3]Revised Budget as per CNPP'!#REF!</definedName>
    <definedName name="_30___123Graph_LBL_FCHART_2" localSheetId="16" hidden="1">'[3]Revised Budget as per CNPP'!#REF!</definedName>
    <definedName name="_30___123Graph_LBL_FCHART_2" localSheetId="30" hidden="1">'[3]Revised Budget as per CNPP'!#REF!</definedName>
    <definedName name="_30___123Graph_LBL_FCHART_2" localSheetId="46" hidden="1">'[3]Revised Budget as per CNPP'!#REF!</definedName>
    <definedName name="_30___123Graph_LBL_FCHART_2" localSheetId="35" hidden="1">'[3]Revised Budget as per CNPP'!#REF!</definedName>
    <definedName name="_30___123Graph_LBL_FCHART_2" localSheetId="22" hidden="1">'[3]Revised Budget as per CNPP'!#REF!</definedName>
    <definedName name="_30___123Graph_LBL_FCHART_2" localSheetId="23" hidden="1">'[3]Revised Budget as per CNPP'!#REF!</definedName>
    <definedName name="_30___123Graph_LBL_FCHART_2" localSheetId="24" hidden="1">'[3]Revised Budget as per CNPP'!#REF!</definedName>
    <definedName name="_30___123Graph_LBL_FCHART_2" hidden="1">'[3]Revised Budget as per CNPP'!#REF!</definedName>
    <definedName name="_30__123Graph_LBL_DCHART_2" localSheetId="0" hidden="1">'[3]Revised Budget as per CNPP'!#REF!</definedName>
    <definedName name="_30__123Graph_LBL_DCHART_2" localSheetId="1" hidden="1">'[3]Revised Budget as per CNPP'!#REF!</definedName>
    <definedName name="_30__123Graph_LBL_DCHART_2" localSheetId="37" hidden="1">'[3]Revised Budget as per CNPP'!#REF!</definedName>
    <definedName name="_30__123Graph_LBL_DCHART_2" localSheetId="2" hidden="1">'[3]Revised Budget as per CNPP'!#REF!</definedName>
    <definedName name="_30__123Graph_LBL_DCHART_2" localSheetId="25" hidden="1">'[3]Revised Budget as per CNPP'!#REF!</definedName>
    <definedName name="_30__123Graph_LBL_DCHART_2" localSheetId="41" hidden="1">'[3]Revised Budget as per CNPP'!#REF!</definedName>
    <definedName name="_30__123Graph_LBL_DCHART_2" localSheetId="7" hidden="1">'[3]Revised Budget as per CNPP'!#REF!</definedName>
    <definedName name="_30__123Graph_LBL_DCHART_2" localSheetId="51" hidden="1">'[3]Revised Budget as per CNPP'!#REF!</definedName>
    <definedName name="_30__123Graph_LBL_DCHART_2" localSheetId="56" hidden="1">'[3]Revised Budget as per CNPP'!#REF!</definedName>
    <definedName name="_30__123Graph_LBL_DCHART_2" localSheetId="16" hidden="1">'[3]Revised Budget as per CNPP'!#REF!</definedName>
    <definedName name="_30__123Graph_LBL_DCHART_2" localSheetId="30" hidden="1">'[3]Revised Budget as per CNPP'!#REF!</definedName>
    <definedName name="_30__123Graph_LBL_DCHART_2" localSheetId="46" hidden="1">'[3]Revised Budget as per CNPP'!#REF!</definedName>
    <definedName name="_30__123Graph_LBL_DCHART_2" localSheetId="35" hidden="1">'[3]Revised Budget as per CNPP'!#REF!</definedName>
    <definedName name="_30__123Graph_LBL_DCHART_2" localSheetId="22" hidden="1">'[3]Revised Budget as per CNPP'!#REF!</definedName>
    <definedName name="_30__123Graph_LBL_DCHART_2" localSheetId="23" hidden="1">'[3]Revised Budget as per CNPP'!#REF!</definedName>
    <definedName name="_30__123Graph_LBL_DCHART_2" localSheetId="24" hidden="1">'[3]Revised Budget as per CNPP'!#REF!</definedName>
    <definedName name="_30__123Graph_LBL_DCHART_2" hidden="1">'[3]Revised Budget as per CNPP'!#REF!</definedName>
    <definedName name="_31_____123Graph_LBL_DCHART_2" localSheetId="0" hidden="1">'[3]Revised Budget as per CNPP'!#REF!</definedName>
    <definedName name="_31_____123Graph_LBL_DCHART_2" localSheetId="1" hidden="1">'[3]Revised Budget as per CNPP'!#REF!</definedName>
    <definedName name="_31_____123Graph_LBL_DCHART_2" localSheetId="37" hidden="1">'[3]Revised Budget as per CNPP'!#REF!</definedName>
    <definedName name="_31_____123Graph_LBL_DCHART_2" localSheetId="2" hidden="1">'[3]Revised Budget as per CNPP'!#REF!</definedName>
    <definedName name="_31_____123Graph_LBL_DCHART_2" localSheetId="25" hidden="1">'[3]Revised Budget as per CNPP'!#REF!</definedName>
    <definedName name="_31_____123Graph_LBL_DCHART_2" localSheetId="41" hidden="1">'[3]Revised Budget as per CNPP'!#REF!</definedName>
    <definedName name="_31_____123Graph_LBL_DCHART_2" localSheetId="7" hidden="1">'[3]Revised Budget as per CNPP'!#REF!</definedName>
    <definedName name="_31_____123Graph_LBL_DCHART_2" localSheetId="51" hidden="1">'[3]Revised Budget as per CNPP'!#REF!</definedName>
    <definedName name="_31_____123Graph_LBL_DCHART_2" localSheetId="56" hidden="1">'[3]Revised Budget as per CNPP'!#REF!</definedName>
    <definedName name="_31_____123Graph_LBL_DCHART_2" localSheetId="16" hidden="1">'[3]Revised Budget as per CNPP'!#REF!</definedName>
    <definedName name="_31_____123Graph_LBL_DCHART_2" localSheetId="30" hidden="1">'[3]Revised Budget as per CNPP'!#REF!</definedName>
    <definedName name="_31_____123Graph_LBL_DCHART_2" localSheetId="46" hidden="1">'[3]Revised Budget as per CNPP'!#REF!</definedName>
    <definedName name="_31_____123Graph_LBL_DCHART_2" localSheetId="35" hidden="1">'[3]Revised Budget as per CNPP'!#REF!</definedName>
    <definedName name="_31_____123Graph_LBL_DCHART_2" localSheetId="22" hidden="1">'[3]Revised Budget as per CNPP'!#REF!</definedName>
    <definedName name="_31_____123Graph_LBL_DCHART_2" localSheetId="23" hidden="1">'[3]Revised Budget as per CNPP'!#REF!</definedName>
    <definedName name="_31_____123Graph_LBL_DCHART_2" localSheetId="24" hidden="1">'[3]Revised Budget as per CNPP'!#REF!</definedName>
    <definedName name="_31_____123Graph_LBL_DCHART_2" hidden="1">'[3]Revised Budget as per CNPP'!#REF!</definedName>
    <definedName name="_31__123Graph_LBL_ECHART_2" localSheetId="0" hidden="1">'[3]Revised Budget as per CNPP'!#REF!</definedName>
    <definedName name="_31__123Graph_LBL_ECHART_2" localSheetId="1" hidden="1">'[3]Revised Budget as per CNPP'!#REF!</definedName>
    <definedName name="_31__123Graph_LBL_ECHART_2" localSheetId="37" hidden="1">'[3]Revised Budget as per CNPP'!#REF!</definedName>
    <definedName name="_31__123Graph_LBL_ECHART_2" localSheetId="2" hidden="1">'[3]Revised Budget as per CNPP'!#REF!</definedName>
    <definedName name="_31__123Graph_LBL_ECHART_2" localSheetId="25" hidden="1">'[3]Revised Budget as per CNPP'!#REF!</definedName>
    <definedName name="_31__123Graph_LBL_ECHART_2" localSheetId="41" hidden="1">'[3]Revised Budget as per CNPP'!#REF!</definedName>
    <definedName name="_31__123Graph_LBL_ECHART_2" localSheetId="7" hidden="1">'[3]Revised Budget as per CNPP'!#REF!</definedName>
    <definedName name="_31__123Graph_LBL_ECHART_2" localSheetId="51" hidden="1">'[3]Revised Budget as per CNPP'!#REF!</definedName>
    <definedName name="_31__123Graph_LBL_ECHART_2" localSheetId="56" hidden="1">'[3]Revised Budget as per CNPP'!#REF!</definedName>
    <definedName name="_31__123Graph_LBL_ECHART_2" localSheetId="16" hidden="1">'[3]Revised Budget as per CNPP'!#REF!</definedName>
    <definedName name="_31__123Graph_LBL_ECHART_2" localSheetId="30" hidden="1">'[3]Revised Budget as per CNPP'!#REF!</definedName>
    <definedName name="_31__123Graph_LBL_ECHART_2" localSheetId="46" hidden="1">'[3]Revised Budget as per CNPP'!#REF!</definedName>
    <definedName name="_31__123Graph_LBL_ECHART_2" localSheetId="35" hidden="1">'[3]Revised Budget as per CNPP'!#REF!</definedName>
    <definedName name="_31__123Graph_LBL_ECHART_2" localSheetId="22" hidden="1">'[3]Revised Budget as per CNPP'!#REF!</definedName>
    <definedName name="_31__123Graph_LBL_ECHART_2" localSheetId="23" hidden="1">'[3]Revised Budget as per CNPP'!#REF!</definedName>
    <definedName name="_31__123Graph_LBL_ECHART_2" localSheetId="24" hidden="1">'[3]Revised Budget as per CNPP'!#REF!</definedName>
    <definedName name="_31__123Graph_LBL_ECHART_2" hidden="1">'[3]Revised Budget as per CNPP'!#REF!</definedName>
    <definedName name="_32_____123Graph_LBL_ECHART_2" localSheetId="0" hidden="1">'[3]Revised Budget as per CNPP'!#REF!</definedName>
    <definedName name="_32_____123Graph_LBL_ECHART_2" localSheetId="1" hidden="1">'[3]Revised Budget as per CNPP'!#REF!</definedName>
    <definedName name="_32_____123Graph_LBL_ECHART_2" localSheetId="37" hidden="1">'[3]Revised Budget as per CNPP'!#REF!</definedName>
    <definedName name="_32_____123Graph_LBL_ECHART_2" localSheetId="2" hidden="1">'[3]Revised Budget as per CNPP'!#REF!</definedName>
    <definedName name="_32_____123Graph_LBL_ECHART_2" localSheetId="25" hidden="1">'[3]Revised Budget as per CNPP'!#REF!</definedName>
    <definedName name="_32_____123Graph_LBL_ECHART_2" localSheetId="41" hidden="1">'[3]Revised Budget as per CNPP'!#REF!</definedName>
    <definedName name="_32_____123Graph_LBL_ECHART_2" localSheetId="7" hidden="1">'[3]Revised Budget as per CNPP'!#REF!</definedName>
    <definedName name="_32_____123Graph_LBL_ECHART_2" localSheetId="51" hidden="1">'[3]Revised Budget as per CNPP'!#REF!</definedName>
    <definedName name="_32_____123Graph_LBL_ECHART_2" localSheetId="56" hidden="1">'[3]Revised Budget as per CNPP'!#REF!</definedName>
    <definedName name="_32_____123Graph_LBL_ECHART_2" localSheetId="16" hidden="1">'[3]Revised Budget as per CNPP'!#REF!</definedName>
    <definedName name="_32_____123Graph_LBL_ECHART_2" localSheetId="30" hidden="1">'[3]Revised Budget as per CNPP'!#REF!</definedName>
    <definedName name="_32_____123Graph_LBL_ECHART_2" localSheetId="46" hidden="1">'[3]Revised Budget as per CNPP'!#REF!</definedName>
    <definedName name="_32_____123Graph_LBL_ECHART_2" localSheetId="35" hidden="1">'[3]Revised Budget as per CNPP'!#REF!</definedName>
    <definedName name="_32_____123Graph_LBL_ECHART_2" localSheetId="22" hidden="1">'[3]Revised Budget as per CNPP'!#REF!</definedName>
    <definedName name="_32_____123Graph_LBL_ECHART_2" localSheetId="23" hidden="1">'[3]Revised Budget as per CNPP'!#REF!</definedName>
    <definedName name="_32_____123Graph_LBL_ECHART_2" localSheetId="24" hidden="1">'[3]Revised Budget as per CNPP'!#REF!</definedName>
    <definedName name="_32_____123Graph_LBL_ECHART_2" hidden="1">'[3]Revised Budget as per CNPP'!#REF!</definedName>
    <definedName name="_32__123Graph_ECHART_2" localSheetId="0" hidden="1">'[3]Revised Budget as per CNPP'!#REF!</definedName>
    <definedName name="_32__123Graph_ECHART_2" localSheetId="1" hidden="1">'[3]Revised Budget as per CNPP'!#REF!</definedName>
    <definedName name="_32__123Graph_ECHART_2" localSheetId="37" hidden="1">'[3]Revised Budget as per CNPP'!#REF!</definedName>
    <definedName name="_32__123Graph_ECHART_2" localSheetId="2" hidden="1">'[3]Revised Budget as per CNPP'!#REF!</definedName>
    <definedName name="_32__123Graph_ECHART_2" localSheetId="25" hidden="1">'[3]Revised Budget as per CNPP'!#REF!</definedName>
    <definedName name="_32__123Graph_ECHART_2" localSheetId="41" hidden="1">'[3]Revised Budget as per CNPP'!#REF!</definedName>
    <definedName name="_32__123Graph_ECHART_2" localSheetId="7" hidden="1">'[3]Revised Budget as per CNPP'!#REF!</definedName>
    <definedName name="_32__123Graph_ECHART_2" localSheetId="51" hidden="1">'[3]Revised Budget as per CNPP'!#REF!</definedName>
    <definedName name="_32__123Graph_ECHART_2" localSheetId="56" hidden="1">'[3]Revised Budget as per CNPP'!#REF!</definedName>
    <definedName name="_32__123Graph_ECHART_2" localSheetId="16" hidden="1">'[3]Revised Budget as per CNPP'!#REF!</definedName>
    <definedName name="_32__123Graph_ECHART_2" localSheetId="30" hidden="1">'[3]Revised Budget as per CNPP'!#REF!</definedName>
    <definedName name="_32__123Graph_ECHART_2" localSheetId="46" hidden="1">'[3]Revised Budget as per CNPP'!#REF!</definedName>
    <definedName name="_32__123Graph_ECHART_2" localSheetId="35" hidden="1">'[3]Revised Budget as per CNPP'!#REF!</definedName>
    <definedName name="_32__123Graph_ECHART_2" localSheetId="22" hidden="1">'[3]Revised Budget as per CNPP'!#REF!</definedName>
    <definedName name="_32__123Graph_ECHART_2" localSheetId="23" hidden="1">'[3]Revised Budget as per CNPP'!#REF!</definedName>
    <definedName name="_32__123Graph_ECHART_2" localSheetId="24" hidden="1">'[3]Revised Budget as per CNPP'!#REF!</definedName>
    <definedName name="_32__123Graph_ECHART_2" hidden="1">'[3]Revised Budget as per CNPP'!#REF!</definedName>
    <definedName name="_32__123Graph_LBL_FCHART_2" localSheetId="0" hidden="1">'[3]Revised Budget as per CNPP'!#REF!</definedName>
    <definedName name="_32__123Graph_LBL_FCHART_2" localSheetId="1" hidden="1">'[3]Revised Budget as per CNPP'!#REF!</definedName>
    <definedName name="_32__123Graph_LBL_FCHART_2" localSheetId="37" hidden="1">'[3]Revised Budget as per CNPP'!#REF!</definedName>
    <definedName name="_32__123Graph_LBL_FCHART_2" localSheetId="2" hidden="1">'[3]Revised Budget as per CNPP'!#REF!</definedName>
    <definedName name="_32__123Graph_LBL_FCHART_2" localSheetId="25" hidden="1">'[3]Revised Budget as per CNPP'!#REF!</definedName>
    <definedName name="_32__123Graph_LBL_FCHART_2" localSheetId="41" hidden="1">'[3]Revised Budget as per CNPP'!#REF!</definedName>
    <definedName name="_32__123Graph_LBL_FCHART_2" localSheetId="7" hidden="1">'[3]Revised Budget as per CNPP'!#REF!</definedName>
    <definedName name="_32__123Graph_LBL_FCHART_2" localSheetId="51" hidden="1">'[3]Revised Budget as per CNPP'!#REF!</definedName>
    <definedName name="_32__123Graph_LBL_FCHART_2" localSheetId="56" hidden="1">'[3]Revised Budget as per CNPP'!#REF!</definedName>
    <definedName name="_32__123Graph_LBL_FCHART_2" localSheetId="16" hidden="1">'[3]Revised Budget as per CNPP'!#REF!</definedName>
    <definedName name="_32__123Graph_LBL_FCHART_2" localSheetId="30" hidden="1">'[3]Revised Budget as per CNPP'!#REF!</definedName>
    <definedName name="_32__123Graph_LBL_FCHART_2" localSheetId="46" hidden="1">'[3]Revised Budget as per CNPP'!#REF!</definedName>
    <definedName name="_32__123Graph_LBL_FCHART_2" localSheetId="35" hidden="1">'[3]Revised Budget as per CNPP'!#REF!</definedName>
    <definedName name="_32__123Graph_LBL_FCHART_2" localSheetId="22" hidden="1">'[3]Revised Budget as per CNPP'!#REF!</definedName>
    <definedName name="_32__123Graph_LBL_FCHART_2" localSheetId="23" hidden="1">'[3]Revised Budget as per CNPP'!#REF!</definedName>
    <definedName name="_32__123Graph_LBL_FCHART_2" localSheetId="24" hidden="1">'[3]Revised Budget as per CNPP'!#REF!</definedName>
    <definedName name="_32__123Graph_LBL_FCHART_2" hidden="1">'[3]Revised Budget as per CNPP'!#REF!</definedName>
    <definedName name="_33_____123Graph_LBL_FCHART_2" localSheetId="0" hidden="1">'[3]Revised Budget as per CNPP'!#REF!</definedName>
    <definedName name="_33_____123Graph_LBL_FCHART_2" localSheetId="1" hidden="1">'[3]Revised Budget as per CNPP'!#REF!</definedName>
    <definedName name="_33_____123Graph_LBL_FCHART_2" localSheetId="37" hidden="1">'[3]Revised Budget as per CNPP'!#REF!</definedName>
    <definedName name="_33_____123Graph_LBL_FCHART_2" localSheetId="2" hidden="1">'[3]Revised Budget as per CNPP'!#REF!</definedName>
    <definedName name="_33_____123Graph_LBL_FCHART_2" localSheetId="25" hidden="1">'[3]Revised Budget as per CNPP'!#REF!</definedName>
    <definedName name="_33_____123Graph_LBL_FCHART_2" localSheetId="41" hidden="1">'[3]Revised Budget as per CNPP'!#REF!</definedName>
    <definedName name="_33_____123Graph_LBL_FCHART_2" localSheetId="7" hidden="1">'[3]Revised Budget as per CNPP'!#REF!</definedName>
    <definedName name="_33_____123Graph_LBL_FCHART_2" localSheetId="51" hidden="1">'[3]Revised Budget as per CNPP'!#REF!</definedName>
    <definedName name="_33_____123Graph_LBL_FCHART_2" localSheetId="56" hidden="1">'[3]Revised Budget as per CNPP'!#REF!</definedName>
    <definedName name="_33_____123Graph_LBL_FCHART_2" localSheetId="16" hidden="1">'[3]Revised Budget as per CNPP'!#REF!</definedName>
    <definedName name="_33_____123Graph_LBL_FCHART_2" localSheetId="30" hidden="1">'[3]Revised Budget as per CNPP'!#REF!</definedName>
    <definedName name="_33_____123Graph_LBL_FCHART_2" localSheetId="46" hidden="1">'[3]Revised Budget as per CNPP'!#REF!</definedName>
    <definedName name="_33_____123Graph_LBL_FCHART_2" localSheetId="35" hidden="1">'[3]Revised Budget as per CNPP'!#REF!</definedName>
    <definedName name="_33_____123Graph_LBL_FCHART_2" localSheetId="22" hidden="1">'[3]Revised Budget as per CNPP'!#REF!</definedName>
    <definedName name="_33_____123Graph_LBL_FCHART_2" localSheetId="23" hidden="1">'[3]Revised Budget as per CNPP'!#REF!</definedName>
    <definedName name="_33_____123Graph_LBL_FCHART_2" localSheetId="24" hidden="1">'[3]Revised Budget as per CNPP'!#REF!</definedName>
    <definedName name="_33_____123Graph_LBL_FCHART_2" hidden="1">'[3]Revised Budget as per CNPP'!#REF!</definedName>
    <definedName name="_33__123Graph_ACHART_1" localSheetId="0" hidden="1">'[5]lease analysis'!#REF!</definedName>
    <definedName name="_33__123Graph_ACHART_1" localSheetId="1" hidden="1">'[5]lease analysis'!#REF!</definedName>
    <definedName name="_33__123Graph_ACHART_1" localSheetId="37" hidden="1">'[5]lease analysis'!#REF!</definedName>
    <definedName name="_33__123Graph_ACHART_1" localSheetId="2" hidden="1">'[5]lease analysis'!#REF!</definedName>
    <definedName name="_33__123Graph_ACHART_1" localSheetId="25" hidden="1">'[5]lease analysis'!#REF!</definedName>
    <definedName name="_33__123Graph_ACHART_1" localSheetId="41" hidden="1">'[5]lease analysis'!#REF!</definedName>
    <definedName name="_33__123Graph_ACHART_1" localSheetId="7" hidden="1">'[5]lease analysis'!#REF!</definedName>
    <definedName name="_33__123Graph_ACHART_1" localSheetId="51" hidden="1">'[5]lease analysis'!#REF!</definedName>
    <definedName name="_33__123Graph_ACHART_1" localSheetId="56" hidden="1">'[5]lease analysis'!#REF!</definedName>
    <definedName name="_33__123Graph_ACHART_1" localSheetId="16" hidden="1">'[5]lease analysis'!#REF!</definedName>
    <definedName name="_33__123Graph_ACHART_1" localSheetId="30" hidden="1">'[5]lease analysis'!#REF!</definedName>
    <definedName name="_33__123Graph_ACHART_1" localSheetId="46" hidden="1">'[5]lease analysis'!#REF!</definedName>
    <definedName name="_33__123Graph_ACHART_1" localSheetId="35" hidden="1">'[5]lease analysis'!#REF!</definedName>
    <definedName name="_33__123Graph_ACHART_1" localSheetId="22" hidden="1">'[5]lease analysis'!#REF!</definedName>
    <definedName name="_33__123Graph_ACHART_1" localSheetId="23" hidden="1">'[5]lease analysis'!#REF!</definedName>
    <definedName name="_33__123Graph_ACHART_1" localSheetId="24" hidden="1">'[5]lease analysis'!#REF!</definedName>
    <definedName name="_33__123Graph_ACHART_1" hidden="1">'[5]lease analysis'!#REF!</definedName>
    <definedName name="_33__123Graph_DCHART_2" localSheetId="0" hidden="1">'[3]Revised Budget as per CNPP'!#REF!</definedName>
    <definedName name="_33__123Graph_DCHART_2" localSheetId="1" hidden="1">'[3]Revised Budget as per CNPP'!#REF!</definedName>
    <definedName name="_33__123Graph_DCHART_2" localSheetId="37" hidden="1">'[3]Revised Budget as per CNPP'!#REF!</definedName>
    <definedName name="_33__123Graph_DCHART_2" localSheetId="2" hidden="1">'[3]Revised Budget as per CNPP'!#REF!</definedName>
    <definedName name="_33__123Graph_DCHART_2" localSheetId="25" hidden="1">'[3]Revised Budget as per CNPP'!#REF!</definedName>
    <definedName name="_33__123Graph_DCHART_2" localSheetId="41" hidden="1">'[3]Revised Budget as per CNPP'!#REF!</definedName>
    <definedName name="_33__123Graph_DCHART_2" localSheetId="7" hidden="1">'[3]Revised Budget as per CNPP'!#REF!</definedName>
    <definedName name="_33__123Graph_DCHART_2" localSheetId="51" hidden="1">'[3]Revised Budget as per CNPP'!#REF!</definedName>
    <definedName name="_33__123Graph_DCHART_2" localSheetId="56" hidden="1">'[3]Revised Budget as per CNPP'!#REF!</definedName>
    <definedName name="_33__123Graph_DCHART_2" localSheetId="16" hidden="1">'[3]Revised Budget as per CNPP'!#REF!</definedName>
    <definedName name="_33__123Graph_DCHART_2" localSheetId="30" hidden="1">'[3]Revised Budget as per CNPP'!#REF!</definedName>
    <definedName name="_33__123Graph_DCHART_2" localSheetId="46" hidden="1">'[3]Revised Budget as per CNPP'!#REF!</definedName>
    <definedName name="_33__123Graph_DCHART_2" localSheetId="35" hidden="1">'[3]Revised Budget as per CNPP'!#REF!</definedName>
    <definedName name="_33__123Graph_DCHART_2" localSheetId="22" hidden="1">'[3]Revised Budget as per CNPP'!#REF!</definedName>
    <definedName name="_33__123Graph_DCHART_2" localSheetId="23" hidden="1">'[3]Revised Budget as per CNPP'!#REF!</definedName>
    <definedName name="_33__123Graph_DCHART_2" localSheetId="24" hidden="1">'[3]Revised Budget as per CNPP'!#REF!</definedName>
    <definedName name="_33__123Graph_DCHART_2" hidden="1">'[3]Revised Budget as per CNPP'!#REF!</definedName>
    <definedName name="_34____123Graph_ACHART_1" localSheetId="0" hidden="1">'[3]Revised Budget as per CNPP'!#REF!</definedName>
    <definedName name="_34____123Graph_ACHART_1" localSheetId="1" hidden="1">'[3]Revised Budget as per CNPP'!#REF!</definedName>
    <definedName name="_34____123Graph_ACHART_1" localSheetId="37" hidden="1">'[3]Revised Budget as per CNPP'!#REF!</definedName>
    <definedName name="_34____123Graph_ACHART_1" localSheetId="2" hidden="1">'[3]Revised Budget as per CNPP'!#REF!</definedName>
    <definedName name="_34____123Graph_ACHART_1" localSheetId="25" hidden="1">'[3]Revised Budget as per CNPP'!#REF!</definedName>
    <definedName name="_34____123Graph_ACHART_1" localSheetId="41" hidden="1">'[3]Revised Budget as per CNPP'!#REF!</definedName>
    <definedName name="_34____123Graph_ACHART_1" localSheetId="7" hidden="1">'[3]Revised Budget as per CNPP'!#REF!</definedName>
    <definedName name="_34____123Graph_ACHART_1" localSheetId="51" hidden="1">'[3]Revised Budget as per CNPP'!#REF!</definedName>
    <definedName name="_34____123Graph_ACHART_1" localSheetId="56" hidden="1">'[3]Revised Budget as per CNPP'!#REF!</definedName>
    <definedName name="_34____123Graph_ACHART_1" localSheetId="16" hidden="1">'[3]Revised Budget as per CNPP'!#REF!</definedName>
    <definedName name="_34____123Graph_ACHART_1" localSheetId="30" hidden="1">'[3]Revised Budget as per CNPP'!#REF!</definedName>
    <definedName name="_34____123Graph_ACHART_1" localSheetId="46" hidden="1">'[3]Revised Budget as per CNPP'!#REF!</definedName>
    <definedName name="_34____123Graph_ACHART_1" localSheetId="35" hidden="1">'[3]Revised Budget as per CNPP'!#REF!</definedName>
    <definedName name="_34____123Graph_ACHART_1" localSheetId="22" hidden="1">'[3]Revised Budget as per CNPP'!#REF!</definedName>
    <definedName name="_34____123Graph_ACHART_1" localSheetId="23" hidden="1">'[3]Revised Budget as per CNPP'!#REF!</definedName>
    <definedName name="_34____123Graph_ACHART_1" localSheetId="24" hidden="1">'[3]Revised Budget as per CNPP'!#REF!</definedName>
    <definedName name="_34____123Graph_ACHART_1" hidden="1">'[3]Revised Budget as per CNPP'!#REF!</definedName>
    <definedName name="_35____123Graph_ACHART_2" localSheetId="0" hidden="1">'[3]Revised Budget as per CNPP'!#REF!</definedName>
    <definedName name="_35____123Graph_ACHART_2" localSheetId="1" hidden="1">'[3]Revised Budget as per CNPP'!#REF!</definedName>
    <definedName name="_35____123Graph_ACHART_2" localSheetId="37" hidden="1">'[3]Revised Budget as per CNPP'!#REF!</definedName>
    <definedName name="_35____123Graph_ACHART_2" localSheetId="2" hidden="1">'[3]Revised Budget as per CNPP'!#REF!</definedName>
    <definedName name="_35____123Graph_ACHART_2" localSheetId="25" hidden="1">'[3]Revised Budget as per CNPP'!#REF!</definedName>
    <definedName name="_35____123Graph_ACHART_2" localSheetId="41" hidden="1">'[3]Revised Budget as per CNPP'!#REF!</definedName>
    <definedName name="_35____123Graph_ACHART_2" localSheetId="7" hidden="1">'[3]Revised Budget as per CNPP'!#REF!</definedName>
    <definedName name="_35____123Graph_ACHART_2" localSheetId="51" hidden="1">'[3]Revised Budget as per CNPP'!#REF!</definedName>
    <definedName name="_35____123Graph_ACHART_2" localSheetId="56" hidden="1">'[3]Revised Budget as per CNPP'!#REF!</definedName>
    <definedName name="_35____123Graph_ACHART_2" localSheetId="16" hidden="1">'[3]Revised Budget as per CNPP'!#REF!</definedName>
    <definedName name="_35____123Graph_ACHART_2" localSheetId="30" hidden="1">'[3]Revised Budget as per CNPP'!#REF!</definedName>
    <definedName name="_35____123Graph_ACHART_2" localSheetId="46" hidden="1">'[3]Revised Budget as per CNPP'!#REF!</definedName>
    <definedName name="_35____123Graph_ACHART_2" localSheetId="35" hidden="1">'[3]Revised Budget as per CNPP'!#REF!</definedName>
    <definedName name="_35____123Graph_ACHART_2" localSheetId="22" hidden="1">'[3]Revised Budget as per CNPP'!#REF!</definedName>
    <definedName name="_35____123Graph_ACHART_2" localSheetId="23" hidden="1">'[3]Revised Budget as per CNPP'!#REF!</definedName>
    <definedName name="_35____123Graph_ACHART_2" localSheetId="24" hidden="1">'[3]Revised Budget as per CNPP'!#REF!</definedName>
    <definedName name="_35____123Graph_ACHART_2" hidden="1">'[3]Revised Budget as per CNPP'!#REF!</definedName>
    <definedName name="_35__123Graph_ACHART_2" localSheetId="0" hidden="1">'[3]Revised Budget as per CNPP'!#REF!</definedName>
    <definedName name="_35__123Graph_ACHART_2" localSheetId="1" hidden="1">'[3]Revised Budget as per CNPP'!#REF!</definedName>
    <definedName name="_35__123Graph_ACHART_2" localSheetId="37" hidden="1">'[3]Revised Budget as per CNPP'!#REF!</definedName>
    <definedName name="_35__123Graph_ACHART_2" localSheetId="2" hidden="1">'[3]Revised Budget as per CNPP'!#REF!</definedName>
    <definedName name="_35__123Graph_ACHART_2" localSheetId="25" hidden="1">'[3]Revised Budget as per CNPP'!#REF!</definedName>
    <definedName name="_35__123Graph_ACHART_2" localSheetId="41" hidden="1">'[3]Revised Budget as per CNPP'!#REF!</definedName>
    <definedName name="_35__123Graph_ACHART_2" localSheetId="7" hidden="1">'[3]Revised Budget as per CNPP'!#REF!</definedName>
    <definedName name="_35__123Graph_ACHART_2" localSheetId="51" hidden="1">'[3]Revised Budget as per CNPP'!#REF!</definedName>
    <definedName name="_35__123Graph_ACHART_2" localSheetId="56" hidden="1">'[3]Revised Budget as per CNPP'!#REF!</definedName>
    <definedName name="_35__123Graph_ACHART_2" localSheetId="16" hidden="1">'[3]Revised Budget as per CNPP'!#REF!</definedName>
    <definedName name="_35__123Graph_ACHART_2" localSheetId="30" hidden="1">'[3]Revised Budget as per CNPP'!#REF!</definedName>
    <definedName name="_35__123Graph_ACHART_2" localSheetId="46" hidden="1">'[3]Revised Budget as per CNPP'!#REF!</definedName>
    <definedName name="_35__123Graph_ACHART_2" localSheetId="35" hidden="1">'[3]Revised Budget as per CNPP'!#REF!</definedName>
    <definedName name="_35__123Graph_ACHART_2" localSheetId="22" hidden="1">'[3]Revised Budget as per CNPP'!#REF!</definedName>
    <definedName name="_35__123Graph_ACHART_2" localSheetId="23" hidden="1">'[3]Revised Budget as per CNPP'!#REF!</definedName>
    <definedName name="_35__123Graph_ACHART_2" localSheetId="24" hidden="1">'[3]Revised Budget as per CNPP'!#REF!</definedName>
    <definedName name="_35__123Graph_ACHART_2" hidden="1">'[3]Revised Budget as per CNPP'!#REF!</definedName>
    <definedName name="_36____123Graph_BCHART_1" localSheetId="0" hidden="1">'[3]Revised Budget as per CNPP'!#REF!</definedName>
    <definedName name="_36____123Graph_BCHART_1" localSheetId="1" hidden="1">'[3]Revised Budget as per CNPP'!#REF!</definedName>
    <definedName name="_36____123Graph_BCHART_1" localSheetId="37" hidden="1">'[3]Revised Budget as per CNPP'!#REF!</definedName>
    <definedName name="_36____123Graph_BCHART_1" localSheetId="2" hidden="1">'[3]Revised Budget as per CNPP'!#REF!</definedName>
    <definedName name="_36____123Graph_BCHART_1" localSheetId="25" hidden="1">'[3]Revised Budget as per CNPP'!#REF!</definedName>
    <definedName name="_36____123Graph_BCHART_1" localSheetId="41" hidden="1">'[3]Revised Budget as per CNPP'!#REF!</definedName>
    <definedName name="_36____123Graph_BCHART_1" localSheetId="7" hidden="1">'[3]Revised Budget as per CNPP'!#REF!</definedName>
    <definedName name="_36____123Graph_BCHART_1" localSheetId="51" hidden="1">'[3]Revised Budget as per CNPP'!#REF!</definedName>
    <definedName name="_36____123Graph_BCHART_1" localSheetId="56" hidden="1">'[3]Revised Budget as per CNPP'!#REF!</definedName>
    <definedName name="_36____123Graph_BCHART_1" localSheetId="16" hidden="1">'[3]Revised Budget as per CNPP'!#REF!</definedName>
    <definedName name="_36____123Graph_BCHART_1" localSheetId="30" hidden="1">'[3]Revised Budget as per CNPP'!#REF!</definedName>
    <definedName name="_36____123Graph_BCHART_1" localSheetId="46" hidden="1">'[3]Revised Budget as per CNPP'!#REF!</definedName>
    <definedName name="_36____123Graph_BCHART_1" localSheetId="35" hidden="1">'[3]Revised Budget as per CNPP'!#REF!</definedName>
    <definedName name="_36____123Graph_BCHART_1" localSheetId="22" hidden="1">'[3]Revised Budget as per CNPP'!#REF!</definedName>
    <definedName name="_36____123Graph_BCHART_1" localSheetId="23" hidden="1">'[3]Revised Budget as per CNPP'!#REF!</definedName>
    <definedName name="_36____123Graph_BCHART_1" localSheetId="24" hidden="1">'[3]Revised Budget as per CNPP'!#REF!</definedName>
    <definedName name="_36____123Graph_BCHART_1" hidden="1">'[3]Revised Budget as per CNPP'!#REF!</definedName>
    <definedName name="_36__123Graph_FCHART_2" localSheetId="0" hidden="1">'[3]Revised Budget as per CNPP'!#REF!</definedName>
    <definedName name="_36__123Graph_FCHART_2" localSheetId="1" hidden="1">'[3]Revised Budget as per CNPP'!#REF!</definedName>
    <definedName name="_36__123Graph_FCHART_2" localSheetId="37" hidden="1">'[3]Revised Budget as per CNPP'!#REF!</definedName>
    <definedName name="_36__123Graph_FCHART_2" localSheetId="2" hidden="1">'[3]Revised Budget as per CNPP'!#REF!</definedName>
    <definedName name="_36__123Graph_FCHART_2" localSheetId="25" hidden="1">'[3]Revised Budget as per CNPP'!#REF!</definedName>
    <definedName name="_36__123Graph_FCHART_2" localSheetId="41" hidden="1">'[3]Revised Budget as per CNPP'!#REF!</definedName>
    <definedName name="_36__123Graph_FCHART_2" localSheetId="7" hidden="1">'[3]Revised Budget as per CNPP'!#REF!</definedName>
    <definedName name="_36__123Graph_FCHART_2" localSheetId="51" hidden="1">'[3]Revised Budget as per CNPP'!#REF!</definedName>
    <definedName name="_36__123Graph_FCHART_2" localSheetId="56" hidden="1">'[3]Revised Budget as per CNPP'!#REF!</definedName>
    <definedName name="_36__123Graph_FCHART_2" localSheetId="16" hidden="1">'[3]Revised Budget as per CNPP'!#REF!</definedName>
    <definedName name="_36__123Graph_FCHART_2" localSheetId="30" hidden="1">'[3]Revised Budget as per CNPP'!#REF!</definedName>
    <definedName name="_36__123Graph_FCHART_2" localSheetId="46" hidden="1">'[3]Revised Budget as per CNPP'!#REF!</definedName>
    <definedName name="_36__123Graph_FCHART_2" localSheetId="35" hidden="1">'[3]Revised Budget as per CNPP'!#REF!</definedName>
    <definedName name="_36__123Graph_FCHART_2" localSheetId="22" hidden="1">'[3]Revised Budget as per CNPP'!#REF!</definedName>
    <definedName name="_36__123Graph_FCHART_2" localSheetId="23" hidden="1">'[3]Revised Budget as per CNPP'!#REF!</definedName>
    <definedName name="_36__123Graph_FCHART_2" localSheetId="24" hidden="1">'[3]Revised Budget as per CNPP'!#REF!</definedName>
    <definedName name="_36__123Graph_FCHART_2" hidden="1">'[3]Revised Budget as per CNPP'!#REF!</definedName>
    <definedName name="_37____123Graph_BCHART_2" localSheetId="0" hidden="1">'[3]Revised Budget as per CNPP'!#REF!</definedName>
    <definedName name="_37____123Graph_BCHART_2" localSheetId="1" hidden="1">'[3]Revised Budget as per CNPP'!#REF!</definedName>
    <definedName name="_37____123Graph_BCHART_2" localSheetId="37" hidden="1">'[3]Revised Budget as per CNPP'!#REF!</definedName>
    <definedName name="_37____123Graph_BCHART_2" localSheetId="2" hidden="1">'[3]Revised Budget as per CNPP'!#REF!</definedName>
    <definedName name="_37____123Graph_BCHART_2" localSheetId="25" hidden="1">'[3]Revised Budget as per CNPP'!#REF!</definedName>
    <definedName name="_37____123Graph_BCHART_2" localSheetId="41" hidden="1">'[3]Revised Budget as per CNPP'!#REF!</definedName>
    <definedName name="_37____123Graph_BCHART_2" localSheetId="7" hidden="1">'[3]Revised Budget as per CNPP'!#REF!</definedName>
    <definedName name="_37____123Graph_BCHART_2" localSheetId="51" hidden="1">'[3]Revised Budget as per CNPP'!#REF!</definedName>
    <definedName name="_37____123Graph_BCHART_2" localSheetId="56" hidden="1">'[3]Revised Budget as per CNPP'!#REF!</definedName>
    <definedName name="_37____123Graph_BCHART_2" localSheetId="16" hidden="1">'[3]Revised Budget as per CNPP'!#REF!</definedName>
    <definedName name="_37____123Graph_BCHART_2" localSheetId="30" hidden="1">'[3]Revised Budget as per CNPP'!#REF!</definedName>
    <definedName name="_37____123Graph_BCHART_2" localSheetId="46" hidden="1">'[3]Revised Budget as per CNPP'!#REF!</definedName>
    <definedName name="_37____123Graph_BCHART_2" localSheetId="35" hidden="1">'[3]Revised Budget as per CNPP'!#REF!</definedName>
    <definedName name="_37____123Graph_BCHART_2" localSheetId="22" hidden="1">'[3]Revised Budget as per CNPP'!#REF!</definedName>
    <definedName name="_37____123Graph_BCHART_2" localSheetId="23" hidden="1">'[3]Revised Budget as per CNPP'!#REF!</definedName>
    <definedName name="_37____123Graph_BCHART_2" localSheetId="24" hidden="1">'[3]Revised Budget as per CNPP'!#REF!</definedName>
    <definedName name="_37____123Graph_BCHART_2" hidden="1">'[3]Revised Budget as per CNPP'!#REF!</definedName>
    <definedName name="_37__123Graph_ACHART_3" localSheetId="0" hidden="1">'[5]lease analysis'!#REF!</definedName>
    <definedName name="_37__123Graph_ACHART_3" localSheetId="1" hidden="1">'[5]lease analysis'!#REF!</definedName>
    <definedName name="_37__123Graph_ACHART_3" localSheetId="37" hidden="1">'[5]lease analysis'!#REF!</definedName>
    <definedName name="_37__123Graph_ACHART_3" localSheetId="2" hidden="1">'[5]lease analysis'!#REF!</definedName>
    <definedName name="_37__123Graph_ACHART_3" localSheetId="25" hidden="1">'[5]lease analysis'!#REF!</definedName>
    <definedName name="_37__123Graph_ACHART_3" localSheetId="41" hidden="1">'[5]lease analysis'!#REF!</definedName>
    <definedName name="_37__123Graph_ACHART_3" localSheetId="7" hidden="1">'[5]lease analysis'!#REF!</definedName>
    <definedName name="_37__123Graph_ACHART_3" localSheetId="51" hidden="1">'[5]lease analysis'!#REF!</definedName>
    <definedName name="_37__123Graph_ACHART_3" localSheetId="56" hidden="1">'[5]lease analysis'!#REF!</definedName>
    <definedName name="_37__123Graph_ACHART_3" localSheetId="16" hidden="1">'[5]lease analysis'!#REF!</definedName>
    <definedName name="_37__123Graph_ACHART_3" localSheetId="30" hidden="1">'[5]lease analysis'!#REF!</definedName>
    <definedName name="_37__123Graph_ACHART_3" localSheetId="46" hidden="1">'[5]lease analysis'!#REF!</definedName>
    <definedName name="_37__123Graph_ACHART_3" localSheetId="35" hidden="1">'[5]lease analysis'!#REF!</definedName>
    <definedName name="_37__123Graph_ACHART_3" localSheetId="22" hidden="1">'[5]lease analysis'!#REF!</definedName>
    <definedName name="_37__123Graph_ACHART_3" localSheetId="23" hidden="1">'[5]lease analysis'!#REF!</definedName>
    <definedName name="_37__123Graph_ACHART_3" localSheetId="24" hidden="1">'[5]lease analysis'!#REF!</definedName>
    <definedName name="_37__123Graph_ACHART_3" hidden="1">'[5]lease analysis'!#REF!</definedName>
    <definedName name="_37__123Graph_ECHART_2" localSheetId="0" hidden="1">'[3]Revised Budget as per CNPP'!#REF!</definedName>
    <definedName name="_37__123Graph_ECHART_2" localSheetId="1" hidden="1">'[3]Revised Budget as per CNPP'!#REF!</definedName>
    <definedName name="_37__123Graph_ECHART_2" localSheetId="37" hidden="1">'[3]Revised Budget as per CNPP'!#REF!</definedName>
    <definedName name="_37__123Graph_ECHART_2" localSheetId="2" hidden="1">'[3]Revised Budget as per CNPP'!#REF!</definedName>
    <definedName name="_37__123Graph_ECHART_2" localSheetId="25" hidden="1">'[3]Revised Budget as per CNPP'!#REF!</definedName>
    <definedName name="_37__123Graph_ECHART_2" localSheetId="41" hidden="1">'[3]Revised Budget as per CNPP'!#REF!</definedName>
    <definedName name="_37__123Graph_ECHART_2" localSheetId="7" hidden="1">'[3]Revised Budget as per CNPP'!#REF!</definedName>
    <definedName name="_37__123Graph_ECHART_2" localSheetId="51" hidden="1">'[3]Revised Budget as per CNPP'!#REF!</definedName>
    <definedName name="_37__123Graph_ECHART_2" localSheetId="56" hidden="1">'[3]Revised Budget as per CNPP'!#REF!</definedName>
    <definedName name="_37__123Graph_ECHART_2" localSheetId="16" hidden="1">'[3]Revised Budget as per CNPP'!#REF!</definedName>
    <definedName name="_37__123Graph_ECHART_2" localSheetId="30" hidden="1">'[3]Revised Budget as per CNPP'!#REF!</definedName>
    <definedName name="_37__123Graph_ECHART_2" localSheetId="46" hidden="1">'[3]Revised Budget as per CNPP'!#REF!</definedName>
    <definedName name="_37__123Graph_ECHART_2" localSheetId="35" hidden="1">'[3]Revised Budget as per CNPP'!#REF!</definedName>
    <definedName name="_37__123Graph_ECHART_2" localSheetId="22" hidden="1">'[3]Revised Budget as per CNPP'!#REF!</definedName>
    <definedName name="_37__123Graph_ECHART_2" localSheetId="23" hidden="1">'[3]Revised Budget as per CNPP'!#REF!</definedName>
    <definedName name="_37__123Graph_ECHART_2" localSheetId="24" hidden="1">'[3]Revised Budget as per CNPP'!#REF!</definedName>
    <definedName name="_37__123Graph_ECHART_2" hidden="1">'[3]Revised Budget as per CNPP'!#REF!</definedName>
    <definedName name="_38____123Graph_CCHART_1" localSheetId="0" hidden="1">'[3]Revised Budget as per CNPP'!#REF!</definedName>
    <definedName name="_38____123Graph_CCHART_1" localSheetId="1" hidden="1">'[3]Revised Budget as per CNPP'!#REF!</definedName>
    <definedName name="_38____123Graph_CCHART_1" localSheetId="37" hidden="1">'[3]Revised Budget as per CNPP'!#REF!</definedName>
    <definedName name="_38____123Graph_CCHART_1" localSheetId="2" hidden="1">'[3]Revised Budget as per CNPP'!#REF!</definedName>
    <definedName name="_38____123Graph_CCHART_1" localSheetId="25" hidden="1">'[3]Revised Budget as per CNPP'!#REF!</definedName>
    <definedName name="_38____123Graph_CCHART_1" localSheetId="41" hidden="1">'[3]Revised Budget as per CNPP'!#REF!</definedName>
    <definedName name="_38____123Graph_CCHART_1" localSheetId="7" hidden="1">'[3]Revised Budget as per CNPP'!#REF!</definedName>
    <definedName name="_38____123Graph_CCHART_1" localSheetId="51" hidden="1">'[3]Revised Budget as per CNPP'!#REF!</definedName>
    <definedName name="_38____123Graph_CCHART_1" localSheetId="56" hidden="1">'[3]Revised Budget as per CNPP'!#REF!</definedName>
    <definedName name="_38____123Graph_CCHART_1" localSheetId="16" hidden="1">'[3]Revised Budget as per CNPP'!#REF!</definedName>
    <definedName name="_38____123Graph_CCHART_1" localSheetId="30" hidden="1">'[3]Revised Budget as per CNPP'!#REF!</definedName>
    <definedName name="_38____123Graph_CCHART_1" localSheetId="46" hidden="1">'[3]Revised Budget as per CNPP'!#REF!</definedName>
    <definedName name="_38____123Graph_CCHART_1" localSheetId="35" hidden="1">'[3]Revised Budget as per CNPP'!#REF!</definedName>
    <definedName name="_38____123Graph_CCHART_1" localSheetId="22" hidden="1">'[3]Revised Budget as per CNPP'!#REF!</definedName>
    <definedName name="_38____123Graph_CCHART_1" localSheetId="23" hidden="1">'[3]Revised Budget as per CNPP'!#REF!</definedName>
    <definedName name="_38____123Graph_CCHART_1" localSheetId="24" hidden="1">'[3]Revised Budget as per CNPP'!#REF!</definedName>
    <definedName name="_38____123Graph_CCHART_1" hidden="1">'[3]Revised Budget as per CNPP'!#REF!</definedName>
    <definedName name="_39____123Graph_CCHART_2" localSheetId="0" hidden="1">'[3]Revised Budget as per CNPP'!#REF!</definedName>
    <definedName name="_39____123Graph_CCHART_2" localSheetId="1" hidden="1">'[3]Revised Budget as per CNPP'!#REF!</definedName>
    <definedName name="_39____123Graph_CCHART_2" localSheetId="37" hidden="1">'[3]Revised Budget as per CNPP'!#REF!</definedName>
    <definedName name="_39____123Graph_CCHART_2" localSheetId="2" hidden="1">'[3]Revised Budget as per CNPP'!#REF!</definedName>
    <definedName name="_39____123Graph_CCHART_2" localSheetId="25" hidden="1">'[3]Revised Budget as per CNPP'!#REF!</definedName>
    <definedName name="_39____123Graph_CCHART_2" localSheetId="41" hidden="1">'[3]Revised Budget as per CNPP'!#REF!</definedName>
    <definedName name="_39____123Graph_CCHART_2" localSheetId="7" hidden="1">'[3]Revised Budget as per CNPP'!#REF!</definedName>
    <definedName name="_39____123Graph_CCHART_2" localSheetId="51" hidden="1">'[3]Revised Budget as per CNPP'!#REF!</definedName>
    <definedName name="_39____123Graph_CCHART_2" localSheetId="56" hidden="1">'[3]Revised Budget as per CNPP'!#REF!</definedName>
    <definedName name="_39____123Graph_CCHART_2" localSheetId="16" hidden="1">'[3]Revised Budget as per CNPP'!#REF!</definedName>
    <definedName name="_39____123Graph_CCHART_2" localSheetId="30" hidden="1">'[3]Revised Budget as per CNPP'!#REF!</definedName>
    <definedName name="_39____123Graph_CCHART_2" localSheetId="46" hidden="1">'[3]Revised Budget as per CNPP'!#REF!</definedName>
    <definedName name="_39____123Graph_CCHART_2" localSheetId="35" hidden="1">'[3]Revised Budget as per CNPP'!#REF!</definedName>
    <definedName name="_39____123Graph_CCHART_2" localSheetId="22" hidden="1">'[3]Revised Budget as per CNPP'!#REF!</definedName>
    <definedName name="_39____123Graph_CCHART_2" localSheetId="23" hidden="1">'[3]Revised Budget as per CNPP'!#REF!</definedName>
    <definedName name="_39____123Graph_CCHART_2" localSheetId="24" hidden="1">'[3]Revised Budget as per CNPP'!#REF!</definedName>
    <definedName name="_39____123Graph_CCHART_2" hidden="1">'[3]Revised Budget as per CNPP'!#REF!</definedName>
    <definedName name="_39__123Graph_ACHART_6" localSheetId="0" hidden="1">'[5]lease analysis'!#REF!</definedName>
    <definedName name="_39__123Graph_ACHART_6" localSheetId="1" hidden="1">'[5]lease analysis'!#REF!</definedName>
    <definedName name="_39__123Graph_ACHART_6" localSheetId="37" hidden="1">'[5]lease analysis'!#REF!</definedName>
    <definedName name="_39__123Graph_ACHART_6" localSheetId="2" hidden="1">'[5]lease analysis'!#REF!</definedName>
    <definedName name="_39__123Graph_ACHART_6" localSheetId="25" hidden="1">'[5]lease analysis'!#REF!</definedName>
    <definedName name="_39__123Graph_ACHART_6" localSheetId="41" hidden="1">'[5]lease analysis'!#REF!</definedName>
    <definedName name="_39__123Graph_ACHART_6" localSheetId="7" hidden="1">'[5]lease analysis'!#REF!</definedName>
    <definedName name="_39__123Graph_ACHART_6" localSheetId="51" hidden="1">'[5]lease analysis'!#REF!</definedName>
    <definedName name="_39__123Graph_ACHART_6" localSheetId="56" hidden="1">'[5]lease analysis'!#REF!</definedName>
    <definedName name="_39__123Graph_ACHART_6" localSheetId="16" hidden="1">'[5]lease analysis'!#REF!</definedName>
    <definedName name="_39__123Graph_ACHART_6" localSheetId="30" hidden="1">'[5]lease analysis'!#REF!</definedName>
    <definedName name="_39__123Graph_ACHART_6" localSheetId="46" hidden="1">'[5]lease analysis'!#REF!</definedName>
    <definedName name="_39__123Graph_ACHART_6" localSheetId="35" hidden="1">'[5]lease analysis'!#REF!</definedName>
    <definedName name="_39__123Graph_ACHART_6" localSheetId="22" hidden="1">'[5]lease analysis'!#REF!</definedName>
    <definedName name="_39__123Graph_ACHART_6" localSheetId="23" hidden="1">'[5]lease analysis'!#REF!</definedName>
    <definedName name="_39__123Graph_ACHART_6" localSheetId="24" hidden="1">'[5]lease analysis'!#REF!</definedName>
    <definedName name="_39__123Graph_ACHART_6" hidden="1">'[5]lease analysis'!#REF!</definedName>
    <definedName name="_3Excel_BuiltIn_Print_Titles_4_1" localSheetId="0">[6]Technical!$A:$B,[6]Technical!#REF!</definedName>
    <definedName name="_3Excel_BuiltIn_Print_Titles_4_1" localSheetId="1">[6]Technical!$A:$B,[6]Technical!#REF!</definedName>
    <definedName name="_3Excel_BuiltIn_Print_Titles_4_1" localSheetId="37">[6]Technical!$A:$B,[6]Technical!#REF!</definedName>
    <definedName name="_3Excel_BuiltIn_Print_Titles_4_1" localSheetId="2">[6]Technical!$A:$B,[6]Technical!#REF!</definedName>
    <definedName name="_3Excel_BuiltIn_Print_Titles_4_1" localSheetId="25">[6]Technical!$A:$B,[6]Technical!#REF!</definedName>
    <definedName name="_3Excel_BuiltIn_Print_Titles_4_1" localSheetId="41">[6]Technical!$A:$B,[6]Technical!#REF!</definedName>
    <definedName name="_3Excel_BuiltIn_Print_Titles_4_1" localSheetId="7">[6]Technical!$A:$B,[6]Technical!#REF!</definedName>
    <definedName name="_3Excel_BuiltIn_Print_Titles_4_1" localSheetId="51">[6]Technical!$A:$B,[6]Technical!#REF!</definedName>
    <definedName name="_3Excel_BuiltIn_Print_Titles_4_1" localSheetId="56">[6]Technical!$A:$B,[6]Technical!#REF!</definedName>
    <definedName name="_3Excel_BuiltIn_Print_Titles_4_1" localSheetId="16">[6]Technical!$A:$B,[6]Technical!#REF!</definedName>
    <definedName name="_3Excel_BuiltIn_Print_Titles_4_1" localSheetId="30">[6]Technical!$A:$B,[6]Technical!#REF!</definedName>
    <definedName name="_3Excel_BuiltIn_Print_Titles_4_1" localSheetId="46">[6]Technical!$A:$B,[6]Technical!#REF!</definedName>
    <definedName name="_3Excel_BuiltIn_Print_Titles_4_1" localSheetId="35">[6]Technical!$A:$B,[6]Technical!#REF!</definedName>
    <definedName name="_3Excel_BuiltIn_Print_Titles_4_1" localSheetId="22">[6]Technical!$A:$B,[6]Technical!#REF!</definedName>
    <definedName name="_3Excel_BuiltIn_Print_Titles_4_1" localSheetId="23">[6]Technical!$A:$B,[6]Technical!#REF!</definedName>
    <definedName name="_3Excel_BuiltIn_Print_Titles_4_1" localSheetId="24">[6]Technical!$A:$B,[6]Technical!#REF!</definedName>
    <definedName name="_3Excel_BuiltIn_Print_Titles_4_1">[6]Technical!$A:$B,[6]Technical!#REF!</definedName>
    <definedName name="_4" localSheetId="0">#REF!</definedName>
    <definedName name="_4" localSheetId="1">#REF!</definedName>
    <definedName name="_4" localSheetId="37">#REF!</definedName>
    <definedName name="_4" localSheetId="2">#REF!</definedName>
    <definedName name="_4" localSheetId="25">#REF!</definedName>
    <definedName name="_4" localSheetId="41">#REF!</definedName>
    <definedName name="_4" localSheetId="7">#REF!</definedName>
    <definedName name="_4" localSheetId="51">#REF!</definedName>
    <definedName name="_4" localSheetId="56">#REF!</definedName>
    <definedName name="_4" localSheetId="16">#REF!</definedName>
    <definedName name="_4" localSheetId="30">#REF!</definedName>
    <definedName name="_4" localSheetId="46">#REF!</definedName>
    <definedName name="_4" localSheetId="35">#REF!</definedName>
    <definedName name="_4" localSheetId="22">#REF!</definedName>
    <definedName name="_4" localSheetId="23">#REF!</definedName>
    <definedName name="_4" localSheetId="24">#REF!</definedName>
    <definedName name="_4">#REF!</definedName>
    <definedName name="_4______123Graph_CCHART_1" localSheetId="0" hidden="1">'[3]Revised Budget as per CNPP'!#REF!</definedName>
    <definedName name="_4______123Graph_CCHART_1" localSheetId="1" hidden="1">'[3]Revised Budget as per CNPP'!#REF!</definedName>
    <definedName name="_4______123Graph_CCHART_1" localSheetId="37" hidden="1">'[3]Revised Budget as per CNPP'!#REF!</definedName>
    <definedName name="_4______123Graph_CCHART_1" localSheetId="2" hidden="1">'[3]Revised Budget as per CNPP'!#REF!</definedName>
    <definedName name="_4______123Graph_CCHART_1" localSheetId="25" hidden="1">'[3]Revised Budget as per CNPP'!#REF!</definedName>
    <definedName name="_4______123Graph_CCHART_1" localSheetId="41" hidden="1">'[3]Revised Budget as per CNPP'!#REF!</definedName>
    <definedName name="_4______123Graph_CCHART_1" localSheetId="7" hidden="1">'[3]Revised Budget as per CNPP'!#REF!</definedName>
    <definedName name="_4______123Graph_CCHART_1" localSheetId="51" hidden="1">'[3]Revised Budget as per CNPP'!#REF!</definedName>
    <definedName name="_4______123Graph_CCHART_1" localSheetId="56" hidden="1">'[3]Revised Budget as per CNPP'!#REF!</definedName>
    <definedName name="_4______123Graph_CCHART_1" localSheetId="16" hidden="1">'[3]Revised Budget as per CNPP'!#REF!</definedName>
    <definedName name="_4______123Graph_CCHART_1" localSheetId="30" hidden="1">'[3]Revised Budget as per CNPP'!#REF!</definedName>
    <definedName name="_4______123Graph_CCHART_1" localSheetId="46" hidden="1">'[3]Revised Budget as per CNPP'!#REF!</definedName>
    <definedName name="_4______123Graph_CCHART_1" localSheetId="35" hidden="1">'[3]Revised Budget as per CNPP'!#REF!</definedName>
    <definedName name="_4______123Graph_CCHART_1" localSheetId="22" hidden="1">'[3]Revised Budget as per CNPP'!#REF!</definedName>
    <definedName name="_4______123Graph_CCHART_1" localSheetId="23" hidden="1">'[3]Revised Budget as per CNPP'!#REF!</definedName>
    <definedName name="_4______123Graph_CCHART_1" localSheetId="24" hidden="1">'[3]Revised Budget as per CNPP'!#REF!</definedName>
    <definedName name="_4______123Graph_CCHART_1" hidden="1">'[3]Revised Budget as per CNPP'!#REF!</definedName>
    <definedName name="_4___123Graph_BCHART_1" localSheetId="0" hidden="1">'[3]Revised Budget as per CNPP'!#REF!</definedName>
    <definedName name="_4___123Graph_BCHART_1" localSheetId="1" hidden="1">'[3]Revised Budget as per CNPP'!#REF!</definedName>
    <definedName name="_4___123Graph_BCHART_1" localSheetId="37" hidden="1">'[3]Revised Budget as per CNPP'!#REF!</definedName>
    <definedName name="_4___123Graph_BCHART_1" localSheetId="2" hidden="1">'[3]Revised Budget as per CNPP'!#REF!</definedName>
    <definedName name="_4___123Graph_BCHART_1" localSheetId="25" hidden="1">'[3]Revised Budget as per CNPP'!#REF!</definedName>
    <definedName name="_4___123Graph_BCHART_1" localSheetId="41" hidden="1">'[3]Revised Budget as per CNPP'!#REF!</definedName>
    <definedName name="_4___123Graph_BCHART_1" localSheetId="7" hidden="1">'[3]Revised Budget as per CNPP'!#REF!</definedName>
    <definedName name="_4___123Graph_BCHART_1" localSheetId="51" hidden="1">'[3]Revised Budget as per CNPP'!#REF!</definedName>
    <definedName name="_4___123Graph_BCHART_1" localSheetId="56" hidden="1">'[3]Revised Budget as per CNPP'!#REF!</definedName>
    <definedName name="_4___123Graph_BCHART_1" localSheetId="16" hidden="1">'[3]Revised Budget as per CNPP'!#REF!</definedName>
    <definedName name="_4___123Graph_BCHART_1" localSheetId="30" hidden="1">'[3]Revised Budget as per CNPP'!#REF!</definedName>
    <definedName name="_4___123Graph_BCHART_1" localSheetId="46" hidden="1">'[3]Revised Budget as per CNPP'!#REF!</definedName>
    <definedName name="_4___123Graph_BCHART_1" localSheetId="35" hidden="1">'[3]Revised Budget as per CNPP'!#REF!</definedName>
    <definedName name="_4___123Graph_BCHART_1" localSheetId="22" hidden="1">'[3]Revised Budget as per CNPP'!#REF!</definedName>
    <definedName name="_4___123Graph_BCHART_1" localSheetId="23" hidden="1">'[3]Revised Budget as per CNPP'!#REF!</definedName>
    <definedName name="_4___123Graph_BCHART_1" localSheetId="24" hidden="1">'[3]Revised Budget as per CNPP'!#REF!</definedName>
    <definedName name="_4___123Graph_BCHART_1" hidden="1">'[3]Revised Budget as per CNPP'!#REF!</definedName>
    <definedName name="_4___123Graph_CCHART_1" localSheetId="0" hidden="1">'[3]Revised Budget as per CNPP'!#REF!</definedName>
    <definedName name="_4___123Graph_CCHART_1" localSheetId="1" hidden="1">'[3]Revised Budget as per CNPP'!#REF!</definedName>
    <definedName name="_4___123Graph_CCHART_1" localSheetId="37" hidden="1">'[3]Revised Budget as per CNPP'!#REF!</definedName>
    <definedName name="_4___123Graph_CCHART_1" localSheetId="2" hidden="1">'[3]Revised Budget as per CNPP'!#REF!</definedName>
    <definedName name="_4___123Graph_CCHART_1" localSheetId="25" hidden="1">'[3]Revised Budget as per CNPP'!#REF!</definedName>
    <definedName name="_4___123Graph_CCHART_1" localSheetId="41" hidden="1">'[3]Revised Budget as per CNPP'!#REF!</definedName>
    <definedName name="_4___123Graph_CCHART_1" localSheetId="7" hidden="1">'[3]Revised Budget as per CNPP'!#REF!</definedName>
    <definedName name="_4___123Graph_CCHART_1" localSheetId="51" hidden="1">'[3]Revised Budget as per CNPP'!#REF!</definedName>
    <definedName name="_4___123Graph_CCHART_1" localSheetId="56" hidden="1">'[3]Revised Budget as per CNPP'!#REF!</definedName>
    <definedName name="_4___123Graph_CCHART_1" localSheetId="16" hidden="1">'[3]Revised Budget as per CNPP'!#REF!</definedName>
    <definedName name="_4___123Graph_CCHART_1" localSheetId="30" hidden="1">'[3]Revised Budget as per CNPP'!#REF!</definedName>
    <definedName name="_4___123Graph_CCHART_1" localSheetId="46" hidden="1">'[3]Revised Budget as per CNPP'!#REF!</definedName>
    <definedName name="_4___123Graph_CCHART_1" localSheetId="35" hidden="1">'[3]Revised Budget as per CNPP'!#REF!</definedName>
    <definedName name="_4___123Graph_CCHART_1" localSheetId="22" hidden="1">'[3]Revised Budget as per CNPP'!#REF!</definedName>
    <definedName name="_4___123Graph_CCHART_1" localSheetId="23" hidden="1">'[3]Revised Budget as per CNPP'!#REF!</definedName>
    <definedName name="_4___123Graph_CCHART_1" localSheetId="24" hidden="1">'[3]Revised Budget as per CNPP'!#REF!</definedName>
    <definedName name="_4___123Graph_CCHART_1" hidden="1">'[3]Revised Budget as per CNPP'!#REF!</definedName>
    <definedName name="_4__123Graph_ACHART_1" localSheetId="0" hidden="1">'[3]Revised Budget as per CNPP'!#REF!</definedName>
    <definedName name="_4__123Graph_ACHART_1" localSheetId="1" hidden="1">'[3]Revised Budget as per CNPP'!#REF!</definedName>
    <definedName name="_4__123Graph_ACHART_1" localSheetId="37" hidden="1">'[3]Revised Budget as per CNPP'!#REF!</definedName>
    <definedName name="_4__123Graph_ACHART_1" localSheetId="2" hidden="1">'[3]Revised Budget as per CNPP'!#REF!</definedName>
    <definedName name="_4__123Graph_ACHART_1" localSheetId="25" hidden="1">'[3]Revised Budget as per CNPP'!#REF!</definedName>
    <definedName name="_4__123Graph_ACHART_1" localSheetId="41" hidden="1">'[3]Revised Budget as per CNPP'!#REF!</definedName>
    <definedName name="_4__123Graph_ACHART_1" localSheetId="7" hidden="1">'[3]Revised Budget as per CNPP'!#REF!</definedName>
    <definedName name="_4__123Graph_ACHART_1" localSheetId="51" hidden="1">'[3]Revised Budget as per CNPP'!#REF!</definedName>
    <definedName name="_4__123Graph_ACHART_1" localSheetId="56" hidden="1">'[3]Revised Budget as per CNPP'!#REF!</definedName>
    <definedName name="_4__123Graph_ACHART_1" localSheetId="16" hidden="1">'[3]Revised Budget as per CNPP'!#REF!</definedName>
    <definedName name="_4__123Graph_ACHART_1" localSheetId="30" hidden="1">'[3]Revised Budget as per CNPP'!#REF!</definedName>
    <definedName name="_4__123Graph_ACHART_1" localSheetId="46" hidden="1">'[3]Revised Budget as per CNPP'!#REF!</definedName>
    <definedName name="_4__123Graph_ACHART_1" localSheetId="35" hidden="1">'[3]Revised Budget as per CNPP'!#REF!</definedName>
    <definedName name="_4__123Graph_ACHART_1" localSheetId="22" hidden="1">'[3]Revised Budget as per CNPP'!#REF!</definedName>
    <definedName name="_4__123Graph_ACHART_1" localSheetId="23" hidden="1">'[3]Revised Budget as per CNPP'!#REF!</definedName>
    <definedName name="_4__123Graph_ACHART_1" localSheetId="24" hidden="1">'[3]Revised Budget as per CNPP'!#REF!</definedName>
    <definedName name="_4__123Graph_ACHART_1" hidden="1">'[3]Revised Budget as per CNPP'!#REF!</definedName>
    <definedName name="_4__123Graph_BCHART_2" localSheetId="0" hidden="1">'[3]Revised Budget as per CNPP'!#REF!</definedName>
    <definedName name="_4__123Graph_BCHART_2" localSheetId="1" hidden="1">'[3]Revised Budget as per CNPP'!#REF!</definedName>
    <definedName name="_4__123Graph_BCHART_2" localSheetId="37" hidden="1">'[3]Revised Budget as per CNPP'!#REF!</definedName>
    <definedName name="_4__123Graph_BCHART_2" localSheetId="2" hidden="1">'[3]Revised Budget as per CNPP'!#REF!</definedName>
    <definedName name="_4__123Graph_BCHART_2" localSheetId="25" hidden="1">'[3]Revised Budget as per CNPP'!#REF!</definedName>
    <definedName name="_4__123Graph_BCHART_2" localSheetId="41" hidden="1">'[3]Revised Budget as per CNPP'!#REF!</definedName>
    <definedName name="_4__123Graph_BCHART_2" localSheetId="7" hidden="1">'[3]Revised Budget as per CNPP'!#REF!</definedName>
    <definedName name="_4__123Graph_BCHART_2" localSheetId="51" hidden="1">'[3]Revised Budget as per CNPP'!#REF!</definedName>
    <definedName name="_4__123Graph_BCHART_2" localSheetId="56" hidden="1">'[3]Revised Budget as per CNPP'!#REF!</definedName>
    <definedName name="_4__123Graph_BCHART_2" localSheetId="16" hidden="1">'[3]Revised Budget as per CNPP'!#REF!</definedName>
    <definedName name="_4__123Graph_BCHART_2" localSheetId="30" hidden="1">'[3]Revised Budget as per CNPP'!#REF!</definedName>
    <definedName name="_4__123Graph_BCHART_2" localSheetId="46" hidden="1">'[3]Revised Budget as per CNPP'!#REF!</definedName>
    <definedName name="_4__123Graph_BCHART_2" localSheetId="35" hidden="1">'[3]Revised Budget as per CNPP'!#REF!</definedName>
    <definedName name="_4__123Graph_BCHART_2" localSheetId="22" hidden="1">'[3]Revised Budget as per CNPP'!#REF!</definedName>
    <definedName name="_4__123Graph_BCHART_2" localSheetId="23" hidden="1">'[3]Revised Budget as per CNPP'!#REF!</definedName>
    <definedName name="_4__123Graph_BCHART_2" localSheetId="24" hidden="1">'[3]Revised Budget as per CNPP'!#REF!</definedName>
    <definedName name="_4__123Graph_BCHART_2" hidden="1">'[3]Revised Budget as per CNPP'!#REF!</definedName>
    <definedName name="_40____123Graph_DCHART_2" localSheetId="0" hidden="1">'[3]Revised Budget as per CNPP'!#REF!</definedName>
    <definedName name="_40____123Graph_DCHART_2" localSheetId="1" hidden="1">'[3]Revised Budget as per CNPP'!#REF!</definedName>
    <definedName name="_40____123Graph_DCHART_2" localSheetId="37" hidden="1">'[3]Revised Budget as per CNPP'!#REF!</definedName>
    <definedName name="_40____123Graph_DCHART_2" localSheetId="2" hidden="1">'[3]Revised Budget as per CNPP'!#REF!</definedName>
    <definedName name="_40____123Graph_DCHART_2" localSheetId="25" hidden="1">'[3]Revised Budget as per CNPP'!#REF!</definedName>
    <definedName name="_40____123Graph_DCHART_2" localSheetId="41" hidden="1">'[3]Revised Budget as per CNPP'!#REF!</definedName>
    <definedName name="_40____123Graph_DCHART_2" localSheetId="7" hidden="1">'[3]Revised Budget as per CNPP'!#REF!</definedName>
    <definedName name="_40____123Graph_DCHART_2" localSheetId="51" hidden="1">'[3]Revised Budget as per CNPP'!#REF!</definedName>
    <definedName name="_40____123Graph_DCHART_2" localSheetId="56" hidden="1">'[3]Revised Budget as per CNPP'!#REF!</definedName>
    <definedName name="_40____123Graph_DCHART_2" localSheetId="16" hidden="1">'[3]Revised Budget as per CNPP'!#REF!</definedName>
    <definedName name="_40____123Graph_DCHART_2" localSheetId="30" hidden="1">'[3]Revised Budget as per CNPP'!#REF!</definedName>
    <definedName name="_40____123Graph_DCHART_2" localSheetId="46" hidden="1">'[3]Revised Budget as per CNPP'!#REF!</definedName>
    <definedName name="_40____123Graph_DCHART_2" localSheetId="35" hidden="1">'[3]Revised Budget as per CNPP'!#REF!</definedName>
    <definedName name="_40____123Graph_DCHART_2" localSheetId="22" hidden="1">'[3]Revised Budget as per CNPP'!#REF!</definedName>
    <definedName name="_40____123Graph_DCHART_2" localSheetId="23" hidden="1">'[3]Revised Budget as per CNPP'!#REF!</definedName>
    <definedName name="_40____123Graph_DCHART_2" localSheetId="24" hidden="1">'[3]Revised Budget as per CNPP'!#REF!</definedName>
    <definedName name="_40____123Graph_DCHART_2" hidden="1">'[3]Revised Budget as per CNPP'!#REF!</definedName>
    <definedName name="_40__123Graph_LBL_ACHART_1" localSheetId="0" hidden="1">'[3]Revised Budget as per CNPP'!#REF!</definedName>
    <definedName name="_40__123Graph_LBL_ACHART_1" localSheetId="1" hidden="1">'[3]Revised Budget as per CNPP'!#REF!</definedName>
    <definedName name="_40__123Graph_LBL_ACHART_1" localSheetId="37" hidden="1">'[3]Revised Budget as per CNPP'!#REF!</definedName>
    <definedName name="_40__123Graph_LBL_ACHART_1" localSheetId="2" hidden="1">'[3]Revised Budget as per CNPP'!#REF!</definedName>
    <definedName name="_40__123Graph_LBL_ACHART_1" localSheetId="25" hidden="1">'[3]Revised Budget as per CNPP'!#REF!</definedName>
    <definedName name="_40__123Graph_LBL_ACHART_1" localSheetId="41" hidden="1">'[3]Revised Budget as per CNPP'!#REF!</definedName>
    <definedName name="_40__123Graph_LBL_ACHART_1" localSheetId="7" hidden="1">'[3]Revised Budget as per CNPP'!#REF!</definedName>
    <definedName name="_40__123Graph_LBL_ACHART_1" localSheetId="51" hidden="1">'[3]Revised Budget as per CNPP'!#REF!</definedName>
    <definedName name="_40__123Graph_LBL_ACHART_1" localSheetId="56" hidden="1">'[3]Revised Budget as per CNPP'!#REF!</definedName>
    <definedName name="_40__123Graph_LBL_ACHART_1" localSheetId="16" hidden="1">'[3]Revised Budget as per CNPP'!#REF!</definedName>
    <definedName name="_40__123Graph_LBL_ACHART_1" localSheetId="30" hidden="1">'[3]Revised Budget as per CNPP'!#REF!</definedName>
    <definedName name="_40__123Graph_LBL_ACHART_1" localSheetId="46" hidden="1">'[3]Revised Budget as per CNPP'!#REF!</definedName>
    <definedName name="_40__123Graph_LBL_ACHART_1" localSheetId="35" hidden="1">'[3]Revised Budget as per CNPP'!#REF!</definedName>
    <definedName name="_40__123Graph_LBL_ACHART_1" localSheetId="22" hidden="1">'[3]Revised Budget as per CNPP'!#REF!</definedName>
    <definedName name="_40__123Graph_LBL_ACHART_1" localSheetId="23" hidden="1">'[3]Revised Budget as per CNPP'!#REF!</definedName>
    <definedName name="_40__123Graph_LBL_ACHART_1" localSheetId="24" hidden="1">'[3]Revised Budget as per CNPP'!#REF!</definedName>
    <definedName name="_40__123Graph_LBL_ACHART_1" hidden="1">'[3]Revised Budget as per CNPP'!#REF!</definedName>
    <definedName name="_41____123Graph_ECHART_2" localSheetId="0" hidden="1">'[3]Revised Budget as per CNPP'!#REF!</definedName>
    <definedName name="_41____123Graph_ECHART_2" localSheetId="1" hidden="1">'[3]Revised Budget as per CNPP'!#REF!</definedName>
    <definedName name="_41____123Graph_ECHART_2" localSheetId="37" hidden="1">'[3]Revised Budget as per CNPP'!#REF!</definedName>
    <definedName name="_41____123Graph_ECHART_2" localSheetId="2" hidden="1">'[3]Revised Budget as per CNPP'!#REF!</definedName>
    <definedName name="_41____123Graph_ECHART_2" localSheetId="25" hidden="1">'[3]Revised Budget as per CNPP'!#REF!</definedName>
    <definedName name="_41____123Graph_ECHART_2" localSheetId="41" hidden="1">'[3]Revised Budget as per CNPP'!#REF!</definedName>
    <definedName name="_41____123Graph_ECHART_2" localSheetId="7" hidden="1">'[3]Revised Budget as per CNPP'!#REF!</definedName>
    <definedName name="_41____123Graph_ECHART_2" localSheetId="51" hidden="1">'[3]Revised Budget as per CNPP'!#REF!</definedName>
    <definedName name="_41____123Graph_ECHART_2" localSheetId="56" hidden="1">'[3]Revised Budget as per CNPP'!#REF!</definedName>
    <definedName name="_41____123Graph_ECHART_2" localSheetId="16" hidden="1">'[3]Revised Budget as per CNPP'!#REF!</definedName>
    <definedName name="_41____123Graph_ECHART_2" localSheetId="30" hidden="1">'[3]Revised Budget as per CNPP'!#REF!</definedName>
    <definedName name="_41____123Graph_ECHART_2" localSheetId="46" hidden="1">'[3]Revised Budget as per CNPP'!#REF!</definedName>
    <definedName name="_41____123Graph_ECHART_2" localSheetId="35" hidden="1">'[3]Revised Budget as per CNPP'!#REF!</definedName>
    <definedName name="_41____123Graph_ECHART_2" localSheetId="22" hidden="1">'[3]Revised Budget as per CNPP'!#REF!</definedName>
    <definedName name="_41____123Graph_ECHART_2" localSheetId="23" hidden="1">'[3]Revised Budget as per CNPP'!#REF!</definedName>
    <definedName name="_41____123Graph_ECHART_2" localSheetId="24" hidden="1">'[3]Revised Budget as per CNPP'!#REF!</definedName>
    <definedName name="_41____123Graph_ECHART_2" hidden="1">'[3]Revised Budget as per CNPP'!#REF!</definedName>
    <definedName name="_41__123Graph_BCHART_1" localSheetId="0" hidden="1">'[3]Revised Budget as per CNPP'!#REF!</definedName>
    <definedName name="_41__123Graph_BCHART_1" localSheetId="1" hidden="1">'[3]Revised Budget as per CNPP'!#REF!</definedName>
    <definedName name="_41__123Graph_BCHART_1" localSheetId="37" hidden="1">'[3]Revised Budget as per CNPP'!#REF!</definedName>
    <definedName name="_41__123Graph_BCHART_1" localSheetId="2" hidden="1">'[3]Revised Budget as per CNPP'!#REF!</definedName>
    <definedName name="_41__123Graph_BCHART_1" localSheetId="25" hidden="1">'[3]Revised Budget as per CNPP'!#REF!</definedName>
    <definedName name="_41__123Graph_BCHART_1" localSheetId="41" hidden="1">'[3]Revised Budget as per CNPP'!#REF!</definedName>
    <definedName name="_41__123Graph_BCHART_1" localSheetId="7" hidden="1">'[3]Revised Budget as per CNPP'!#REF!</definedName>
    <definedName name="_41__123Graph_BCHART_1" localSheetId="51" hidden="1">'[3]Revised Budget as per CNPP'!#REF!</definedName>
    <definedName name="_41__123Graph_BCHART_1" localSheetId="56" hidden="1">'[3]Revised Budget as per CNPP'!#REF!</definedName>
    <definedName name="_41__123Graph_BCHART_1" localSheetId="16" hidden="1">'[3]Revised Budget as per CNPP'!#REF!</definedName>
    <definedName name="_41__123Graph_BCHART_1" localSheetId="30" hidden="1">'[3]Revised Budget as per CNPP'!#REF!</definedName>
    <definedName name="_41__123Graph_BCHART_1" localSheetId="46" hidden="1">'[3]Revised Budget as per CNPP'!#REF!</definedName>
    <definedName name="_41__123Graph_BCHART_1" localSheetId="35" hidden="1">'[3]Revised Budget as per CNPP'!#REF!</definedName>
    <definedName name="_41__123Graph_BCHART_1" localSheetId="22" hidden="1">'[3]Revised Budget as per CNPP'!#REF!</definedName>
    <definedName name="_41__123Graph_BCHART_1" localSheetId="23" hidden="1">'[3]Revised Budget as per CNPP'!#REF!</definedName>
    <definedName name="_41__123Graph_BCHART_1" localSheetId="24" hidden="1">'[3]Revised Budget as per CNPP'!#REF!</definedName>
    <definedName name="_41__123Graph_BCHART_1" hidden="1">'[3]Revised Budget as per CNPP'!#REF!</definedName>
    <definedName name="_41__123Graph_FCHART_2" localSheetId="0" hidden="1">'[3]Revised Budget as per CNPP'!#REF!</definedName>
    <definedName name="_41__123Graph_FCHART_2" localSheetId="1" hidden="1">'[3]Revised Budget as per CNPP'!#REF!</definedName>
    <definedName name="_41__123Graph_FCHART_2" localSheetId="37" hidden="1">'[3]Revised Budget as per CNPP'!#REF!</definedName>
    <definedName name="_41__123Graph_FCHART_2" localSheetId="2" hidden="1">'[3]Revised Budget as per CNPP'!#REF!</definedName>
    <definedName name="_41__123Graph_FCHART_2" localSheetId="25" hidden="1">'[3]Revised Budget as per CNPP'!#REF!</definedName>
    <definedName name="_41__123Graph_FCHART_2" localSheetId="41" hidden="1">'[3]Revised Budget as per CNPP'!#REF!</definedName>
    <definedName name="_41__123Graph_FCHART_2" localSheetId="7" hidden="1">'[3]Revised Budget as per CNPP'!#REF!</definedName>
    <definedName name="_41__123Graph_FCHART_2" localSheetId="51" hidden="1">'[3]Revised Budget as per CNPP'!#REF!</definedName>
    <definedName name="_41__123Graph_FCHART_2" localSheetId="56" hidden="1">'[3]Revised Budget as per CNPP'!#REF!</definedName>
    <definedName name="_41__123Graph_FCHART_2" localSheetId="16" hidden="1">'[3]Revised Budget as per CNPP'!#REF!</definedName>
    <definedName name="_41__123Graph_FCHART_2" localSheetId="30" hidden="1">'[3]Revised Budget as per CNPP'!#REF!</definedName>
    <definedName name="_41__123Graph_FCHART_2" localSheetId="46" hidden="1">'[3]Revised Budget as per CNPP'!#REF!</definedName>
    <definedName name="_41__123Graph_FCHART_2" localSheetId="35" hidden="1">'[3]Revised Budget as per CNPP'!#REF!</definedName>
    <definedName name="_41__123Graph_FCHART_2" localSheetId="22" hidden="1">'[3]Revised Budget as per CNPP'!#REF!</definedName>
    <definedName name="_41__123Graph_FCHART_2" localSheetId="23" hidden="1">'[3]Revised Budget as per CNPP'!#REF!</definedName>
    <definedName name="_41__123Graph_FCHART_2" localSheetId="24" hidden="1">'[3]Revised Budget as per CNPP'!#REF!</definedName>
    <definedName name="_41__123Graph_FCHART_2" hidden="1">'[3]Revised Budget as per CNPP'!#REF!</definedName>
    <definedName name="_42____123Graph_FCHART_2" localSheetId="0" hidden="1">'[3]Revised Budget as per CNPP'!#REF!</definedName>
    <definedName name="_42____123Graph_FCHART_2" localSheetId="1" hidden="1">'[3]Revised Budget as per CNPP'!#REF!</definedName>
    <definedName name="_42____123Graph_FCHART_2" localSheetId="37" hidden="1">'[3]Revised Budget as per CNPP'!#REF!</definedName>
    <definedName name="_42____123Graph_FCHART_2" localSheetId="2" hidden="1">'[3]Revised Budget as per CNPP'!#REF!</definedName>
    <definedName name="_42____123Graph_FCHART_2" localSheetId="25" hidden="1">'[3]Revised Budget as per CNPP'!#REF!</definedName>
    <definedName name="_42____123Graph_FCHART_2" localSheetId="41" hidden="1">'[3]Revised Budget as per CNPP'!#REF!</definedName>
    <definedName name="_42____123Graph_FCHART_2" localSheetId="7" hidden="1">'[3]Revised Budget as per CNPP'!#REF!</definedName>
    <definedName name="_42____123Graph_FCHART_2" localSheetId="51" hidden="1">'[3]Revised Budget as per CNPP'!#REF!</definedName>
    <definedName name="_42____123Graph_FCHART_2" localSheetId="56" hidden="1">'[3]Revised Budget as per CNPP'!#REF!</definedName>
    <definedName name="_42____123Graph_FCHART_2" localSheetId="16" hidden="1">'[3]Revised Budget as per CNPP'!#REF!</definedName>
    <definedName name="_42____123Graph_FCHART_2" localSheetId="30" hidden="1">'[3]Revised Budget as per CNPP'!#REF!</definedName>
    <definedName name="_42____123Graph_FCHART_2" localSheetId="46" hidden="1">'[3]Revised Budget as per CNPP'!#REF!</definedName>
    <definedName name="_42____123Graph_FCHART_2" localSheetId="35" hidden="1">'[3]Revised Budget as per CNPP'!#REF!</definedName>
    <definedName name="_42____123Graph_FCHART_2" localSheetId="22" hidden="1">'[3]Revised Budget as per CNPP'!#REF!</definedName>
    <definedName name="_42____123Graph_FCHART_2" localSheetId="23" hidden="1">'[3]Revised Budget as per CNPP'!#REF!</definedName>
    <definedName name="_42____123Graph_FCHART_2" localSheetId="24" hidden="1">'[3]Revised Budget as per CNPP'!#REF!</definedName>
    <definedName name="_42____123Graph_FCHART_2" hidden="1">'[3]Revised Budget as per CNPP'!#REF!</definedName>
    <definedName name="_43____123Graph_LBL_ACHART_1" localSheetId="0" hidden="1">'[3]Revised Budget as per CNPP'!#REF!</definedName>
    <definedName name="_43____123Graph_LBL_ACHART_1" localSheetId="1" hidden="1">'[3]Revised Budget as per CNPP'!#REF!</definedName>
    <definedName name="_43____123Graph_LBL_ACHART_1" localSheetId="37" hidden="1">'[3]Revised Budget as per CNPP'!#REF!</definedName>
    <definedName name="_43____123Graph_LBL_ACHART_1" localSheetId="2" hidden="1">'[3]Revised Budget as per CNPP'!#REF!</definedName>
    <definedName name="_43____123Graph_LBL_ACHART_1" localSheetId="25" hidden="1">'[3]Revised Budget as per CNPP'!#REF!</definedName>
    <definedName name="_43____123Graph_LBL_ACHART_1" localSheetId="41" hidden="1">'[3]Revised Budget as per CNPP'!#REF!</definedName>
    <definedName name="_43____123Graph_LBL_ACHART_1" localSheetId="7" hidden="1">'[3]Revised Budget as per CNPP'!#REF!</definedName>
    <definedName name="_43____123Graph_LBL_ACHART_1" localSheetId="51" hidden="1">'[3]Revised Budget as per CNPP'!#REF!</definedName>
    <definedName name="_43____123Graph_LBL_ACHART_1" localSheetId="56" hidden="1">'[3]Revised Budget as per CNPP'!#REF!</definedName>
    <definedName name="_43____123Graph_LBL_ACHART_1" localSheetId="16" hidden="1">'[3]Revised Budget as per CNPP'!#REF!</definedName>
    <definedName name="_43____123Graph_LBL_ACHART_1" localSheetId="30" hidden="1">'[3]Revised Budget as per CNPP'!#REF!</definedName>
    <definedName name="_43____123Graph_LBL_ACHART_1" localSheetId="46" hidden="1">'[3]Revised Budget as per CNPP'!#REF!</definedName>
    <definedName name="_43____123Graph_LBL_ACHART_1" localSheetId="35" hidden="1">'[3]Revised Budget as per CNPP'!#REF!</definedName>
    <definedName name="_43____123Graph_LBL_ACHART_1" localSheetId="22" hidden="1">'[3]Revised Budget as per CNPP'!#REF!</definedName>
    <definedName name="_43____123Graph_LBL_ACHART_1" localSheetId="23" hidden="1">'[3]Revised Budget as per CNPP'!#REF!</definedName>
    <definedName name="_43____123Graph_LBL_ACHART_1" localSheetId="24" hidden="1">'[3]Revised Budget as per CNPP'!#REF!</definedName>
    <definedName name="_43____123Graph_LBL_ACHART_1" hidden="1">'[3]Revised Budget as per CNPP'!#REF!</definedName>
    <definedName name="_43__123Graph_BCHART_2" localSheetId="0" hidden="1">'[3]Revised Budget as per CNPP'!#REF!</definedName>
    <definedName name="_43__123Graph_BCHART_2" localSheetId="1" hidden="1">'[3]Revised Budget as per CNPP'!#REF!</definedName>
    <definedName name="_43__123Graph_BCHART_2" localSheetId="37" hidden="1">'[3]Revised Budget as per CNPP'!#REF!</definedName>
    <definedName name="_43__123Graph_BCHART_2" localSheetId="2" hidden="1">'[3]Revised Budget as per CNPP'!#REF!</definedName>
    <definedName name="_43__123Graph_BCHART_2" localSheetId="25" hidden="1">'[3]Revised Budget as per CNPP'!#REF!</definedName>
    <definedName name="_43__123Graph_BCHART_2" localSheetId="41" hidden="1">'[3]Revised Budget as per CNPP'!#REF!</definedName>
    <definedName name="_43__123Graph_BCHART_2" localSheetId="7" hidden="1">'[3]Revised Budget as per CNPP'!#REF!</definedName>
    <definedName name="_43__123Graph_BCHART_2" localSheetId="51" hidden="1">'[3]Revised Budget as per CNPP'!#REF!</definedName>
    <definedName name="_43__123Graph_BCHART_2" localSheetId="56" hidden="1">'[3]Revised Budget as per CNPP'!#REF!</definedName>
    <definedName name="_43__123Graph_BCHART_2" localSheetId="16" hidden="1">'[3]Revised Budget as per CNPP'!#REF!</definedName>
    <definedName name="_43__123Graph_BCHART_2" localSheetId="30" hidden="1">'[3]Revised Budget as per CNPP'!#REF!</definedName>
    <definedName name="_43__123Graph_BCHART_2" localSheetId="46" hidden="1">'[3]Revised Budget as per CNPP'!#REF!</definedName>
    <definedName name="_43__123Graph_BCHART_2" localSheetId="35" hidden="1">'[3]Revised Budget as per CNPP'!#REF!</definedName>
    <definedName name="_43__123Graph_BCHART_2" localSheetId="22" hidden="1">'[3]Revised Budget as per CNPP'!#REF!</definedName>
    <definedName name="_43__123Graph_BCHART_2" localSheetId="23" hidden="1">'[3]Revised Budget as per CNPP'!#REF!</definedName>
    <definedName name="_43__123Graph_BCHART_2" localSheetId="24" hidden="1">'[3]Revised Budget as per CNPP'!#REF!</definedName>
    <definedName name="_43__123Graph_BCHART_2" hidden="1">'[3]Revised Budget as per CNPP'!#REF!</definedName>
    <definedName name="_44____123Graph_LBL_ACHART_2" localSheetId="0" hidden="1">'[3]Revised Budget as per CNPP'!#REF!</definedName>
    <definedName name="_44____123Graph_LBL_ACHART_2" localSheetId="1" hidden="1">'[3]Revised Budget as per CNPP'!#REF!</definedName>
    <definedName name="_44____123Graph_LBL_ACHART_2" localSheetId="37" hidden="1">'[3]Revised Budget as per CNPP'!#REF!</definedName>
    <definedName name="_44____123Graph_LBL_ACHART_2" localSheetId="2" hidden="1">'[3]Revised Budget as per CNPP'!#REF!</definedName>
    <definedName name="_44____123Graph_LBL_ACHART_2" localSheetId="25" hidden="1">'[3]Revised Budget as per CNPP'!#REF!</definedName>
    <definedName name="_44____123Graph_LBL_ACHART_2" localSheetId="41" hidden="1">'[3]Revised Budget as per CNPP'!#REF!</definedName>
    <definedName name="_44____123Graph_LBL_ACHART_2" localSheetId="7" hidden="1">'[3]Revised Budget as per CNPP'!#REF!</definedName>
    <definedName name="_44____123Graph_LBL_ACHART_2" localSheetId="51" hidden="1">'[3]Revised Budget as per CNPP'!#REF!</definedName>
    <definedName name="_44____123Graph_LBL_ACHART_2" localSheetId="56" hidden="1">'[3]Revised Budget as per CNPP'!#REF!</definedName>
    <definedName name="_44____123Graph_LBL_ACHART_2" localSheetId="16" hidden="1">'[3]Revised Budget as per CNPP'!#REF!</definedName>
    <definedName name="_44____123Graph_LBL_ACHART_2" localSheetId="30" hidden="1">'[3]Revised Budget as per CNPP'!#REF!</definedName>
    <definedName name="_44____123Graph_LBL_ACHART_2" localSheetId="46" hidden="1">'[3]Revised Budget as per CNPP'!#REF!</definedName>
    <definedName name="_44____123Graph_LBL_ACHART_2" localSheetId="35" hidden="1">'[3]Revised Budget as per CNPP'!#REF!</definedName>
    <definedName name="_44____123Graph_LBL_ACHART_2" localSheetId="22" hidden="1">'[3]Revised Budget as per CNPP'!#REF!</definedName>
    <definedName name="_44____123Graph_LBL_ACHART_2" localSheetId="23" hidden="1">'[3]Revised Budget as per CNPP'!#REF!</definedName>
    <definedName name="_44____123Graph_LBL_ACHART_2" localSheetId="24" hidden="1">'[3]Revised Budget as per CNPP'!#REF!</definedName>
    <definedName name="_44____123Graph_LBL_ACHART_2" hidden="1">'[3]Revised Budget as per CNPP'!#REF!</definedName>
    <definedName name="_44__123Graph_LBL_ACHART_2" localSheetId="0" hidden="1">'[3]Revised Budget as per CNPP'!#REF!</definedName>
    <definedName name="_44__123Graph_LBL_ACHART_2" localSheetId="1" hidden="1">'[3]Revised Budget as per CNPP'!#REF!</definedName>
    <definedName name="_44__123Graph_LBL_ACHART_2" localSheetId="37" hidden="1">'[3]Revised Budget as per CNPP'!#REF!</definedName>
    <definedName name="_44__123Graph_LBL_ACHART_2" localSheetId="2" hidden="1">'[3]Revised Budget as per CNPP'!#REF!</definedName>
    <definedName name="_44__123Graph_LBL_ACHART_2" localSheetId="25" hidden="1">'[3]Revised Budget as per CNPP'!#REF!</definedName>
    <definedName name="_44__123Graph_LBL_ACHART_2" localSheetId="41" hidden="1">'[3]Revised Budget as per CNPP'!#REF!</definedName>
    <definedName name="_44__123Graph_LBL_ACHART_2" localSheetId="7" hidden="1">'[3]Revised Budget as per CNPP'!#REF!</definedName>
    <definedName name="_44__123Graph_LBL_ACHART_2" localSheetId="51" hidden="1">'[3]Revised Budget as per CNPP'!#REF!</definedName>
    <definedName name="_44__123Graph_LBL_ACHART_2" localSheetId="56" hidden="1">'[3]Revised Budget as per CNPP'!#REF!</definedName>
    <definedName name="_44__123Graph_LBL_ACHART_2" localSheetId="16" hidden="1">'[3]Revised Budget as per CNPP'!#REF!</definedName>
    <definedName name="_44__123Graph_LBL_ACHART_2" localSheetId="30" hidden="1">'[3]Revised Budget as per CNPP'!#REF!</definedName>
    <definedName name="_44__123Graph_LBL_ACHART_2" localSheetId="46" hidden="1">'[3]Revised Budget as per CNPP'!#REF!</definedName>
    <definedName name="_44__123Graph_LBL_ACHART_2" localSheetId="35" hidden="1">'[3]Revised Budget as per CNPP'!#REF!</definedName>
    <definedName name="_44__123Graph_LBL_ACHART_2" localSheetId="22" hidden="1">'[3]Revised Budget as per CNPP'!#REF!</definedName>
    <definedName name="_44__123Graph_LBL_ACHART_2" localSheetId="23" hidden="1">'[3]Revised Budget as per CNPP'!#REF!</definedName>
    <definedName name="_44__123Graph_LBL_ACHART_2" localSheetId="24" hidden="1">'[3]Revised Budget as per CNPP'!#REF!</definedName>
    <definedName name="_44__123Graph_LBL_ACHART_2" hidden="1">'[3]Revised Budget as per CNPP'!#REF!</definedName>
    <definedName name="_45____123Graph_LBL_BCHART_1" localSheetId="0" hidden="1">'[3]Revised Budget as per CNPP'!#REF!</definedName>
    <definedName name="_45____123Graph_LBL_BCHART_1" localSheetId="1" hidden="1">'[3]Revised Budget as per CNPP'!#REF!</definedName>
    <definedName name="_45____123Graph_LBL_BCHART_1" localSheetId="37" hidden="1">'[3]Revised Budget as per CNPP'!#REF!</definedName>
    <definedName name="_45____123Graph_LBL_BCHART_1" localSheetId="2" hidden="1">'[3]Revised Budget as per CNPP'!#REF!</definedName>
    <definedName name="_45____123Graph_LBL_BCHART_1" localSheetId="25" hidden="1">'[3]Revised Budget as per CNPP'!#REF!</definedName>
    <definedName name="_45____123Graph_LBL_BCHART_1" localSheetId="41" hidden="1">'[3]Revised Budget as per CNPP'!#REF!</definedName>
    <definedName name="_45____123Graph_LBL_BCHART_1" localSheetId="7" hidden="1">'[3]Revised Budget as per CNPP'!#REF!</definedName>
    <definedName name="_45____123Graph_LBL_BCHART_1" localSheetId="51" hidden="1">'[3]Revised Budget as per CNPP'!#REF!</definedName>
    <definedName name="_45____123Graph_LBL_BCHART_1" localSheetId="56" hidden="1">'[3]Revised Budget as per CNPP'!#REF!</definedName>
    <definedName name="_45____123Graph_LBL_BCHART_1" localSheetId="16" hidden="1">'[3]Revised Budget as per CNPP'!#REF!</definedName>
    <definedName name="_45____123Graph_LBL_BCHART_1" localSheetId="30" hidden="1">'[3]Revised Budget as per CNPP'!#REF!</definedName>
    <definedName name="_45____123Graph_LBL_BCHART_1" localSheetId="46" hidden="1">'[3]Revised Budget as per CNPP'!#REF!</definedName>
    <definedName name="_45____123Graph_LBL_BCHART_1" localSheetId="35" hidden="1">'[3]Revised Budget as per CNPP'!#REF!</definedName>
    <definedName name="_45____123Graph_LBL_BCHART_1" localSheetId="22" hidden="1">'[3]Revised Budget as per CNPP'!#REF!</definedName>
    <definedName name="_45____123Graph_LBL_BCHART_1" localSheetId="23" hidden="1">'[3]Revised Budget as per CNPP'!#REF!</definedName>
    <definedName name="_45____123Graph_LBL_BCHART_1" localSheetId="24" hidden="1">'[3]Revised Budget as per CNPP'!#REF!</definedName>
    <definedName name="_45____123Graph_LBL_BCHART_1" hidden="1">'[3]Revised Budget as per CNPP'!#REF!</definedName>
    <definedName name="_45__123Graph_CCHART_1" localSheetId="0" hidden="1">'[3]Revised Budget as per CNPP'!#REF!</definedName>
    <definedName name="_45__123Graph_CCHART_1" localSheetId="1" hidden="1">'[3]Revised Budget as per CNPP'!#REF!</definedName>
    <definedName name="_45__123Graph_CCHART_1" localSheetId="37" hidden="1">'[3]Revised Budget as per CNPP'!#REF!</definedName>
    <definedName name="_45__123Graph_CCHART_1" localSheetId="2" hidden="1">'[3]Revised Budget as per CNPP'!#REF!</definedName>
    <definedName name="_45__123Graph_CCHART_1" localSheetId="25" hidden="1">'[3]Revised Budget as per CNPP'!#REF!</definedName>
    <definedName name="_45__123Graph_CCHART_1" localSheetId="41" hidden="1">'[3]Revised Budget as per CNPP'!#REF!</definedName>
    <definedName name="_45__123Graph_CCHART_1" localSheetId="7" hidden="1">'[3]Revised Budget as per CNPP'!#REF!</definedName>
    <definedName name="_45__123Graph_CCHART_1" localSheetId="51" hidden="1">'[3]Revised Budget as per CNPP'!#REF!</definedName>
    <definedName name="_45__123Graph_CCHART_1" localSheetId="56" hidden="1">'[3]Revised Budget as per CNPP'!#REF!</definedName>
    <definedName name="_45__123Graph_CCHART_1" localSheetId="16" hidden="1">'[3]Revised Budget as per CNPP'!#REF!</definedName>
    <definedName name="_45__123Graph_CCHART_1" localSheetId="30" hidden="1">'[3]Revised Budget as per CNPP'!#REF!</definedName>
    <definedName name="_45__123Graph_CCHART_1" localSheetId="46" hidden="1">'[3]Revised Budget as per CNPP'!#REF!</definedName>
    <definedName name="_45__123Graph_CCHART_1" localSheetId="35" hidden="1">'[3]Revised Budget as per CNPP'!#REF!</definedName>
    <definedName name="_45__123Graph_CCHART_1" localSheetId="22" hidden="1">'[3]Revised Budget as per CNPP'!#REF!</definedName>
    <definedName name="_45__123Graph_CCHART_1" localSheetId="23" hidden="1">'[3]Revised Budget as per CNPP'!#REF!</definedName>
    <definedName name="_45__123Graph_CCHART_1" localSheetId="24" hidden="1">'[3]Revised Budget as per CNPP'!#REF!</definedName>
    <definedName name="_45__123Graph_CCHART_1" hidden="1">'[3]Revised Budget as per CNPP'!#REF!</definedName>
    <definedName name="_45__123Graph_LBL_ACHART_1" localSheetId="0" hidden="1">'[3]Revised Budget as per CNPP'!#REF!</definedName>
    <definedName name="_45__123Graph_LBL_ACHART_1" localSheetId="1" hidden="1">'[3]Revised Budget as per CNPP'!#REF!</definedName>
    <definedName name="_45__123Graph_LBL_ACHART_1" localSheetId="37" hidden="1">'[3]Revised Budget as per CNPP'!#REF!</definedName>
    <definedName name="_45__123Graph_LBL_ACHART_1" localSheetId="2" hidden="1">'[3]Revised Budget as per CNPP'!#REF!</definedName>
    <definedName name="_45__123Graph_LBL_ACHART_1" localSheetId="25" hidden="1">'[3]Revised Budget as per CNPP'!#REF!</definedName>
    <definedName name="_45__123Graph_LBL_ACHART_1" localSheetId="41" hidden="1">'[3]Revised Budget as per CNPP'!#REF!</definedName>
    <definedName name="_45__123Graph_LBL_ACHART_1" localSheetId="7" hidden="1">'[3]Revised Budget as per CNPP'!#REF!</definedName>
    <definedName name="_45__123Graph_LBL_ACHART_1" localSheetId="51" hidden="1">'[3]Revised Budget as per CNPP'!#REF!</definedName>
    <definedName name="_45__123Graph_LBL_ACHART_1" localSheetId="56" hidden="1">'[3]Revised Budget as per CNPP'!#REF!</definedName>
    <definedName name="_45__123Graph_LBL_ACHART_1" localSheetId="16" hidden="1">'[3]Revised Budget as per CNPP'!#REF!</definedName>
    <definedName name="_45__123Graph_LBL_ACHART_1" localSheetId="30" hidden="1">'[3]Revised Budget as per CNPP'!#REF!</definedName>
    <definedName name="_45__123Graph_LBL_ACHART_1" localSheetId="46" hidden="1">'[3]Revised Budget as per CNPP'!#REF!</definedName>
    <definedName name="_45__123Graph_LBL_ACHART_1" localSheetId="35" hidden="1">'[3]Revised Budget as per CNPP'!#REF!</definedName>
    <definedName name="_45__123Graph_LBL_ACHART_1" localSheetId="22" hidden="1">'[3]Revised Budget as per CNPP'!#REF!</definedName>
    <definedName name="_45__123Graph_LBL_ACHART_1" localSheetId="23" hidden="1">'[3]Revised Budget as per CNPP'!#REF!</definedName>
    <definedName name="_45__123Graph_LBL_ACHART_1" localSheetId="24" hidden="1">'[3]Revised Budget as per CNPP'!#REF!</definedName>
    <definedName name="_45__123Graph_LBL_ACHART_1" hidden="1">'[3]Revised Budget as per CNPP'!#REF!</definedName>
    <definedName name="_46____123Graph_LBL_BCHART_2" localSheetId="0" hidden="1">'[3]Revised Budget as per CNPP'!#REF!</definedName>
    <definedName name="_46____123Graph_LBL_BCHART_2" localSheetId="1" hidden="1">'[3]Revised Budget as per CNPP'!#REF!</definedName>
    <definedName name="_46____123Graph_LBL_BCHART_2" localSheetId="37" hidden="1">'[3]Revised Budget as per CNPP'!#REF!</definedName>
    <definedName name="_46____123Graph_LBL_BCHART_2" localSheetId="2" hidden="1">'[3]Revised Budget as per CNPP'!#REF!</definedName>
    <definedName name="_46____123Graph_LBL_BCHART_2" localSheetId="25" hidden="1">'[3]Revised Budget as per CNPP'!#REF!</definedName>
    <definedName name="_46____123Graph_LBL_BCHART_2" localSheetId="41" hidden="1">'[3]Revised Budget as per CNPP'!#REF!</definedName>
    <definedName name="_46____123Graph_LBL_BCHART_2" localSheetId="7" hidden="1">'[3]Revised Budget as per CNPP'!#REF!</definedName>
    <definedName name="_46____123Graph_LBL_BCHART_2" localSheetId="51" hidden="1">'[3]Revised Budget as per CNPP'!#REF!</definedName>
    <definedName name="_46____123Graph_LBL_BCHART_2" localSheetId="56" hidden="1">'[3]Revised Budget as per CNPP'!#REF!</definedName>
    <definedName name="_46____123Graph_LBL_BCHART_2" localSheetId="16" hidden="1">'[3]Revised Budget as per CNPP'!#REF!</definedName>
    <definedName name="_46____123Graph_LBL_BCHART_2" localSheetId="30" hidden="1">'[3]Revised Budget as per CNPP'!#REF!</definedName>
    <definedName name="_46____123Graph_LBL_BCHART_2" localSheetId="46" hidden="1">'[3]Revised Budget as per CNPP'!#REF!</definedName>
    <definedName name="_46____123Graph_LBL_BCHART_2" localSheetId="35" hidden="1">'[3]Revised Budget as per CNPP'!#REF!</definedName>
    <definedName name="_46____123Graph_LBL_BCHART_2" localSheetId="22" hidden="1">'[3]Revised Budget as per CNPP'!#REF!</definedName>
    <definedName name="_46____123Graph_LBL_BCHART_2" localSheetId="23" hidden="1">'[3]Revised Budget as per CNPP'!#REF!</definedName>
    <definedName name="_46____123Graph_LBL_BCHART_2" localSheetId="24" hidden="1">'[3]Revised Budget as per CNPP'!#REF!</definedName>
    <definedName name="_46____123Graph_LBL_BCHART_2" hidden="1">'[3]Revised Budget as per CNPP'!#REF!</definedName>
    <definedName name="_47____123Graph_LBL_CCHART_2" localSheetId="0" hidden="1">'[3]Revised Budget as per CNPP'!#REF!</definedName>
    <definedName name="_47____123Graph_LBL_CCHART_2" localSheetId="1" hidden="1">'[3]Revised Budget as per CNPP'!#REF!</definedName>
    <definedName name="_47____123Graph_LBL_CCHART_2" localSheetId="37" hidden="1">'[3]Revised Budget as per CNPP'!#REF!</definedName>
    <definedName name="_47____123Graph_LBL_CCHART_2" localSheetId="2" hidden="1">'[3]Revised Budget as per CNPP'!#REF!</definedName>
    <definedName name="_47____123Graph_LBL_CCHART_2" localSheetId="25" hidden="1">'[3]Revised Budget as per CNPP'!#REF!</definedName>
    <definedName name="_47____123Graph_LBL_CCHART_2" localSheetId="41" hidden="1">'[3]Revised Budget as per CNPP'!#REF!</definedName>
    <definedName name="_47____123Graph_LBL_CCHART_2" localSheetId="7" hidden="1">'[3]Revised Budget as per CNPP'!#REF!</definedName>
    <definedName name="_47____123Graph_LBL_CCHART_2" localSheetId="51" hidden="1">'[3]Revised Budget as per CNPP'!#REF!</definedName>
    <definedName name="_47____123Graph_LBL_CCHART_2" localSheetId="56" hidden="1">'[3]Revised Budget as per CNPP'!#REF!</definedName>
    <definedName name="_47____123Graph_LBL_CCHART_2" localSheetId="16" hidden="1">'[3]Revised Budget as per CNPP'!#REF!</definedName>
    <definedName name="_47____123Graph_LBL_CCHART_2" localSheetId="30" hidden="1">'[3]Revised Budget as per CNPP'!#REF!</definedName>
    <definedName name="_47____123Graph_LBL_CCHART_2" localSheetId="46" hidden="1">'[3]Revised Budget as per CNPP'!#REF!</definedName>
    <definedName name="_47____123Graph_LBL_CCHART_2" localSheetId="35" hidden="1">'[3]Revised Budget as per CNPP'!#REF!</definedName>
    <definedName name="_47____123Graph_LBL_CCHART_2" localSheetId="22" hidden="1">'[3]Revised Budget as per CNPP'!#REF!</definedName>
    <definedName name="_47____123Graph_LBL_CCHART_2" localSheetId="23" hidden="1">'[3]Revised Budget as per CNPP'!#REF!</definedName>
    <definedName name="_47____123Graph_LBL_CCHART_2" localSheetId="24" hidden="1">'[3]Revised Budget as per CNPP'!#REF!</definedName>
    <definedName name="_47____123Graph_LBL_CCHART_2" hidden="1">'[3]Revised Budget as per CNPP'!#REF!</definedName>
    <definedName name="_47__123Graph_CCHART_2" localSheetId="0" hidden="1">'[3]Revised Budget as per CNPP'!#REF!</definedName>
    <definedName name="_47__123Graph_CCHART_2" localSheetId="1" hidden="1">'[3]Revised Budget as per CNPP'!#REF!</definedName>
    <definedName name="_47__123Graph_CCHART_2" localSheetId="37" hidden="1">'[3]Revised Budget as per CNPP'!#REF!</definedName>
    <definedName name="_47__123Graph_CCHART_2" localSheetId="2" hidden="1">'[3]Revised Budget as per CNPP'!#REF!</definedName>
    <definedName name="_47__123Graph_CCHART_2" localSheetId="25" hidden="1">'[3]Revised Budget as per CNPP'!#REF!</definedName>
    <definedName name="_47__123Graph_CCHART_2" localSheetId="41" hidden="1">'[3]Revised Budget as per CNPP'!#REF!</definedName>
    <definedName name="_47__123Graph_CCHART_2" localSheetId="7" hidden="1">'[3]Revised Budget as per CNPP'!#REF!</definedName>
    <definedName name="_47__123Graph_CCHART_2" localSheetId="51" hidden="1">'[3]Revised Budget as per CNPP'!#REF!</definedName>
    <definedName name="_47__123Graph_CCHART_2" localSheetId="56" hidden="1">'[3]Revised Budget as per CNPP'!#REF!</definedName>
    <definedName name="_47__123Graph_CCHART_2" localSheetId="16" hidden="1">'[3]Revised Budget as per CNPP'!#REF!</definedName>
    <definedName name="_47__123Graph_CCHART_2" localSheetId="30" hidden="1">'[3]Revised Budget as per CNPP'!#REF!</definedName>
    <definedName name="_47__123Graph_CCHART_2" localSheetId="46" hidden="1">'[3]Revised Budget as per CNPP'!#REF!</definedName>
    <definedName name="_47__123Graph_CCHART_2" localSheetId="35" hidden="1">'[3]Revised Budget as per CNPP'!#REF!</definedName>
    <definedName name="_47__123Graph_CCHART_2" localSheetId="22" hidden="1">'[3]Revised Budget as per CNPP'!#REF!</definedName>
    <definedName name="_47__123Graph_CCHART_2" localSheetId="23" hidden="1">'[3]Revised Budget as per CNPP'!#REF!</definedName>
    <definedName name="_47__123Graph_CCHART_2" localSheetId="24" hidden="1">'[3]Revised Budget as per CNPP'!#REF!</definedName>
    <definedName name="_47__123Graph_CCHART_2" hidden="1">'[3]Revised Budget as per CNPP'!#REF!</definedName>
    <definedName name="_48____123Graph_LBL_DCHART_2" localSheetId="0" hidden="1">'[3]Revised Budget as per CNPP'!#REF!</definedName>
    <definedName name="_48____123Graph_LBL_DCHART_2" localSheetId="1" hidden="1">'[3]Revised Budget as per CNPP'!#REF!</definedName>
    <definedName name="_48____123Graph_LBL_DCHART_2" localSheetId="37" hidden="1">'[3]Revised Budget as per CNPP'!#REF!</definedName>
    <definedName name="_48____123Graph_LBL_DCHART_2" localSheetId="2" hidden="1">'[3]Revised Budget as per CNPP'!#REF!</definedName>
    <definedName name="_48____123Graph_LBL_DCHART_2" localSheetId="25" hidden="1">'[3]Revised Budget as per CNPP'!#REF!</definedName>
    <definedName name="_48____123Graph_LBL_DCHART_2" localSheetId="41" hidden="1">'[3]Revised Budget as per CNPP'!#REF!</definedName>
    <definedName name="_48____123Graph_LBL_DCHART_2" localSheetId="7" hidden="1">'[3]Revised Budget as per CNPP'!#REF!</definedName>
    <definedName name="_48____123Graph_LBL_DCHART_2" localSheetId="51" hidden="1">'[3]Revised Budget as per CNPP'!#REF!</definedName>
    <definedName name="_48____123Graph_LBL_DCHART_2" localSheetId="56" hidden="1">'[3]Revised Budget as per CNPP'!#REF!</definedName>
    <definedName name="_48____123Graph_LBL_DCHART_2" localSheetId="16" hidden="1">'[3]Revised Budget as per CNPP'!#REF!</definedName>
    <definedName name="_48____123Graph_LBL_DCHART_2" localSheetId="30" hidden="1">'[3]Revised Budget as per CNPP'!#REF!</definedName>
    <definedName name="_48____123Graph_LBL_DCHART_2" localSheetId="46" hidden="1">'[3]Revised Budget as per CNPP'!#REF!</definedName>
    <definedName name="_48____123Graph_LBL_DCHART_2" localSheetId="35" hidden="1">'[3]Revised Budget as per CNPP'!#REF!</definedName>
    <definedName name="_48____123Graph_LBL_DCHART_2" localSheetId="22" hidden="1">'[3]Revised Budget as per CNPP'!#REF!</definedName>
    <definedName name="_48____123Graph_LBL_DCHART_2" localSheetId="23" hidden="1">'[3]Revised Budget as per CNPP'!#REF!</definedName>
    <definedName name="_48____123Graph_LBL_DCHART_2" localSheetId="24" hidden="1">'[3]Revised Budget as per CNPP'!#REF!</definedName>
    <definedName name="_48____123Graph_LBL_DCHART_2" hidden="1">'[3]Revised Budget as per CNPP'!#REF!</definedName>
    <definedName name="_48__123Graph_LBL_BCHART_1" localSheetId="0" hidden="1">'[3]Revised Budget as per CNPP'!#REF!</definedName>
    <definedName name="_48__123Graph_LBL_BCHART_1" localSheetId="1" hidden="1">'[3]Revised Budget as per CNPP'!#REF!</definedName>
    <definedName name="_48__123Graph_LBL_BCHART_1" localSheetId="37" hidden="1">'[3]Revised Budget as per CNPP'!#REF!</definedName>
    <definedName name="_48__123Graph_LBL_BCHART_1" localSheetId="2" hidden="1">'[3]Revised Budget as per CNPP'!#REF!</definedName>
    <definedName name="_48__123Graph_LBL_BCHART_1" localSheetId="25" hidden="1">'[3]Revised Budget as per CNPP'!#REF!</definedName>
    <definedName name="_48__123Graph_LBL_BCHART_1" localSheetId="41" hidden="1">'[3]Revised Budget as per CNPP'!#REF!</definedName>
    <definedName name="_48__123Graph_LBL_BCHART_1" localSheetId="7" hidden="1">'[3]Revised Budget as per CNPP'!#REF!</definedName>
    <definedName name="_48__123Graph_LBL_BCHART_1" localSheetId="51" hidden="1">'[3]Revised Budget as per CNPP'!#REF!</definedName>
    <definedName name="_48__123Graph_LBL_BCHART_1" localSheetId="56" hidden="1">'[3]Revised Budget as per CNPP'!#REF!</definedName>
    <definedName name="_48__123Graph_LBL_BCHART_1" localSheetId="16" hidden="1">'[3]Revised Budget as per CNPP'!#REF!</definedName>
    <definedName name="_48__123Graph_LBL_BCHART_1" localSheetId="30" hidden="1">'[3]Revised Budget as per CNPP'!#REF!</definedName>
    <definedName name="_48__123Graph_LBL_BCHART_1" localSheetId="46" hidden="1">'[3]Revised Budget as per CNPP'!#REF!</definedName>
    <definedName name="_48__123Graph_LBL_BCHART_1" localSheetId="35" hidden="1">'[3]Revised Budget as per CNPP'!#REF!</definedName>
    <definedName name="_48__123Graph_LBL_BCHART_1" localSheetId="22" hidden="1">'[3]Revised Budget as per CNPP'!#REF!</definedName>
    <definedName name="_48__123Graph_LBL_BCHART_1" localSheetId="23" hidden="1">'[3]Revised Budget as per CNPP'!#REF!</definedName>
    <definedName name="_48__123Graph_LBL_BCHART_1" localSheetId="24" hidden="1">'[3]Revised Budget as per CNPP'!#REF!</definedName>
    <definedName name="_48__123Graph_LBL_BCHART_1" hidden="1">'[3]Revised Budget as per CNPP'!#REF!</definedName>
    <definedName name="_49____123Graph_LBL_ECHART_2" localSheetId="0" hidden="1">'[3]Revised Budget as per CNPP'!#REF!</definedName>
    <definedName name="_49____123Graph_LBL_ECHART_2" localSheetId="1" hidden="1">'[3]Revised Budget as per CNPP'!#REF!</definedName>
    <definedName name="_49____123Graph_LBL_ECHART_2" localSheetId="37" hidden="1">'[3]Revised Budget as per CNPP'!#REF!</definedName>
    <definedName name="_49____123Graph_LBL_ECHART_2" localSheetId="2" hidden="1">'[3]Revised Budget as per CNPP'!#REF!</definedName>
    <definedName name="_49____123Graph_LBL_ECHART_2" localSheetId="25" hidden="1">'[3]Revised Budget as per CNPP'!#REF!</definedName>
    <definedName name="_49____123Graph_LBL_ECHART_2" localSheetId="41" hidden="1">'[3]Revised Budget as per CNPP'!#REF!</definedName>
    <definedName name="_49____123Graph_LBL_ECHART_2" localSheetId="7" hidden="1">'[3]Revised Budget as per CNPP'!#REF!</definedName>
    <definedName name="_49____123Graph_LBL_ECHART_2" localSheetId="51" hidden="1">'[3]Revised Budget as per CNPP'!#REF!</definedName>
    <definedName name="_49____123Graph_LBL_ECHART_2" localSheetId="56" hidden="1">'[3]Revised Budget as per CNPP'!#REF!</definedName>
    <definedName name="_49____123Graph_LBL_ECHART_2" localSheetId="16" hidden="1">'[3]Revised Budget as per CNPP'!#REF!</definedName>
    <definedName name="_49____123Graph_LBL_ECHART_2" localSheetId="30" hidden="1">'[3]Revised Budget as per CNPP'!#REF!</definedName>
    <definedName name="_49____123Graph_LBL_ECHART_2" localSheetId="46" hidden="1">'[3]Revised Budget as per CNPP'!#REF!</definedName>
    <definedName name="_49____123Graph_LBL_ECHART_2" localSheetId="35" hidden="1">'[3]Revised Budget as per CNPP'!#REF!</definedName>
    <definedName name="_49____123Graph_LBL_ECHART_2" localSheetId="22" hidden="1">'[3]Revised Budget as per CNPP'!#REF!</definedName>
    <definedName name="_49____123Graph_LBL_ECHART_2" localSheetId="23" hidden="1">'[3]Revised Budget as per CNPP'!#REF!</definedName>
    <definedName name="_49____123Graph_LBL_ECHART_2" localSheetId="24" hidden="1">'[3]Revised Budget as per CNPP'!#REF!</definedName>
    <definedName name="_49____123Graph_LBL_ECHART_2" hidden="1">'[3]Revised Budget as per CNPP'!#REF!</definedName>
    <definedName name="_49__123Graph_DCHART_2" localSheetId="0" hidden="1">'[3]Revised Budget as per CNPP'!#REF!</definedName>
    <definedName name="_49__123Graph_DCHART_2" localSheetId="1" hidden="1">'[3]Revised Budget as per CNPP'!#REF!</definedName>
    <definedName name="_49__123Graph_DCHART_2" localSheetId="37" hidden="1">'[3]Revised Budget as per CNPP'!#REF!</definedName>
    <definedName name="_49__123Graph_DCHART_2" localSheetId="2" hidden="1">'[3]Revised Budget as per CNPP'!#REF!</definedName>
    <definedName name="_49__123Graph_DCHART_2" localSheetId="25" hidden="1">'[3]Revised Budget as per CNPP'!#REF!</definedName>
    <definedName name="_49__123Graph_DCHART_2" localSheetId="41" hidden="1">'[3]Revised Budget as per CNPP'!#REF!</definedName>
    <definedName name="_49__123Graph_DCHART_2" localSheetId="7" hidden="1">'[3]Revised Budget as per CNPP'!#REF!</definedName>
    <definedName name="_49__123Graph_DCHART_2" localSheetId="51" hidden="1">'[3]Revised Budget as per CNPP'!#REF!</definedName>
    <definedName name="_49__123Graph_DCHART_2" localSheetId="56" hidden="1">'[3]Revised Budget as per CNPP'!#REF!</definedName>
    <definedName name="_49__123Graph_DCHART_2" localSheetId="16" hidden="1">'[3]Revised Budget as per CNPP'!#REF!</definedName>
    <definedName name="_49__123Graph_DCHART_2" localSheetId="30" hidden="1">'[3]Revised Budget as per CNPP'!#REF!</definedName>
    <definedName name="_49__123Graph_DCHART_2" localSheetId="46" hidden="1">'[3]Revised Budget as per CNPP'!#REF!</definedName>
    <definedName name="_49__123Graph_DCHART_2" localSheetId="35" hidden="1">'[3]Revised Budget as per CNPP'!#REF!</definedName>
    <definedName name="_49__123Graph_DCHART_2" localSheetId="22" hidden="1">'[3]Revised Budget as per CNPP'!#REF!</definedName>
    <definedName name="_49__123Graph_DCHART_2" localSheetId="23" hidden="1">'[3]Revised Budget as per CNPP'!#REF!</definedName>
    <definedName name="_49__123Graph_DCHART_2" localSheetId="24" hidden="1">'[3]Revised Budget as per CNPP'!#REF!</definedName>
    <definedName name="_49__123Graph_DCHART_2" hidden="1">'[3]Revised Budget as per CNPP'!#REF!</definedName>
    <definedName name="_49__123Graph_LBL_ACHART_2" localSheetId="0" hidden="1">'[3]Revised Budget as per CNPP'!#REF!</definedName>
    <definedName name="_49__123Graph_LBL_ACHART_2" localSheetId="1" hidden="1">'[3]Revised Budget as per CNPP'!#REF!</definedName>
    <definedName name="_49__123Graph_LBL_ACHART_2" localSheetId="37" hidden="1">'[3]Revised Budget as per CNPP'!#REF!</definedName>
    <definedName name="_49__123Graph_LBL_ACHART_2" localSheetId="2" hidden="1">'[3]Revised Budget as per CNPP'!#REF!</definedName>
    <definedName name="_49__123Graph_LBL_ACHART_2" localSheetId="25" hidden="1">'[3]Revised Budget as per CNPP'!#REF!</definedName>
    <definedName name="_49__123Graph_LBL_ACHART_2" localSheetId="41" hidden="1">'[3]Revised Budget as per CNPP'!#REF!</definedName>
    <definedName name="_49__123Graph_LBL_ACHART_2" localSheetId="7" hidden="1">'[3]Revised Budget as per CNPP'!#REF!</definedName>
    <definedName name="_49__123Graph_LBL_ACHART_2" localSheetId="51" hidden="1">'[3]Revised Budget as per CNPP'!#REF!</definedName>
    <definedName name="_49__123Graph_LBL_ACHART_2" localSheetId="56" hidden="1">'[3]Revised Budget as per CNPP'!#REF!</definedName>
    <definedName name="_49__123Graph_LBL_ACHART_2" localSheetId="16" hidden="1">'[3]Revised Budget as per CNPP'!#REF!</definedName>
    <definedName name="_49__123Graph_LBL_ACHART_2" localSheetId="30" hidden="1">'[3]Revised Budget as per CNPP'!#REF!</definedName>
    <definedName name="_49__123Graph_LBL_ACHART_2" localSheetId="46" hidden="1">'[3]Revised Budget as per CNPP'!#REF!</definedName>
    <definedName name="_49__123Graph_LBL_ACHART_2" localSheetId="35" hidden="1">'[3]Revised Budget as per CNPP'!#REF!</definedName>
    <definedName name="_49__123Graph_LBL_ACHART_2" localSheetId="22" hidden="1">'[3]Revised Budget as per CNPP'!#REF!</definedName>
    <definedName name="_49__123Graph_LBL_ACHART_2" localSheetId="23" hidden="1">'[3]Revised Budget as per CNPP'!#REF!</definedName>
    <definedName name="_49__123Graph_LBL_ACHART_2" localSheetId="24" hidden="1">'[3]Revised Budget as per CNPP'!#REF!</definedName>
    <definedName name="_49__123Graph_LBL_ACHART_2" hidden="1">'[3]Revised Budget as per CNPP'!#REF!</definedName>
    <definedName name="_4Excel_BuiltIn_Print_Titles_5_1" localSheetId="0">[6]Marketing!$A:$C,[6]Marketing!#REF!</definedName>
    <definedName name="_4Excel_BuiltIn_Print_Titles_5_1" localSheetId="1">[6]Marketing!$A:$C,[6]Marketing!#REF!</definedName>
    <definedName name="_4Excel_BuiltIn_Print_Titles_5_1" localSheetId="37">[6]Marketing!$A:$C,[6]Marketing!#REF!</definedName>
    <definedName name="_4Excel_BuiltIn_Print_Titles_5_1" localSheetId="2">[6]Marketing!$A:$C,[6]Marketing!#REF!</definedName>
    <definedName name="_4Excel_BuiltIn_Print_Titles_5_1" localSheetId="25">[6]Marketing!$A:$C,[6]Marketing!#REF!</definedName>
    <definedName name="_4Excel_BuiltIn_Print_Titles_5_1" localSheetId="41">[6]Marketing!$A:$C,[6]Marketing!#REF!</definedName>
    <definedName name="_4Excel_BuiltIn_Print_Titles_5_1" localSheetId="7">[6]Marketing!$A:$C,[6]Marketing!#REF!</definedName>
    <definedName name="_4Excel_BuiltIn_Print_Titles_5_1" localSheetId="51">[6]Marketing!$A:$C,[6]Marketing!#REF!</definedName>
    <definedName name="_4Excel_BuiltIn_Print_Titles_5_1" localSheetId="56">[6]Marketing!$A:$C,[6]Marketing!#REF!</definedName>
    <definedName name="_4Excel_BuiltIn_Print_Titles_5_1" localSheetId="16">[6]Marketing!$A:$C,[6]Marketing!#REF!</definedName>
    <definedName name="_4Excel_BuiltIn_Print_Titles_5_1" localSheetId="30">[6]Marketing!$A:$C,[6]Marketing!#REF!</definedName>
    <definedName name="_4Excel_BuiltIn_Print_Titles_5_1" localSheetId="46">[6]Marketing!$A:$C,[6]Marketing!#REF!</definedName>
    <definedName name="_4Excel_BuiltIn_Print_Titles_5_1" localSheetId="35">[6]Marketing!$A:$C,[6]Marketing!#REF!</definedName>
    <definedName name="_4Excel_BuiltIn_Print_Titles_5_1" localSheetId="22">[6]Marketing!$A:$C,[6]Marketing!#REF!</definedName>
    <definedName name="_4Excel_BuiltIn_Print_Titles_5_1" localSheetId="23">[6]Marketing!$A:$C,[6]Marketing!#REF!</definedName>
    <definedName name="_4Excel_BuiltIn_Print_Titles_5_1" localSheetId="24">[6]Marketing!$A:$C,[6]Marketing!#REF!</definedName>
    <definedName name="_4Excel_BuiltIn_Print_Titles_5_1">[6]Marketing!$A:$C,[6]Marketing!#REF!</definedName>
    <definedName name="_5" localSheetId="0">#REF!</definedName>
    <definedName name="_5" localSheetId="1">#REF!</definedName>
    <definedName name="_5" localSheetId="37">#REF!</definedName>
    <definedName name="_5" localSheetId="2">#REF!</definedName>
    <definedName name="_5" localSheetId="25">#REF!</definedName>
    <definedName name="_5" localSheetId="41">#REF!</definedName>
    <definedName name="_5" localSheetId="7">#REF!</definedName>
    <definedName name="_5" localSheetId="51">#REF!</definedName>
    <definedName name="_5" localSheetId="56">#REF!</definedName>
    <definedName name="_5" localSheetId="16">#REF!</definedName>
    <definedName name="_5" localSheetId="30">#REF!</definedName>
    <definedName name="_5" localSheetId="46">#REF!</definedName>
    <definedName name="_5" localSheetId="35">#REF!</definedName>
    <definedName name="_5" localSheetId="22">#REF!</definedName>
    <definedName name="_5" localSheetId="23">#REF!</definedName>
    <definedName name="_5" localSheetId="24">#REF!</definedName>
    <definedName name="_5">#REF!</definedName>
    <definedName name="_5______123Graph_CCHART_2" localSheetId="0" hidden="1">'[3]Revised Budget as per CNPP'!#REF!</definedName>
    <definedName name="_5______123Graph_CCHART_2" localSheetId="1" hidden="1">'[3]Revised Budget as per CNPP'!#REF!</definedName>
    <definedName name="_5______123Graph_CCHART_2" localSheetId="37" hidden="1">'[3]Revised Budget as per CNPP'!#REF!</definedName>
    <definedName name="_5______123Graph_CCHART_2" localSheetId="2" hidden="1">'[3]Revised Budget as per CNPP'!#REF!</definedName>
    <definedName name="_5______123Graph_CCHART_2" localSheetId="25" hidden="1">'[3]Revised Budget as per CNPP'!#REF!</definedName>
    <definedName name="_5______123Graph_CCHART_2" localSheetId="41" hidden="1">'[3]Revised Budget as per CNPP'!#REF!</definedName>
    <definedName name="_5______123Graph_CCHART_2" localSheetId="7" hidden="1">'[3]Revised Budget as per CNPP'!#REF!</definedName>
    <definedName name="_5______123Graph_CCHART_2" localSheetId="51" hidden="1">'[3]Revised Budget as per CNPP'!#REF!</definedName>
    <definedName name="_5______123Graph_CCHART_2" localSheetId="56" hidden="1">'[3]Revised Budget as per CNPP'!#REF!</definedName>
    <definedName name="_5______123Graph_CCHART_2" localSheetId="16" hidden="1">'[3]Revised Budget as per CNPP'!#REF!</definedName>
    <definedName name="_5______123Graph_CCHART_2" localSheetId="30" hidden="1">'[3]Revised Budget as per CNPP'!#REF!</definedName>
    <definedName name="_5______123Graph_CCHART_2" localSheetId="46" hidden="1">'[3]Revised Budget as per CNPP'!#REF!</definedName>
    <definedName name="_5______123Graph_CCHART_2" localSheetId="35" hidden="1">'[3]Revised Budget as per CNPP'!#REF!</definedName>
    <definedName name="_5______123Graph_CCHART_2" localSheetId="22" hidden="1">'[3]Revised Budget as per CNPP'!#REF!</definedName>
    <definedName name="_5______123Graph_CCHART_2" localSheetId="23" hidden="1">'[3]Revised Budget as per CNPP'!#REF!</definedName>
    <definedName name="_5______123Graph_CCHART_2" localSheetId="24" hidden="1">'[3]Revised Budget as per CNPP'!#REF!</definedName>
    <definedName name="_5______123Graph_CCHART_2" hidden="1">'[3]Revised Budget as per CNPP'!#REF!</definedName>
    <definedName name="_5___123Graph_CCHART_2" localSheetId="0" hidden="1">'[3]Revised Budget as per CNPP'!#REF!</definedName>
    <definedName name="_5___123Graph_CCHART_2" localSheetId="1" hidden="1">'[3]Revised Budget as per CNPP'!#REF!</definedName>
    <definedName name="_5___123Graph_CCHART_2" localSheetId="37" hidden="1">'[3]Revised Budget as per CNPP'!#REF!</definedName>
    <definedName name="_5___123Graph_CCHART_2" localSheetId="2" hidden="1">'[3]Revised Budget as per CNPP'!#REF!</definedName>
    <definedName name="_5___123Graph_CCHART_2" localSheetId="25" hidden="1">'[3]Revised Budget as per CNPP'!#REF!</definedName>
    <definedName name="_5___123Graph_CCHART_2" localSheetId="41" hidden="1">'[3]Revised Budget as per CNPP'!#REF!</definedName>
    <definedName name="_5___123Graph_CCHART_2" localSheetId="7" hidden="1">'[3]Revised Budget as per CNPP'!#REF!</definedName>
    <definedName name="_5___123Graph_CCHART_2" localSheetId="51" hidden="1">'[3]Revised Budget as per CNPP'!#REF!</definedName>
    <definedName name="_5___123Graph_CCHART_2" localSheetId="56" hidden="1">'[3]Revised Budget as per CNPP'!#REF!</definedName>
    <definedName name="_5___123Graph_CCHART_2" localSheetId="16" hidden="1">'[3]Revised Budget as per CNPP'!#REF!</definedName>
    <definedName name="_5___123Graph_CCHART_2" localSheetId="30" hidden="1">'[3]Revised Budget as per CNPP'!#REF!</definedName>
    <definedName name="_5___123Graph_CCHART_2" localSheetId="46" hidden="1">'[3]Revised Budget as per CNPP'!#REF!</definedName>
    <definedName name="_5___123Graph_CCHART_2" localSheetId="35" hidden="1">'[3]Revised Budget as per CNPP'!#REF!</definedName>
    <definedName name="_5___123Graph_CCHART_2" localSheetId="22" hidden="1">'[3]Revised Budget as per CNPP'!#REF!</definedName>
    <definedName name="_5___123Graph_CCHART_2" localSheetId="23" hidden="1">'[3]Revised Budget as per CNPP'!#REF!</definedName>
    <definedName name="_5___123Graph_CCHART_2" localSheetId="24" hidden="1">'[3]Revised Budget as per CNPP'!#REF!</definedName>
    <definedName name="_5___123Graph_CCHART_2" hidden="1">'[3]Revised Budget as per CNPP'!#REF!</definedName>
    <definedName name="_5__123Graph_ACHART_1" localSheetId="0" hidden="1">'[5]lease analysis'!#REF!</definedName>
    <definedName name="_5__123Graph_ACHART_1" localSheetId="1" hidden="1">'[5]lease analysis'!#REF!</definedName>
    <definedName name="_5__123Graph_ACHART_1" localSheetId="37" hidden="1">'[5]lease analysis'!#REF!</definedName>
    <definedName name="_5__123Graph_ACHART_1" localSheetId="2" hidden="1">'[5]lease analysis'!#REF!</definedName>
    <definedName name="_5__123Graph_ACHART_1" localSheetId="25" hidden="1">'[5]lease analysis'!#REF!</definedName>
    <definedName name="_5__123Graph_ACHART_1" localSheetId="41" hidden="1">'[5]lease analysis'!#REF!</definedName>
    <definedName name="_5__123Graph_ACHART_1" localSheetId="7" hidden="1">'[5]lease analysis'!#REF!</definedName>
    <definedName name="_5__123Graph_ACHART_1" localSheetId="51" hidden="1">'[5]lease analysis'!#REF!</definedName>
    <definedName name="_5__123Graph_ACHART_1" localSheetId="56" hidden="1">'[5]lease analysis'!#REF!</definedName>
    <definedName name="_5__123Graph_ACHART_1" localSheetId="16" hidden="1">'[5]lease analysis'!#REF!</definedName>
    <definedName name="_5__123Graph_ACHART_1" localSheetId="30" hidden="1">'[5]lease analysis'!#REF!</definedName>
    <definedName name="_5__123Graph_ACHART_1" localSheetId="46" hidden="1">'[5]lease analysis'!#REF!</definedName>
    <definedName name="_5__123Graph_ACHART_1" localSheetId="35" hidden="1">'[5]lease analysis'!#REF!</definedName>
    <definedName name="_5__123Graph_ACHART_1" localSheetId="22" hidden="1">'[5]lease analysis'!#REF!</definedName>
    <definedName name="_5__123Graph_ACHART_1" localSheetId="23" hidden="1">'[5]lease analysis'!#REF!</definedName>
    <definedName name="_5__123Graph_ACHART_1" localSheetId="24" hidden="1">'[5]lease analysis'!#REF!</definedName>
    <definedName name="_5__123Graph_ACHART_1" hidden="1">'[5]lease analysis'!#REF!</definedName>
    <definedName name="_5__123Graph_CCHART_1" localSheetId="0" hidden="1">'[3]Revised Budget as per CNPP'!#REF!</definedName>
    <definedName name="_5__123Graph_CCHART_1" localSheetId="1" hidden="1">'[3]Revised Budget as per CNPP'!#REF!</definedName>
    <definedName name="_5__123Graph_CCHART_1" localSheetId="37" hidden="1">'[3]Revised Budget as per CNPP'!#REF!</definedName>
    <definedName name="_5__123Graph_CCHART_1" localSheetId="2" hidden="1">'[3]Revised Budget as per CNPP'!#REF!</definedName>
    <definedName name="_5__123Graph_CCHART_1" localSheetId="25" hidden="1">'[3]Revised Budget as per CNPP'!#REF!</definedName>
    <definedName name="_5__123Graph_CCHART_1" localSheetId="41" hidden="1">'[3]Revised Budget as per CNPP'!#REF!</definedName>
    <definedName name="_5__123Graph_CCHART_1" localSheetId="7" hidden="1">'[3]Revised Budget as per CNPP'!#REF!</definedName>
    <definedName name="_5__123Graph_CCHART_1" localSheetId="51" hidden="1">'[3]Revised Budget as per CNPP'!#REF!</definedName>
    <definedName name="_5__123Graph_CCHART_1" localSheetId="56" hidden="1">'[3]Revised Budget as per CNPP'!#REF!</definedName>
    <definedName name="_5__123Graph_CCHART_1" localSheetId="16" hidden="1">'[3]Revised Budget as per CNPP'!#REF!</definedName>
    <definedName name="_5__123Graph_CCHART_1" localSheetId="30" hidden="1">'[3]Revised Budget as per CNPP'!#REF!</definedName>
    <definedName name="_5__123Graph_CCHART_1" localSheetId="46" hidden="1">'[3]Revised Budget as per CNPP'!#REF!</definedName>
    <definedName name="_5__123Graph_CCHART_1" localSheetId="35" hidden="1">'[3]Revised Budget as per CNPP'!#REF!</definedName>
    <definedName name="_5__123Graph_CCHART_1" localSheetId="22" hidden="1">'[3]Revised Budget as per CNPP'!#REF!</definedName>
    <definedName name="_5__123Graph_CCHART_1" localSheetId="23" hidden="1">'[3]Revised Budget as per CNPP'!#REF!</definedName>
    <definedName name="_5__123Graph_CCHART_1" localSheetId="24" hidden="1">'[3]Revised Budget as per CNPP'!#REF!</definedName>
    <definedName name="_5__123Graph_CCHART_1" hidden="1">'[3]Revised Budget as per CNPP'!#REF!</definedName>
    <definedName name="_50____123Graph_LBL_FCHART_2" localSheetId="0" hidden="1">'[3]Revised Budget as per CNPP'!#REF!</definedName>
    <definedName name="_50____123Graph_LBL_FCHART_2" localSheetId="1" hidden="1">'[3]Revised Budget as per CNPP'!#REF!</definedName>
    <definedName name="_50____123Graph_LBL_FCHART_2" localSheetId="37" hidden="1">'[3]Revised Budget as per CNPP'!#REF!</definedName>
    <definedName name="_50____123Graph_LBL_FCHART_2" localSheetId="2" hidden="1">'[3]Revised Budget as per CNPP'!#REF!</definedName>
    <definedName name="_50____123Graph_LBL_FCHART_2" localSheetId="25" hidden="1">'[3]Revised Budget as per CNPP'!#REF!</definedName>
    <definedName name="_50____123Graph_LBL_FCHART_2" localSheetId="41" hidden="1">'[3]Revised Budget as per CNPP'!#REF!</definedName>
    <definedName name="_50____123Graph_LBL_FCHART_2" localSheetId="7" hidden="1">'[3]Revised Budget as per CNPP'!#REF!</definedName>
    <definedName name="_50____123Graph_LBL_FCHART_2" localSheetId="51" hidden="1">'[3]Revised Budget as per CNPP'!#REF!</definedName>
    <definedName name="_50____123Graph_LBL_FCHART_2" localSheetId="56" hidden="1">'[3]Revised Budget as per CNPP'!#REF!</definedName>
    <definedName name="_50____123Graph_LBL_FCHART_2" localSheetId="16" hidden="1">'[3]Revised Budget as per CNPP'!#REF!</definedName>
    <definedName name="_50____123Graph_LBL_FCHART_2" localSheetId="30" hidden="1">'[3]Revised Budget as per CNPP'!#REF!</definedName>
    <definedName name="_50____123Graph_LBL_FCHART_2" localSheetId="46" hidden="1">'[3]Revised Budget as per CNPP'!#REF!</definedName>
    <definedName name="_50____123Graph_LBL_FCHART_2" localSheetId="35" hidden="1">'[3]Revised Budget as per CNPP'!#REF!</definedName>
    <definedName name="_50____123Graph_LBL_FCHART_2" localSheetId="22" hidden="1">'[3]Revised Budget as per CNPP'!#REF!</definedName>
    <definedName name="_50____123Graph_LBL_FCHART_2" localSheetId="23" hidden="1">'[3]Revised Budget as per CNPP'!#REF!</definedName>
    <definedName name="_50____123Graph_LBL_FCHART_2" localSheetId="24" hidden="1">'[3]Revised Budget as per CNPP'!#REF!</definedName>
    <definedName name="_50____123Graph_LBL_FCHART_2" hidden="1">'[3]Revised Budget as per CNPP'!#REF!</definedName>
    <definedName name="_51___123Graph_ACHART_1" localSheetId="0" hidden="1">'[3]Revised Budget as per CNPP'!#REF!</definedName>
    <definedName name="_51___123Graph_ACHART_1" localSheetId="1" hidden="1">'[3]Revised Budget as per CNPP'!#REF!</definedName>
    <definedName name="_51___123Graph_ACHART_1" localSheetId="37" hidden="1">'[3]Revised Budget as per CNPP'!#REF!</definedName>
    <definedName name="_51___123Graph_ACHART_1" localSheetId="2" hidden="1">'[3]Revised Budget as per CNPP'!#REF!</definedName>
    <definedName name="_51___123Graph_ACHART_1" localSheetId="25" hidden="1">'[3]Revised Budget as per CNPP'!#REF!</definedName>
    <definedName name="_51___123Graph_ACHART_1" localSheetId="41" hidden="1">'[3]Revised Budget as per CNPP'!#REF!</definedName>
    <definedName name="_51___123Graph_ACHART_1" localSheetId="7" hidden="1">'[3]Revised Budget as per CNPP'!#REF!</definedName>
    <definedName name="_51___123Graph_ACHART_1" localSheetId="51" hidden="1">'[3]Revised Budget as per CNPP'!#REF!</definedName>
    <definedName name="_51___123Graph_ACHART_1" localSheetId="56" hidden="1">'[3]Revised Budget as per CNPP'!#REF!</definedName>
    <definedName name="_51___123Graph_ACHART_1" localSheetId="16" hidden="1">'[3]Revised Budget as per CNPP'!#REF!</definedName>
    <definedName name="_51___123Graph_ACHART_1" localSheetId="30" hidden="1">'[3]Revised Budget as per CNPP'!#REF!</definedName>
    <definedName name="_51___123Graph_ACHART_1" localSheetId="46" hidden="1">'[3]Revised Budget as per CNPP'!#REF!</definedName>
    <definedName name="_51___123Graph_ACHART_1" localSheetId="35" hidden="1">'[3]Revised Budget as per CNPP'!#REF!</definedName>
    <definedName name="_51___123Graph_ACHART_1" localSheetId="22" hidden="1">'[3]Revised Budget as per CNPP'!#REF!</definedName>
    <definedName name="_51___123Graph_ACHART_1" localSheetId="23" hidden="1">'[3]Revised Budget as per CNPP'!#REF!</definedName>
    <definedName name="_51___123Graph_ACHART_1" localSheetId="24" hidden="1">'[3]Revised Budget as per CNPP'!#REF!</definedName>
    <definedName name="_51___123Graph_ACHART_1" hidden="1">'[3]Revised Budget as per CNPP'!#REF!</definedName>
    <definedName name="_51__123Graph_ECHART_2" localSheetId="0" hidden="1">'[3]Revised Budget as per CNPP'!#REF!</definedName>
    <definedName name="_51__123Graph_ECHART_2" localSheetId="1" hidden="1">'[3]Revised Budget as per CNPP'!#REF!</definedName>
    <definedName name="_51__123Graph_ECHART_2" localSheetId="37" hidden="1">'[3]Revised Budget as per CNPP'!#REF!</definedName>
    <definedName name="_51__123Graph_ECHART_2" localSheetId="2" hidden="1">'[3]Revised Budget as per CNPP'!#REF!</definedName>
    <definedName name="_51__123Graph_ECHART_2" localSheetId="25" hidden="1">'[3]Revised Budget as per CNPP'!#REF!</definedName>
    <definedName name="_51__123Graph_ECHART_2" localSheetId="41" hidden="1">'[3]Revised Budget as per CNPP'!#REF!</definedName>
    <definedName name="_51__123Graph_ECHART_2" localSheetId="7" hidden="1">'[3]Revised Budget as per CNPP'!#REF!</definedName>
    <definedName name="_51__123Graph_ECHART_2" localSheetId="51" hidden="1">'[3]Revised Budget as per CNPP'!#REF!</definedName>
    <definedName name="_51__123Graph_ECHART_2" localSheetId="56" hidden="1">'[3]Revised Budget as per CNPP'!#REF!</definedName>
    <definedName name="_51__123Graph_ECHART_2" localSheetId="16" hidden="1">'[3]Revised Budget as per CNPP'!#REF!</definedName>
    <definedName name="_51__123Graph_ECHART_2" localSheetId="30" hidden="1">'[3]Revised Budget as per CNPP'!#REF!</definedName>
    <definedName name="_51__123Graph_ECHART_2" localSheetId="46" hidden="1">'[3]Revised Budget as per CNPP'!#REF!</definedName>
    <definedName name="_51__123Graph_ECHART_2" localSheetId="35" hidden="1">'[3]Revised Budget as per CNPP'!#REF!</definedName>
    <definedName name="_51__123Graph_ECHART_2" localSheetId="22" hidden="1">'[3]Revised Budget as per CNPP'!#REF!</definedName>
    <definedName name="_51__123Graph_ECHART_2" localSheetId="23" hidden="1">'[3]Revised Budget as per CNPP'!#REF!</definedName>
    <definedName name="_51__123Graph_ECHART_2" localSheetId="24" hidden="1">'[3]Revised Budget as per CNPP'!#REF!</definedName>
    <definedName name="_51__123Graph_ECHART_2" hidden="1">'[3]Revised Budget as per CNPP'!#REF!</definedName>
    <definedName name="_52___123Graph_ACHART_2" localSheetId="0" hidden="1">'[3]Revised Budget as per CNPP'!#REF!</definedName>
    <definedName name="_52___123Graph_ACHART_2" localSheetId="1" hidden="1">'[3]Revised Budget as per CNPP'!#REF!</definedName>
    <definedName name="_52___123Graph_ACHART_2" localSheetId="37" hidden="1">'[3]Revised Budget as per CNPP'!#REF!</definedName>
    <definedName name="_52___123Graph_ACHART_2" localSheetId="2" hidden="1">'[3]Revised Budget as per CNPP'!#REF!</definedName>
    <definedName name="_52___123Graph_ACHART_2" localSheetId="25" hidden="1">'[3]Revised Budget as per CNPP'!#REF!</definedName>
    <definedName name="_52___123Graph_ACHART_2" localSheetId="41" hidden="1">'[3]Revised Budget as per CNPP'!#REF!</definedName>
    <definedName name="_52___123Graph_ACHART_2" localSheetId="7" hidden="1">'[3]Revised Budget as per CNPP'!#REF!</definedName>
    <definedName name="_52___123Graph_ACHART_2" localSheetId="51" hidden="1">'[3]Revised Budget as per CNPP'!#REF!</definedName>
    <definedName name="_52___123Graph_ACHART_2" localSheetId="56" hidden="1">'[3]Revised Budget as per CNPP'!#REF!</definedName>
    <definedName name="_52___123Graph_ACHART_2" localSheetId="16" hidden="1">'[3]Revised Budget as per CNPP'!#REF!</definedName>
    <definedName name="_52___123Graph_ACHART_2" localSheetId="30" hidden="1">'[3]Revised Budget as per CNPP'!#REF!</definedName>
    <definedName name="_52___123Graph_ACHART_2" localSheetId="46" hidden="1">'[3]Revised Budget as per CNPP'!#REF!</definedName>
    <definedName name="_52___123Graph_ACHART_2" localSheetId="35" hidden="1">'[3]Revised Budget as per CNPP'!#REF!</definedName>
    <definedName name="_52___123Graph_ACHART_2" localSheetId="22" hidden="1">'[3]Revised Budget as per CNPP'!#REF!</definedName>
    <definedName name="_52___123Graph_ACHART_2" localSheetId="23" hidden="1">'[3]Revised Budget as per CNPP'!#REF!</definedName>
    <definedName name="_52___123Graph_ACHART_2" localSheetId="24" hidden="1">'[3]Revised Budget as per CNPP'!#REF!</definedName>
    <definedName name="_52___123Graph_ACHART_2" hidden="1">'[3]Revised Budget as per CNPP'!#REF!</definedName>
    <definedName name="_52__123Graph_LBL_BCHART_2" localSheetId="0" hidden="1">'[3]Revised Budget as per CNPP'!#REF!</definedName>
    <definedName name="_52__123Graph_LBL_BCHART_2" localSheetId="1" hidden="1">'[3]Revised Budget as per CNPP'!#REF!</definedName>
    <definedName name="_52__123Graph_LBL_BCHART_2" localSheetId="37" hidden="1">'[3]Revised Budget as per CNPP'!#REF!</definedName>
    <definedName name="_52__123Graph_LBL_BCHART_2" localSheetId="2" hidden="1">'[3]Revised Budget as per CNPP'!#REF!</definedName>
    <definedName name="_52__123Graph_LBL_BCHART_2" localSheetId="25" hidden="1">'[3]Revised Budget as per CNPP'!#REF!</definedName>
    <definedName name="_52__123Graph_LBL_BCHART_2" localSheetId="41" hidden="1">'[3]Revised Budget as per CNPP'!#REF!</definedName>
    <definedName name="_52__123Graph_LBL_BCHART_2" localSheetId="7" hidden="1">'[3]Revised Budget as per CNPP'!#REF!</definedName>
    <definedName name="_52__123Graph_LBL_BCHART_2" localSheetId="51" hidden="1">'[3]Revised Budget as per CNPP'!#REF!</definedName>
    <definedName name="_52__123Graph_LBL_BCHART_2" localSheetId="56" hidden="1">'[3]Revised Budget as per CNPP'!#REF!</definedName>
    <definedName name="_52__123Graph_LBL_BCHART_2" localSheetId="16" hidden="1">'[3]Revised Budget as per CNPP'!#REF!</definedName>
    <definedName name="_52__123Graph_LBL_BCHART_2" localSheetId="30" hidden="1">'[3]Revised Budget as per CNPP'!#REF!</definedName>
    <definedName name="_52__123Graph_LBL_BCHART_2" localSheetId="46" hidden="1">'[3]Revised Budget as per CNPP'!#REF!</definedName>
    <definedName name="_52__123Graph_LBL_BCHART_2" localSheetId="35" hidden="1">'[3]Revised Budget as per CNPP'!#REF!</definedName>
    <definedName name="_52__123Graph_LBL_BCHART_2" localSheetId="22" hidden="1">'[3]Revised Budget as per CNPP'!#REF!</definedName>
    <definedName name="_52__123Graph_LBL_BCHART_2" localSheetId="23" hidden="1">'[3]Revised Budget as per CNPP'!#REF!</definedName>
    <definedName name="_52__123Graph_LBL_BCHART_2" localSheetId="24" hidden="1">'[3]Revised Budget as per CNPP'!#REF!</definedName>
    <definedName name="_52__123Graph_LBL_BCHART_2" hidden="1">'[3]Revised Budget as per CNPP'!#REF!</definedName>
    <definedName name="_53___123Graph_BCHART_1" localSheetId="0" hidden="1">'[3]Revised Budget as per CNPP'!#REF!</definedName>
    <definedName name="_53___123Graph_BCHART_1" localSheetId="1" hidden="1">'[3]Revised Budget as per CNPP'!#REF!</definedName>
    <definedName name="_53___123Graph_BCHART_1" localSheetId="37" hidden="1">'[3]Revised Budget as per CNPP'!#REF!</definedName>
    <definedName name="_53___123Graph_BCHART_1" localSheetId="2" hidden="1">'[3]Revised Budget as per CNPP'!#REF!</definedName>
    <definedName name="_53___123Graph_BCHART_1" localSheetId="25" hidden="1">'[3]Revised Budget as per CNPP'!#REF!</definedName>
    <definedName name="_53___123Graph_BCHART_1" localSheetId="41" hidden="1">'[3]Revised Budget as per CNPP'!#REF!</definedName>
    <definedName name="_53___123Graph_BCHART_1" localSheetId="7" hidden="1">'[3]Revised Budget as per CNPP'!#REF!</definedName>
    <definedName name="_53___123Graph_BCHART_1" localSheetId="51" hidden="1">'[3]Revised Budget as per CNPP'!#REF!</definedName>
    <definedName name="_53___123Graph_BCHART_1" localSheetId="56" hidden="1">'[3]Revised Budget as per CNPP'!#REF!</definedName>
    <definedName name="_53___123Graph_BCHART_1" localSheetId="16" hidden="1">'[3]Revised Budget as per CNPP'!#REF!</definedName>
    <definedName name="_53___123Graph_BCHART_1" localSheetId="30" hidden="1">'[3]Revised Budget as per CNPP'!#REF!</definedName>
    <definedName name="_53___123Graph_BCHART_1" localSheetId="46" hidden="1">'[3]Revised Budget as per CNPP'!#REF!</definedName>
    <definedName name="_53___123Graph_BCHART_1" localSheetId="35" hidden="1">'[3]Revised Budget as per CNPP'!#REF!</definedName>
    <definedName name="_53___123Graph_BCHART_1" localSheetId="22" hidden="1">'[3]Revised Budget as per CNPP'!#REF!</definedName>
    <definedName name="_53___123Graph_BCHART_1" localSheetId="23" hidden="1">'[3]Revised Budget as per CNPP'!#REF!</definedName>
    <definedName name="_53___123Graph_BCHART_1" localSheetId="24" hidden="1">'[3]Revised Budget as per CNPP'!#REF!</definedName>
    <definedName name="_53___123Graph_BCHART_1" hidden="1">'[3]Revised Budget as per CNPP'!#REF!</definedName>
    <definedName name="_53__123Graph_FCHART_2" localSheetId="0" hidden="1">'[3]Revised Budget as per CNPP'!#REF!</definedName>
    <definedName name="_53__123Graph_FCHART_2" localSheetId="1" hidden="1">'[3]Revised Budget as per CNPP'!#REF!</definedName>
    <definedName name="_53__123Graph_FCHART_2" localSheetId="37" hidden="1">'[3]Revised Budget as per CNPP'!#REF!</definedName>
    <definedName name="_53__123Graph_FCHART_2" localSheetId="2" hidden="1">'[3]Revised Budget as per CNPP'!#REF!</definedName>
    <definedName name="_53__123Graph_FCHART_2" localSheetId="25" hidden="1">'[3]Revised Budget as per CNPP'!#REF!</definedName>
    <definedName name="_53__123Graph_FCHART_2" localSheetId="41" hidden="1">'[3]Revised Budget as per CNPP'!#REF!</definedName>
    <definedName name="_53__123Graph_FCHART_2" localSheetId="7" hidden="1">'[3]Revised Budget as per CNPP'!#REF!</definedName>
    <definedName name="_53__123Graph_FCHART_2" localSheetId="51" hidden="1">'[3]Revised Budget as per CNPP'!#REF!</definedName>
    <definedName name="_53__123Graph_FCHART_2" localSheetId="56" hidden="1">'[3]Revised Budget as per CNPP'!#REF!</definedName>
    <definedName name="_53__123Graph_FCHART_2" localSheetId="16" hidden="1">'[3]Revised Budget as per CNPP'!#REF!</definedName>
    <definedName name="_53__123Graph_FCHART_2" localSheetId="30" hidden="1">'[3]Revised Budget as per CNPP'!#REF!</definedName>
    <definedName name="_53__123Graph_FCHART_2" localSheetId="46" hidden="1">'[3]Revised Budget as per CNPP'!#REF!</definedName>
    <definedName name="_53__123Graph_FCHART_2" localSheetId="35" hidden="1">'[3]Revised Budget as per CNPP'!#REF!</definedName>
    <definedName name="_53__123Graph_FCHART_2" localSheetId="22" hidden="1">'[3]Revised Budget as per CNPP'!#REF!</definedName>
    <definedName name="_53__123Graph_FCHART_2" localSheetId="23" hidden="1">'[3]Revised Budget as per CNPP'!#REF!</definedName>
    <definedName name="_53__123Graph_FCHART_2" localSheetId="24" hidden="1">'[3]Revised Budget as per CNPP'!#REF!</definedName>
    <definedName name="_53__123Graph_FCHART_2" hidden="1">'[3]Revised Budget as per CNPP'!#REF!</definedName>
    <definedName name="_53__123Graph_LBL_BCHART_1" localSheetId="0" hidden="1">'[3]Revised Budget as per CNPP'!#REF!</definedName>
    <definedName name="_53__123Graph_LBL_BCHART_1" localSheetId="1" hidden="1">'[3]Revised Budget as per CNPP'!#REF!</definedName>
    <definedName name="_53__123Graph_LBL_BCHART_1" localSheetId="37" hidden="1">'[3]Revised Budget as per CNPP'!#REF!</definedName>
    <definedName name="_53__123Graph_LBL_BCHART_1" localSheetId="2" hidden="1">'[3]Revised Budget as per CNPP'!#REF!</definedName>
    <definedName name="_53__123Graph_LBL_BCHART_1" localSheetId="25" hidden="1">'[3]Revised Budget as per CNPP'!#REF!</definedName>
    <definedName name="_53__123Graph_LBL_BCHART_1" localSheetId="41" hidden="1">'[3]Revised Budget as per CNPP'!#REF!</definedName>
    <definedName name="_53__123Graph_LBL_BCHART_1" localSheetId="7" hidden="1">'[3]Revised Budget as per CNPP'!#REF!</definedName>
    <definedName name="_53__123Graph_LBL_BCHART_1" localSheetId="51" hidden="1">'[3]Revised Budget as per CNPP'!#REF!</definedName>
    <definedName name="_53__123Graph_LBL_BCHART_1" localSheetId="56" hidden="1">'[3]Revised Budget as per CNPP'!#REF!</definedName>
    <definedName name="_53__123Graph_LBL_BCHART_1" localSheetId="16" hidden="1">'[3]Revised Budget as per CNPP'!#REF!</definedName>
    <definedName name="_53__123Graph_LBL_BCHART_1" localSheetId="30" hidden="1">'[3]Revised Budget as per CNPP'!#REF!</definedName>
    <definedName name="_53__123Graph_LBL_BCHART_1" localSheetId="46" hidden="1">'[3]Revised Budget as per CNPP'!#REF!</definedName>
    <definedName name="_53__123Graph_LBL_BCHART_1" localSheetId="35" hidden="1">'[3]Revised Budget as per CNPP'!#REF!</definedName>
    <definedName name="_53__123Graph_LBL_BCHART_1" localSheetId="22" hidden="1">'[3]Revised Budget as per CNPP'!#REF!</definedName>
    <definedName name="_53__123Graph_LBL_BCHART_1" localSheetId="23" hidden="1">'[3]Revised Budget as per CNPP'!#REF!</definedName>
    <definedName name="_53__123Graph_LBL_BCHART_1" localSheetId="24" hidden="1">'[3]Revised Budget as per CNPP'!#REF!</definedName>
    <definedName name="_53__123Graph_LBL_BCHART_1" hidden="1">'[3]Revised Budget as per CNPP'!#REF!</definedName>
    <definedName name="_54___123Graph_BCHART_2" localSheetId="0" hidden="1">'[3]Revised Budget as per CNPP'!#REF!</definedName>
    <definedName name="_54___123Graph_BCHART_2" localSheetId="1" hidden="1">'[3]Revised Budget as per CNPP'!#REF!</definedName>
    <definedName name="_54___123Graph_BCHART_2" localSheetId="37" hidden="1">'[3]Revised Budget as per CNPP'!#REF!</definedName>
    <definedName name="_54___123Graph_BCHART_2" localSheetId="2" hidden="1">'[3]Revised Budget as per CNPP'!#REF!</definedName>
    <definedName name="_54___123Graph_BCHART_2" localSheetId="25" hidden="1">'[3]Revised Budget as per CNPP'!#REF!</definedName>
    <definedName name="_54___123Graph_BCHART_2" localSheetId="41" hidden="1">'[3]Revised Budget as per CNPP'!#REF!</definedName>
    <definedName name="_54___123Graph_BCHART_2" localSheetId="7" hidden="1">'[3]Revised Budget as per CNPP'!#REF!</definedName>
    <definedName name="_54___123Graph_BCHART_2" localSheetId="51" hidden="1">'[3]Revised Budget as per CNPP'!#REF!</definedName>
    <definedName name="_54___123Graph_BCHART_2" localSheetId="56" hidden="1">'[3]Revised Budget as per CNPP'!#REF!</definedName>
    <definedName name="_54___123Graph_BCHART_2" localSheetId="16" hidden="1">'[3]Revised Budget as per CNPP'!#REF!</definedName>
    <definedName name="_54___123Graph_BCHART_2" localSheetId="30" hidden="1">'[3]Revised Budget as per CNPP'!#REF!</definedName>
    <definedName name="_54___123Graph_BCHART_2" localSheetId="46" hidden="1">'[3]Revised Budget as per CNPP'!#REF!</definedName>
    <definedName name="_54___123Graph_BCHART_2" localSheetId="35" hidden="1">'[3]Revised Budget as per CNPP'!#REF!</definedName>
    <definedName name="_54___123Graph_BCHART_2" localSheetId="22" hidden="1">'[3]Revised Budget as per CNPP'!#REF!</definedName>
    <definedName name="_54___123Graph_BCHART_2" localSheetId="23" hidden="1">'[3]Revised Budget as per CNPP'!#REF!</definedName>
    <definedName name="_54___123Graph_BCHART_2" localSheetId="24" hidden="1">'[3]Revised Budget as per CNPP'!#REF!</definedName>
    <definedName name="_54___123Graph_BCHART_2" hidden="1">'[3]Revised Budget as per CNPP'!#REF!</definedName>
    <definedName name="_55___123Graph_CCHART_1" localSheetId="0" hidden="1">'[3]Revised Budget as per CNPP'!#REF!</definedName>
    <definedName name="_55___123Graph_CCHART_1" localSheetId="1" hidden="1">'[3]Revised Budget as per CNPP'!#REF!</definedName>
    <definedName name="_55___123Graph_CCHART_1" localSheetId="37" hidden="1">'[3]Revised Budget as per CNPP'!#REF!</definedName>
    <definedName name="_55___123Graph_CCHART_1" localSheetId="2" hidden="1">'[3]Revised Budget as per CNPP'!#REF!</definedName>
    <definedName name="_55___123Graph_CCHART_1" localSheetId="25" hidden="1">'[3]Revised Budget as per CNPP'!#REF!</definedName>
    <definedName name="_55___123Graph_CCHART_1" localSheetId="41" hidden="1">'[3]Revised Budget as per CNPP'!#REF!</definedName>
    <definedName name="_55___123Graph_CCHART_1" localSheetId="7" hidden="1">'[3]Revised Budget as per CNPP'!#REF!</definedName>
    <definedName name="_55___123Graph_CCHART_1" localSheetId="51" hidden="1">'[3]Revised Budget as per CNPP'!#REF!</definedName>
    <definedName name="_55___123Graph_CCHART_1" localSheetId="56" hidden="1">'[3]Revised Budget as per CNPP'!#REF!</definedName>
    <definedName name="_55___123Graph_CCHART_1" localSheetId="16" hidden="1">'[3]Revised Budget as per CNPP'!#REF!</definedName>
    <definedName name="_55___123Graph_CCHART_1" localSheetId="30" hidden="1">'[3]Revised Budget as per CNPP'!#REF!</definedName>
    <definedName name="_55___123Graph_CCHART_1" localSheetId="46" hidden="1">'[3]Revised Budget as per CNPP'!#REF!</definedName>
    <definedName name="_55___123Graph_CCHART_1" localSheetId="35" hidden="1">'[3]Revised Budget as per CNPP'!#REF!</definedName>
    <definedName name="_55___123Graph_CCHART_1" localSheetId="22" hidden="1">'[3]Revised Budget as per CNPP'!#REF!</definedName>
    <definedName name="_55___123Graph_CCHART_1" localSheetId="23" hidden="1">'[3]Revised Budget as per CNPP'!#REF!</definedName>
    <definedName name="_55___123Graph_CCHART_1" localSheetId="24" hidden="1">'[3]Revised Budget as per CNPP'!#REF!</definedName>
    <definedName name="_55___123Graph_CCHART_1" hidden="1">'[3]Revised Budget as per CNPP'!#REF!</definedName>
    <definedName name="_55__123Graph_LBL_ACHART_1" localSheetId="0" hidden="1">'[3]Revised Budget as per CNPP'!#REF!</definedName>
    <definedName name="_55__123Graph_LBL_ACHART_1" localSheetId="1" hidden="1">'[3]Revised Budget as per CNPP'!#REF!</definedName>
    <definedName name="_55__123Graph_LBL_ACHART_1" localSheetId="37" hidden="1">'[3]Revised Budget as per CNPP'!#REF!</definedName>
    <definedName name="_55__123Graph_LBL_ACHART_1" localSheetId="2" hidden="1">'[3]Revised Budget as per CNPP'!#REF!</definedName>
    <definedName name="_55__123Graph_LBL_ACHART_1" localSheetId="25" hidden="1">'[3]Revised Budget as per CNPP'!#REF!</definedName>
    <definedName name="_55__123Graph_LBL_ACHART_1" localSheetId="41" hidden="1">'[3]Revised Budget as per CNPP'!#REF!</definedName>
    <definedName name="_55__123Graph_LBL_ACHART_1" localSheetId="7" hidden="1">'[3]Revised Budget as per CNPP'!#REF!</definedName>
    <definedName name="_55__123Graph_LBL_ACHART_1" localSheetId="51" hidden="1">'[3]Revised Budget as per CNPP'!#REF!</definedName>
    <definedName name="_55__123Graph_LBL_ACHART_1" localSheetId="56" hidden="1">'[3]Revised Budget as per CNPP'!#REF!</definedName>
    <definedName name="_55__123Graph_LBL_ACHART_1" localSheetId="16" hidden="1">'[3]Revised Budget as per CNPP'!#REF!</definedName>
    <definedName name="_55__123Graph_LBL_ACHART_1" localSheetId="30" hidden="1">'[3]Revised Budget as per CNPP'!#REF!</definedName>
    <definedName name="_55__123Graph_LBL_ACHART_1" localSheetId="46" hidden="1">'[3]Revised Budget as per CNPP'!#REF!</definedName>
    <definedName name="_55__123Graph_LBL_ACHART_1" localSheetId="35" hidden="1">'[3]Revised Budget as per CNPP'!#REF!</definedName>
    <definedName name="_55__123Graph_LBL_ACHART_1" localSheetId="22" hidden="1">'[3]Revised Budget as per CNPP'!#REF!</definedName>
    <definedName name="_55__123Graph_LBL_ACHART_1" localSheetId="23" hidden="1">'[3]Revised Budget as per CNPP'!#REF!</definedName>
    <definedName name="_55__123Graph_LBL_ACHART_1" localSheetId="24" hidden="1">'[3]Revised Budget as per CNPP'!#REF!</definedName>
    <definedName name="_55__123Graph_LBL_ACHART_1" hidden="1">'[3]Revised Budget as per CNPP'!#REF!</definedName>
    <definedName name="_56___123Graph_CCHART_2" localSheetId="0" hidden="1">'[3]Revised Budget as per CNPP'!#REF!</definedName>
    <definedName name="_56___123Graph_CCHART_2" localSheetId="1" hidden="1">'[3]Revised Budget as per CNPP'!#REF!</definedName>
    <definedName name="_56___123Graph_CCHART_2" localSheetId="37" hidden="1">'[3]Revised Budget as per CNPP'!#REF!</definedName>
    <definedName name="_56___123Graph_CCHART_2" localSheetId="2" hidden="1">'[3]Revised Budget as per CNPP'!#REF!</definedName>
    <definedName name="_56___123Graph_CCHART_2" localSheetId="25" hidden="1">'[3]Revised Budget as per CNPP'!#REF!</definedName>
    <definedName name="_56___123Graph_CCHART_2" localSheetId="41" hidden="1">'[3]Revised Budget as per CNPP'!#REF!</definedName>
    <definedName name="_56___123Graph_CCHART_2" localSheetId="7" hidden="1">'[3]Revised Budget as per CNPP'!#REF!</definedName>
    <definedName name="_56___123Graph_CCHART_2" localSheetId="51" hidden="1">'[3]Revised Budget as per CNPP'!#REF!</definedName>
    <definedName name="_56___123Graph_CCHART_2" localSheetId="56" hidden="1">'[3]Revised Budget as per CNPP'!#REF!</definedName>
    <definedName name="_56___123Graph_CCHART_2" localSheetId="16" hidden="1">'[3]Revised Budget as per CNPP'!#REF!</definedName>
    <definedName name="_56___123Graph_CCHART_2" localSheetId="30" hidden="1">'[3]Revised Budget as per CNPP'!#REF!</definedName>
    <definedName name="_56___123Graph_CCHART_2" localSheetId="46" hidden="1">'[3]Revised Budget as per CNPP'!#REF!</definedName>
    <definedName name="_56___123Graph_CCHART_2" localSheetId="35" hidden="1">'[3]Revised Budget as per CNPP'!#REF!</definedName>
    <definedName name="_56___123Graph_CCHART_2" localSheetId="22" hidden="1">'[3]Revised Budget as per CNPP'!#REF!</definedName>
    <definedName name="_56___123Graph_CCHART_2" localSheetId="23" hidden="1">'[3]Revised Budget as per CNPP'!#REF!</definedName>
    <definedName name="_56___123Graph_CCHART_2" localSheetId="24" hidden="1">'[3]Revised Budget as per CNPP'!#REF!</definedName>
    <definedName name="_56___123Graph_CCHART_2" hidden="1">'[3]Revised Budget as per CNPP'!#REF!</definedName>
    <definedName name="_56__123Graph_LBL_CCHART_2" localSheetId="0" hidden="1">'[3]Revised Budget as per CNPP'!#REF!</definedName>
    <definedName name="_56__123Graph_LBL_CCHART_2" localSheetId="1" hidden="1">'[3]Revised Budget as per CNPP'!#REF!</definedName>
    <definedName name="_56__123Graph_LBL_CCHART_2" localSheetId="37" hidden="1">'[3]Revised Budget as per CNPP'!#REF!</definedName>
    <definedName name="_56__123Graph_LBL_CCHART_2" localSheetId="2" hidden="1">'[3]Revised Budget as per CNPP'!#REF!</definedName>
    <definedName name="_56__123Graph_LBL_CCHART_2" localSheetId="25" hidden="1">'[3]Revised Budget as per CNPP'!#REF!</definedName>
    <definedName name="_56__123Graph_LBL_CCHART_2" localSheetId="41" hidden="1">'[3]Revised Budget as per CNPP'!#REF!</definedName>
    <definedName name="_56__123Graph_LBL_CCHART_2" localSheetId="7" hidden="1">'[3]Revised Budget as per CNPP'!#REF!</definedName>
    <definedName name="_56__123Graph_LBL_CCHART_2" localSheetId="51" hidden="1">'[3]Revised Budget as per CNPP'!#REF!</definedName>
    <definedName name="_56__123Graph_LBL_CCHART_2" localSheetId="56" hidden="1">'[3]Revised Budget as per CNPP'!#REF!</definedName>
    <definedName name="_56__123Graph_LBL_CCHART_2" localSheetId="16" hidden="1">'[3]Revised Budget as per CNPP'!#REF!</definedName>
    <definedName name="_56__123Graph_LBL_CCHART_2" localSheetId="30" hidden="1">'[3]Revised Budget as per CNPP'!#REF!</definedName>
    <definedName name="_56__123Graph_LBL_CCHART_2" localSheetId="46" hidden="1">'[3]Revised Budget as per CNPP'!#REF!</definedName>
    <definedName name="_56__123Graph_LBL_CCHART_2" localSheetId="35" hidden="1">'[3]Revised Budget as per CNPP'!#REF!</definedName>
    <definedName name="_56__123Graph_LBL_CCHART_2" localSheetId="22" hidden="1">'[3]Revised Budget as per CNPP'!#REF!</definedName>
    <definedName name="_56__123Graph_LBL_CCHART_2" localSheetId="23" hidden="1">'[3]Revised Budget as per CNPP'!#REF!</definedName>
    <definedName name="_56__123Graph_LBL_CCHART_2" localSheetId="24" hidden="1">'[3]Revised Budget as per CNPP'!#REF!</definedName>
    <definedName name="_56__123Graph_LBL_CCHART_2" hidden="1">'[3]Revised Budget as per CNPP'!#REF!</definedName>
    <definedName name="_57___123Graph_DCHART_2" localSheetId="0" hidden="1">'[3]Revised Budget as per CNPP'!#REF!</definedName>
    <definedName name="_57___123Graph_DCHART_2" localSheetId="1" hidden="1">'[3]Revised Budget as per CNPP'!#REF!</definedName>
    <definedName name="_57___123Graph_DCHART_2" localSheetId="37" hidden="1">'[3]Revised Budget as per CNPP'!#REF!</definedName>
    <definedName name="_57___123Graph_DCHART_2" localSheetId="2" hidden="1">'[3]Revised Budget as per CNPP'!#REF!</definedName>
    <definedName name="_57___123Graph_DCHART_2" localSheetId="25" hidden="1">'[3]Revised Budget as per CNPP'!#REF!</definedName>
    <definedName name="_57___123Graph_DCHART_2" localSheetId="41" hidden="1">'[3]Revised Budget as per CNPP'!#REF!</definedName>
    <definedName name="_57___123Graph_DCHART_2" localSheetId="7" hidden="1">'[3]Revised Budget as per CNPP'!#REF!</definedName>
    <definedName name="_57___123Graph_DCHART_2" localSheetId="51" hidden="1">'[3]Revised Budget as per CNPP'!#REF!</definedName>
    <definedName name="_57___123Graph_DCHART_2" localSheetId="56" hidden="1">'[3]Revised Budget as per CNPP'!#REF!</definedName>
    <definedName name="_57___123Graph_DCHART_2" localSheetId="16" hidden="1">'[3]Revised Budget as per CNPP'!#REF!</definedName>
    <definedName name="_57___123Graph_DCHART_2" localSheetId="30" hidden="1">'[3]Revised Budget as per CNPP'!#REF!</definedName>
    <definedName name="_57___123Graph_DCHART_2" localSheetId="46" hidden="1">'[3]Revised Budget as per CNPP'!#REF!</definedName>
    <definedName name="_57___123Graph_DCHART_2" localSheetId="35" hidden="1">'[3]Revised Budget as per CNPP'!#REF!</definedName>
    <definedName name="_57___123Graph_DCHART_2" localSheetId="22" hidden="1">'[3]Revised Budget as per CNPP'!#REF!</definedName>
    <definedName name="_57___123Graph_DCHART_2" localSheetId="23" hidden="1">'[3]Revised Budget as per CNPP'!#REF!</definedName>
    <definedName name="_57___123Graph_DCHART_2" localSheetId="24" hidden="1">'[3]Revised Budget as per CNPP'!#REF!</definedName>
    <definedName name="_57___123Graph_DCHART_2" hidden="1">'[3]Revised Budget as per CNPP'!#REF!</definedName>
    <definedName name="_57__123Graph_LBL_ACHART_2" localSheetId="0" hidden="1">'[3]Revised Budget as per CNPP'!#REF!</definedName>
    <definedName name="_57__123Graph_LBL_ACHART_2" localSheetId="1" hidden="1">'[3]Revised Budget as per CNPP'!#REF!</definedName>
    <definedName name="_57__123Graph_LBL_ACHART_2" localSheetId="37" hidden="1">'[3]Revised Budget as per CNPP'!#REF!</definedName>
    <definedName name="_57__123Graph_LBL_ACHART_2" localSheetId="2" hidden="1">'[3]Revised Budget as per CNPP'!#REF!</definedName>
    <definedName name="_57__123Graph_LBL_ACHART_2" localSheetId="25" hidden="1">'[3]Revised Budget as per CNPP'!#REF!</definedName>
    <definedName name="_57__123Graph_LBL_ACHART_2" localSheetId="41" hidden="1">'[3]Revised Budget as per CNPP'!#REF!</definedName>
    <definedName name="_57__123Graph_LBL_ACHART_2" localSheetId="7" hidden="1">'[3]Revised Budget as per CNPP'!#REF!</definedName>
    <definedName name="_57__123Graph_LBL_ACHART_2" localSheetId="51" hidden="1">'[3]Revised Budget as per CNPP'!#REF!</definedName>
    <definedName name="_57__123Graph_LBL_ACHART_2" localSheetId="56" hidden="1">'[3]Revised Budget as per CNPP'!#REF!</definedName>
    <definedName name="_57__123Graph_LBL_ACHART_2" localSheetId="16" hidden="1">'[3]Revised Budget as per CNPP'!#REF!</definedName>
    <definedName name="_57__123Graph_LBL_ACHART_2" localSheetId="30" hidden="1">'[3]Revised Budget as per CNPP'!#REF!</definedName>
    <definedName name="_57__123Graph_LBL_ACHART_2" localSheetId="46" hidden="1">'[3]Revised Budget as per CNPP'!#REF!</definedName>
    <definedName name="_57__123Graph_LBL_ACHART_2" localSheetId="35" hidden="1">'[3]Revised Budget as per CNPP'!#REF!</definedName>
    <definedName name="_57__123Graph_LBL_ACHART_2" localSheetId="22" hidden="1">'[3]Revised Budget as per CNPP'!#REF!</definedName>
    <definedName name="_57__123Graph_LBL_ACHART_2" localSheetId="23" hidden="1">'[3]Revised Budget as per CNPP'!#REF!</definedName>
    <definedName name="_57__123Graph_LBL_ACHART_2" localSheetId="24" hidden="1">'[3]Revised Budget as per CNPP'!#REF!</definedName>
    <definedName name="_57__123Graph_LBL_ACHART_2" hidden="1">'[3]Revised Budget as per CNPP'!#REF!</definedName>
    <definedName name="_57__123Graph_LBL_BCHART_2" localSheetId="0" hidden="1">'[3]Revised Budget as per CNPP'!#REF!</definedName>
    <definedName name="_57__123Graph_LBL_BCHART_2" localSheetId="1" hidden="1">'[3]Revised Budget as per CNPP'!#REF!</definedName>
    <definedName name="_57__123Graph_LBL_BCHART_2" localSheetId="37" hidden="1">'[3]Revised Budget as per CNPP'!#REF!</definedName>
    <definedName name="_57__123Graph_LBL_BCHART_2" localSheetId="2" hidden="1">'[3]Revised Budget as per CNPP'!#REF!</definedName>
    <definedName name="_57__123Graph_LBL_BCHART_2" localSheetId="25" hidden="1">'[3]Revised Budget as per CNPP'!#REF!</definedName>
    <definedName name="_57__123Graph_LBL_BCHART_2" localSheetId="41" hidden="1">'[3]Revised Budget as per CNPP'!#REF!</definedName>
    <definedName name="_57__123Graph_LBL_BCHART_2" localSheetId="7" hidden="1">'[3]Revised Budget as per CNPP'!#REF!</definedName>
    <definedName name="_57__123Graph_LBL_BCHART_2" localSheetId="51" hidden="1">'[3]Revised Budget as per CNPP'!#REF!</definedName>
    <definedName name="_57__123Graph_LBL_BCHART_2" localSheetId="56" hidden="1">'[3]Revised Budget as per CNPP'!#REF!</definedName>
    <definedName name="_57__123Graph_LBL_BCHART_2" localSheetId="16" hidden="1">'[3]Revised Budget as per CNPP'!#REF!</definedName>
    <definedName name="_57__123Graph_LBL_BCHART_2" localSheetId="30" hidden="1">'[3]Revised Budget as per CNPP'!#REF!</definedName>
    <definedName name="_57__123Graph_LBL_BCHART_2" localSheetId="46" hidden="1">'[3]Revised Budget as per CNPP'!#REF!</definedName>
    <definedName name="_57__123Graph_LBL_BCHART_2" localSheetId="35" hidden="1">'[3]Revised Budget as per CNPP'!#REF!</definedName>
    <definedName name="_57__123Graph_LBL_BCHART_2" localSheetId="22" hidden="1">'[3]Revised Budget as per CNPP'!#REF!</definedName>
    <definedName name="_57__123Graph_LBL_BCHART_2" localSheetId="23" hidden="1">'[3]Revised Budget as per CNPP'!#REF!</definedName>
    <definedName name="_57__123Graph_LBL_BCHART_2" localSheetId="24" hidden="1">'[3]Revised Budget as per CNPP'!#REF!</definedName>
    <definedName name="_57__123Graph_LBL_BCHART_2" hidden="1">'[3]Revised Budget as per CNPP'!#REF!</definedName>
    <definedName name="_58___123Graph_ECHART_2" localSheetId="0" hidden="1">'[3]Revised Budget as per CNPP'!#REF!</definedName>
    <definedName name="_58___123Graph_ECHART_2" localSheetId="1" hidden="1">'[3]Revised Budget as per CNPP'!#REF!</definedName>
    <definedName name="_58___123Graph_ECHART_2" localSheetId="37" hidden="1">'[3]Revised Budget as per CNPP'!#REF!</definedName>
    <definedName name="_58___123Graph_ECHART_2" localSheetId="2" hidden="1">'[3]Revised Budget as per CNPP'!#REF!</definedName>
    <definedName name="_58___123Graph_ECHART_2" localSheetId="25" hidden="1">'[3]Revised Budget as per CNPP'!#REF!</definedName>
    <definedName name="_58___123Graph_ECHART_2" localSheetId="41" hidden="1">'[3]Revised Budget as per CNPP'!#REF!</definedName>
    <definedName name="_58___123Graph_ECHART_2" localSheetId="7" hidden="1">'[3]Revised Budget as per CNPP'!#REF!</definedName>
    <definedName name="_58___123Graph_ECHART_2" localSheetId="51" hidden="1">'[3]Revised Budget as per CNPP'!#REF!</definedName>
    <definedName name="_58___123Graph_ECHART_2" localSheetId="56" hidden="1">'[3]Revised Budget as per CNPP'!#REF!</definedName>
    <definedName name="_58___123Graph_ECHART_2" localSheetId="16" hidden="1">'[3]Revised Budget as per CNPP'!#REF!</definedName>
    <definedName name="_58___123Graph_ECHART_2" localSheetId="30" hidden="1">'[3]Revised Budget as per CNPP'!#REF!</definedName>
    <definedName name="_58___123Graph_ECHART_2" localSheetId="46" hidden="1">'[3]Revised Budget as per CNPP'!#REF!</definedName>
    <definedName name="_58___123Graph_ECHART_2" localSheetId="35" hidden="1">'[3]Revised Budget as per CNPP'!#REF!</definedName>
    <definedName name="_58___123Graph_ECHART_2" localSheetId="22" hidden="1">'[3]Revised Budget as per CNPP'!#REF!</definedName>
    <definedName name="_58___123Graph_ECHART_2" localSheetId="23" hidden="1">'[3]Revised Budget as per CNPP'!#REF!</definedName>
    <definedName name="_58___123Graph_ECHART_2" localSheetId="24" hidden="1">'[3]Revised Budget as per CNPP'!#REF!</definedName>
    <definedName name="_58___123Graph_ECHART_2" hidden="1">'[3]Revised Budget as per CNPP'!#REF!</definedName>
    <definedName name="_59___123Graph_FCHART_2" localSheetId="0" hidden="1">'[3]Revised Budget as per CNPP'!#REF!</definedName>
    <definedName name="_59___123Graph_FCHART_2" localSheetId="1" hidden="1">'[3]Revised Budget as per CNPP'!#REF!</definedName>
    <definedName name="_59___123Graph_FCHART_2" localSheetId="37" hidden="1">'[3]Revised Budget as per CNPP'!#REF!</definedName>
    <definedName name="_59___123Graph_FCHART_2" localSheetId="2" hidden="1">'[3]Revised Budget as per CNPP'!#REF!</definedName>
    <definedName name="_59___123Graph_FCHART_2" localSheetId="25" hidden="1">'[3]Revised Budget as per CNPP'!#REF!</definedName>
    <definedName name="_59___123Graph_FCHART_2" localSheetId="41" hidden="1">'[3]Revised Budget as per CNPP'!#REF!</definedName>
    <definedName name="_59___123Graph_FCHART_2" localSheetId="7" hidden="1">'[3]Revised Budget as per CNPP'!#REF!</definedName>
    <definedName name="_59___123Graph_FCHART_2" localSheetId="51" hidden="1">'[3]Revised Budget as per CNPP'!#REF!</definedName>
    <definedName name="_59___123Graph_FCHART_2" localSheetId="56" hidden="1">'[3]Revised Budget as per CNPP'!#REF!</definedName>
    <definedName name="_59___123Graph_FCHART_2" localSheetId="16" hidden="1">'[3]Revised Budget as per CNPP'!#REF!</definedName>
    <definedName name="_59___123Graph_FCHART_2" localSheetId="30" hidden="1">'[3]Revised Budget as per CNPP'!#REF!</definedName>
    <definedName name="_59___123Graph_FCHART_2" localSheetId="46" hidden="1">'[3]Revised Budget as per CNPP'!#REF!</definedName>
    <definedName name="_59___123Graph_FCHART_2" localSheetId="35" hidden="1">'[3]Revised Budget as per CNPP'!#REF!</definedName>
    <definedName name="_59___123Graph_FCHART_2" localSheetId="22" hidden="1">'[3]Revised Budget as per CNPP'!#REF!</definedName>
    <definedName name="_59___123Graph_FCHART_2" localSheetId="23" hidden="1">'[3]Revised Budget as per CNPP'!#REF!</definedName>
    <definedName name="_59___123Graph_FCHART_2" localSheetId="24" hidden="1">'[3]Revised Budget as per CNPP'!#REF!</definedName>
    <definedName name="_59___123Graph_FCHART_2" hidden="1">'[3]Revised Budget as per CNPP'!#REF!</definedName>
    <definedName name="_59__123Graph_LBL_BCHART_1" localSheetId="0" hidden="1">'[3]Revised Budget as per CNPP'!#REF!</definedName>
    <definedName name="_59__123Graph_LBL_BCHART_1" localSheetId="1" hidden="1">'[3]Revised Budget as per CNPP'!#REF!</definedName>
    <definedName name="_59__123Graph_LBL_BCHART_1" localSheetId="37" hidden="1">'[3]Revised Budget as per CNPP'!#REF!</definedName>
    <definedName name="_59__123Graph_LBL_BCHART_1" localSheetId="2" hidden="1">'[3]Revised Budget as per CNPP'!#REF!</definedName>
    <definedName name="_59__123Graph_LBL_BCHART_1" localSheetId="25" hidden="1">'[3]Revised Budget as per CNPP'!#REF!</definedName>
    <definedName name="_59__123Graph_LBL_BCHART_1" localSheetId="41" hidden="1">'[3]Revised Budget as per CNPP'!#REF!</definedName>
    <definedName name="_59__123Graph_LBL_BCHART_1" localSheetId="7" hidden="1">'[3]Revised Budget as per CNPP'!#REF!</definedName>
    <definedName name="_59__123Graph_LBL_BCHART_1" localSheetId="51" hidden="1">'[3]Revised Budget as per CNPP'!#REF!</definedName>
    <definedName name="_59__123Graph_LBL_BCHART_1" localSheetId="56" hidden="1">'[3]Revised Budget as per CNPP'!#REF!</definedName>
    <definedName name="_59__123Graph_LBL_BCHART_1" localSheetId="16" hidden="1">'[3]Revised Budget as per CNPP'!#REF!</definedName>
    <definedName name="_59__123Graph_LBL_BCHART_1" localSheetId="30" hidden="1">'[3]Revised Budget as per CNPP'!#REF!</definedName>
    <definedName name="_59__123Graph_LBL_BCHART_1" localSheetId="46" hidden="1">'[3]Revised Budget as per CNPP'!#REF!</definedName>
    <definedName name="_59__123Graph_LBL_BCHART_1" localSheetId="35" hidden="1">'[3]Revised Budget as per CNPP'!#REF!</definedName>
    <definedName name="_59__123Graph_LBL_BCHART_1" localSheetId="22" hidden="1">'[3]Revised Budget as per CNPP'!#REF!</definedName>
    <definedName name="_59__123Graph_LBL_BCHART_1" localSheetId="23" hidden="1">'[3]Revised Budget as per CNPP'!#REF!</definedName>
    <definedName name="_59__123Graph_LBL_BCHART_1" localSheetId="24" hidden="1">'[3]Revised Budget as per CNPP'!#REF!</definedName>
    <definedName name="_59__123Graph_LBL_BCHART_1" hidden="1">'[3]Revised Budget as per CNPP'!#REF!</definedName>
    <definedName name="_5Excel_BuiltIn_Print_Titles_6_1" localSheetId="0">[6]Administration!$A:$C,[6]Administration!#REF!</definedName>
    <definedName name="_5Excel_BuiltIn_Print_Titles_6_1" localSheetId="1">[6]Administration!$A:$C,[6]Administration!#REF!</definedName>
    <definedName name="_5Excel_BuiltIn_Print_Titles_6_1" localSheetId="37">[6]Administration!$A:$C,[6]Administration!#REF!</definedName>
    <definedName name="_5Excel_BuiltIn_Print_Titles_6_1" localSheetId="2">[6]Administration!$A:$C,[6]Administration!#REF!</definedName>
    <definedName name="_5Excel_BuiltIn_Print_Titles_6_1" localSheetId="25">[6]Administration!$A:$C,[6]Administration!#REF!</definedName>
    <definedName name="_5Excel_BuiltIn_Print_Titles_6_1" localSheetId="41">[6]Administration!$A:$C,[6]Administration!#REF!</definedName>
    <definedName name="_5Excel_BuiltIn_Print_Titles_6_1" localSheetId="7">[6]Administration!$A:$C,[6]Administration!#REF!</definedName>
    <definedName name="_5Excel_BuiltIn_Print_Titles_6_1" localSheetId="51">[6]Administration!$A:$C,[6]Administration!#REF!</definedName>
    <definedName name="_5Excel_BuiltIn_Print_Titles_6_1" localSheetId="56">[6]Administration!$A:$C,[6]Administration!#REF!</definedName>
    <definedName name="_5Excel_BuiltIn_Print_Titles_6_1" localSheetId="16">[6]Administration!$A:$C,[6]Administration!#REF!</definedName>
    <definedName name="_5Excel_BuiltIn_Print_Titles_6_1" localSheetId="30">[6]Administration!$A:$C,[6]Administration!#REF!</definedName>
    <definedName name="_5Excel_BuiltIn_Print_Titles_6_1" localSheetId="46">[6]Administration!$A:$C,[6]Administration!#REF!</definedName>
    <definedName name="_5Excel_BuiltIn_Print_Titles_6_1" localSheetId="35">[6]Administration!$A:$C,[6]Administration!#REF!</definedName>
    <definedName name="_5Excel_BuiltIn_Print_Titles_6_1" localSheetId="22">[6]Administration!$A:$C,[6]Administration!#REF!</definedName>
    <definedName name="_5Excel_BuiltIn_Print_Titles_6_1" localSheetId="23">[6]Administration!$A:$C,[6]Administration!#REF!</definedName>
    <definedName name="_5Excel_BuiltIn_Print_Titles_6_1" localSheetId="24">[6]Administration!$A:$C,[6]Administration!#REF!</definedName>
    <definedName name="_5Excel_BuiltIn_Print_Titles_6_1">[6]Administration!$A:$C,[6]Administration!#REF!</definedName>
    <definedName name="_6" localSheetId="0">#REF!</definedName>
    <definedName name="_6" localSheetId="1">#REF!</definedName>
    <definedName name="_6" localSheetId="37">#REF!</definedName>
    <definedName name="_6" localSheetId="2">#REF!</definedName>
    <definedName name="_6" localSheetId="25">#REF!</definedName>
    <definedName name="_6" localSheetId="41">#REF!</definedName>
    <definedName name="_6" localSheetId="7">#REF!</definedName>
    <definedName name="_6" localSheetId="51">#REF!</definedName>
    <definedName name="_6" localSheetId="56">#REF!</definedName>
    <definedName name="_6" localSheetId="16">#REF!</definedName>
    <definedName name="_6" localSheetId="30">#REF!</definedName>
    <definedName name="_6" localSheetId="46">#REF!</definedName>
    <definedName name="_6" localSheetId="35">#REF!</definedName>
    <definedName name="_6" localSheetId="22">#REF!</definedName>
    <definedName name="_6" localSheetId="23">#REF!</definedName>
    <definedName name="_6" localSheetId="24">#REF!</definedName>
    <definedName name="_6">#REF!</definedName>
    <definedName name="_6______123Graph_DCHART_2" localSheetId="0" hidden="1">'[3]Revised Budget as per CNPP'!#REF!</definedName>
    <definedName name="_6______123Graph_DCHART_2" localSheetId="1" hidden="1">'[3]Revised Budget as per CNPP'!#REF!</definedName>
    <definedName name="_6______123Graph_DCHART_2" localSheetId="37" hidden="1">'[3]Revised Budget as per CNPP'!#REF!</definedName>
    <definedName name="_6______123Graph_DCHART_2" localSheetId="2" hidden="1">'[3]Revised Budget as per CNPP'!#REF!</definedName>
    <definedName name="_6______123Graph_DCHART_2" localSheetId="25" hidden="1">'[3]Revised Budget as per CNPP'!#REF!</definedName>
    <definedName name="_6______123Graph_DCHART_2" localSheetId="41" hidden="1">'[3]Revised Budget as per CNPP'!#REF!</definedName>
    <definedName name="_6______123Graph_DCHART_2" localSheetId="7" hidden="1">'[3]Revised Budget as per CNPP'!#REF!</definedName>
    <definedName name="_6______123Graph_DCHART_2" localSheetId="51" hidden="1">'[3]Revised Budget as per CNPP'!#REF!</definedName>
    <definedName name="_6______123Graph_DCHART_2" localSheetId="56" hidden="1">'[3]Revised Budget as per CNPP'!#REF!</definedName>
    <definedName name="_6______123Graph_DCHART_2" localSheetId="16" hidden="1">'[3]Revised Budget as per CNPP'!#REF!</definedName>
    <definedName name="_6______123Graph_DCHART_2" localSheetId="30" hidden="1">'[3]Revised Budget as per CNPP'!#REF!</definedName>
    <definedName name="_6______123Graph_DCHART_2" localSheetId="46" hidden="1">'[3]Revised Budget as per CNPP'!#REF!</definedName>
    <definedName name="_6______123Graph_DCHART_2" localSheetId="35" hidden="1">'[3]Revised Budget as per CNPP'!#REF!</definedName>
    <definedName name="_6______123Graph_DCHART_2" localSheetId="22" hidden="1">'[3]Revised Budget as per CNPP'!#REF!</definedName>
    <definedName name="_6______123Graph_DCHART_2" localSheetId="23" hidden="1">'[3]Revised Budget as per CNPP'!#REF!</definedName>
    <definedName name="_6______123Graph_DCHART_2" localSheetId="24" hidden="1">'[3]Revised Budget as per CNPP'!#REF!</definedName>
    <definedName name="_6______123Graph_DCHART_2" hidden="1">'[3]Revised Budget as per CNPP'!#REF!</definedName>
    <definedName name="_6___123Graph_BCHART_2" localSheetId="0" hidden="1">'[3]Revised Budget as per CNPP'!#REF!</definedName>
    <definedName name="_6___123Graph_BCHART_2" localSheetId="1" hidden="1">'[3]Revised Budget as per CNPP'!#REF!</definedName>
    <definedName name="_6___123Graph_BCHART_2" localSheetId="37" hidden="1">'[3]Revised Budget as per CNPP'!#REF!</definedName>
    <definedName name="_6___123Graph_BCHART_2" localSheetId="2" hidden="1">'[3]Revised Budget as per CNPP'!#REF!</definedName>
    <definedName name="_6___123Graph_BCHART_2" localSheetId="25" hidden="1">'[3]Revised Budget as per CNPP'!#REF!</definedName>
    <definedName name="_6___123Graph_BCHART_2" localSheetId="41" hidden="1">'[3]Revised Budget as per CNPP'!#REF!</definedName>
    <definedName name="_6___123Graph_BCHART_2" localSheetId="7" hidden="1">'[3]Revised Budget as per CNPP'!#REF!</definedName>
    <definedName name="_6___123Graph_BCHART_2" localSheetId="51" hidden="1">'[3]Revised Budget as per CNPP'!#REF!</definedName>
    <definedName name="_6___123Graph_BCHART_2" localSheetId="56" hidden="1">'[3]Revised Budget as per CNPP'!#REF!</definedName>
    <definedName name="_6___123Graph_BCHART_2" localSheetId="16" hidden="1">'[3]Revised Budget as per CNPP'!#REF!</definedName>
    <definedName name="_6___123Graph_BCHART_2" localSheetId="30" hidden="1">'[3]Revised Budget as per CNPP'!#REF!</definedName>
    <definedName name="_6___123Graph_BCHART_2" localSheetId="46" hidden="1">'[3]Revised Budget as per CNPP'!#REF!</definedName>
    <definedName name="_6___123Graph_BCHART_2" localSheetId="35" hidden="1">'[3]Revised Budget as per CNPP'!#REF!</definedName>
    <definedName name="_6___123Graph_BCHART_2" localSheetId="22" hidden="1">'[3]Revised Budget as per CNPP'!#REF!</definedName>
    <definedName name="_6___123Graph_BCHART_2" localSheetId="23" hidden="1">'[3]Revised Budget as per CNPP'!#REF!</definedName>
    <definedName name="_6___123Graph_BCHART_2" localSheetId="24" hidden="1">'[3]Revised Budget as per CNPP'!#REF!</definedName>
    <definedName name="_6___123Graph_BCHART_2" hidden="1">'[3]Revised Budget as per CNPP'!#REF!</definedName>
    <definedName name="_6___123Graph_DCHART_2" localSheetId="0" hidden="1">'[3]Revised Budget as per CNPP'!#REF!</definedName>
    <definedName name="_6___123Graph_DCHART_2" localSheetId="1" hidden="1">'[3]Revised Budget as per CNPP'!#REF!</definedName>
    <definedName name="_6___123Graph_DCHART_2" localSheetId="37" hidden="1">'[3]Revised Budget as per CNPP'!#REF!</definedName>
    <definedName name="_6___123Graph_DCHART_2" localSheetId="2" hidden="1">'[3]Revised Budget as per CNPP'!#REF!</definedName>
    <definedName name="_6___123Graph_DCHART_2" localSheetId="25" hidden="1">'[3]Revised Budget as per CNPP'!#REF!</definedName>
    <definedName name="_6___123Graph_DCHART_2" localSheetId="41" hidden="1">'[3]Revised Budget as per CNPP'!#REF!</definedName>
    <definedName name="_6___123Graph_DCHART_2" localSheetId="7" hidden="1">'[3]Revised Budget as per CNPP'!#REF!</definedName>
    <definedName name="_6___123Graph_DCHART_2" localSheetId="51" hidden="1">'[3]Revised Budget as per CNPP'!#REF!</definedName>
    <definedName name="_6___123Graph_DCHART_2" localSheetId="56" hidden="1">'[3]Revised Budget as per CNPP'!#REF!</definedName>
    <definedName name="_6___123Graph_DCHART_2" localSheetId="16" hidden="1">'[3]Revised Budget as per CNPP'!#REF!</definedName>
    <definedName name="_6___123Graph_DCHART_2" localSheetId="30" hidden="1">'[3]Revised Budget as per CNPP'!#REF!</definedName>
    <definedName name="_6___123Graph_DCHART_2" localSheetId="46" hidden="1">'[3]Revised Budget as per CNPP'!#REF!</definedName>
    <definedName name="_6___123Graph_DCHART_2" localSheetId="35" hidden="1">'[3]Revised Budget as per CNPP'!#REF!</definedName>
    <definedName name="_6___123Graph_DCHART_2" localSheetId="22" hidden="1">'[3]Revised Budget as per CNPP'!#REF!</definedName>
    <definedName name="_6___123Graph_DCHART_2" localSheetId="23" hidden="1">'[3]Revised Budget as per CNPP'!#REF!</definedName>
    <definedName name="_6___123Graph_DCHART_2" localSheetId="24" hidden="1">'[3]Revised Budget as per CNPP'!#REF!</definedName>
    <definedName name="_6___123Graph_DCHART_2" hidden="1">'[3]Revised Budget as per CNPP'!#REF!</definedName>
    <definedName name="_6__123Graph_CCHART_2" localSheetId="0" hidden="1">'[3]Revised Budget as per CNPP'!#REF!</definedName>
    <definedName name="_6__123Graph_CCHART_2" localSheetId="1" hidden="1">'[3]Revised Budget as per CNPP'!#REF!</definedName>
    <definedName name="_6__123Graph_CCHART_2" localSheetId="37" hidden="1">'[3]Revised Budget as per CNPP'!#REF!</definedName>
    <definedName name="_6__123Graph_CCHART_2" localSheetId="2" hidden="1">'[3]Revised Budget as per CNPP'!#REF!</definedName>
    <definedName name="_6__123Graph_CCHART_2" localSheetId="25" hidden="1">'[3]Revised Budget as per CNPP'!#REF!</definedName>
    <definedName name="_6__123Graph_CCHART_2" localSheetId="41" hidden="1">'[3]Revised Budget as per CNPP'!#REF!</definedName>
    <definedName name="_6__123Graph_CCHART_2" localSheetId="7" hidden="1">'[3]Revised Budget as per CNPP'!#REF!</definedName>
    <definedName name="_6__123Graph_CCHART_2" localSheetId="51" hidden="1">'[3]Revised Budget as per CNPP'!#REF!</definedName>
    <definedName name="_6__123Graph_CCHART_2" localSheetId="56" hidden="1">'[3]Revised Budget as per CNPP'!#REF!</definedName>
    <definedName name="_6__123Graph_CCHART_2" localSheetId="16" hidden="1">'[3]Revised Budget as per CNPP'!#REF!</definedName>
    <definedName name="_6__123Graph_CCHART_2" localSheetId="30" hidden="1">'[3]Revised Budget as per CNPP'!#REF!</definedName>
    <definedName name="_6__123Graph_CCHART_2" localSheetId="46" hidden="1">'[3]Revised Budget as per CNPP'!#REF!</definedName>
    <definedName name="_6__123Graph_CCHART_2" localSheetId="35" hidden="1">'[3]Revised Budget as per CNPP'!#REF!</definedName>
    <definedName name="_6__123Graph_CCHART_2" localSheetId="22" hidden="1">'[3]Revised Budget as per CNPP'!#REF!</definedName>
    <definedName name="_6__123Graph_CCHART_2" localSheetId="23" hidden="1">'[3]Revised Budget as per CNPP'!#REF!</definedName>
    <definedName name="_6__123Graph_CCHART_2" localSheetId="24" hidden="1">'[3]Revised Budget as per CNPP'!#REF!</definedName>
    <definedName name="_6__123Graph_CCHART_2" hidden="1">'[3]Revised Budget as per CNPP'!#REF!</definedName>
    <definedName name="_60___123Graph_LBL_ACHART_1" localSheetId="0" hidden="1">'[3]Revised Budget as per CNPP'!#REF!</definedName>
    <definedName name="_60___123Graph_LBL_ACHART_1" localSheetId="1" hidden="1">'[3]Revised Budget as per CNPP'!#REF!</definedName>
    <definedName name="_60___123Graph_LBL_ACHART_1" localSheetId="37" hidden="1">'[3]Revised Budget as per CNPP'!#REF!</definedName>
    <definedName name="_60___123Graph_LBL_ACHART_1" localSheetId="2" hidden="1">'[3]Revised Budget as per CNPP'!#REF!</definedName>
    <definedName name="_60___123Graph_LBL_ACHART_1" localSheetId="25" hidden="1">'[3]Revised Budget as per CNPP'!#REF!</definedName>
    <definedName name="_60___123Graph_LBL_ACHART_1" localSheetId="41" hidden="1">'[3]Revised Budget as per CNPP'!#REF!</definedName>
    <definedName name="_60___123Graph_LBL_ACHART_1" localSheetId="7" hidden="1">'[3]Revised Budget as per CNPP'!#REF!</definedName>
    <definedName name="_60___123Graph_LBL_ACHART_1" localSheetId="51" hidden="1">'[3]Revised Budget as per CNPP'!#REF!</definedName>
    <definedName name="_60___123Graph_LBL_ACHART_1" localSheetId="56" hidden="1">'[3]Revised Budget as per CNPP'!#REF!</definedName>
    <definedName name="_60___123Graph_LBL_ACHART_1" localSheetId="16" hidden="1">'[3]Revised Budget as per CNPP'!#REF!</definedName>
    <definedName name="_60___123Graph_LBL_ACHART_1" localSheetId="30" hidden="1">'[3]Revised Budget as per CNPP'!#REF!</definedName>
    <definedName name="_60___123Graph_LBL_ACHART_1" localSheetId="46" hidden="1">'[3]Revised Budget as per CNPP'!#REF!</definedName>
    <definedName name="_60___123Graph_LBL_ACHART_1" localSheetId="35" hidden="1">'[3]Revised Budget as per CNPP'!#REF!</definedName>
    <definedName name="_60___123Graph_LBL_ACHART_1" localSheetId="22" hidden="1">'[3]Revised Budget as per CNPP'!#REF!</definedName>
    <definedName name="_60___123Graph_LBL_ACHART_1" localSheetId="23" hidden="1">'[3]Revised Budget as per CNPP'!#REF!</definedName>
    <definedName name="_60___123Graph_LBL_ACHART_1" localSheetId="24" hidden="1">'[3]Revised Budget as per CNPP'!#REF!</definedName>
    <definedName name="_60___123Graph_LBL_ACHART_1" hidden="1">'[3]Revised Budget as per CNPP'!#REF!</definedName>
    <definedName name="_60__123Graph_LBL_DCHART_2" localSheetId="0" hidden="1">'[3]Revised Budget as per CNPP'!#REF!</definedName>
    <definedName name="_60__123Graph_LBL_DCHART_2" localSheetId="1" hidden="1">'[3]Revised Budget as per CNPP'!#REF!</definedName>
    <definedName name="_60__123Graph_LBL_DCHART_2" localSheetId="37" hidden="1">'[3]Revised Budget as per CNPP'!#REF!</definedName>
    <definedName name="_60__123Graph_LBL_DCHART_2" localSheetId="2" hidden="1">'[3]Revised Budget as per CNPP'!#REF!</definedName>
    <definedName name="_60__123Graph_LBL_DCHART_2" localSheetId="25" hidden="1">'[3]Revised Budget as per CNPP'!#REF!</definedName>
    <definedName name="_60__123Graph_LBL_DCHART_2" localSheetId="41" hidden="1">'[3]Revised Budget as per CNPP'!#REF!</definedName>
    <definedName name="_60__123Graph_LBL_DCHART_2" localSheetId="7" hidden="1">'[3]Revised Budget as per CNPP'!#REF!</definedName>
    <definedName name="_60__123Graph_LBL_DCHART_2" localSheetId="51" hidden="1">'[3]Revised Budget as per CNPP'!#REF!</definedName>
    <definedName name="_60__123Graph_LBL_DCHART_2" localSheetId="56" hidden="1">'[3]Revised Budget as per CNPP'!#REF!</definedName>
    <definedName name="_60__123Graph_LBL_DCHART_2" localSheetId="16" hidden="1">'[3]Revised Budget as per CNPP'!#REF!</definedName>
    <definedName name="_60__123Graph_LBL_DCHART_2" localSheetId="30" hidden="1">'[3]Revised Budget as per CNPP'!#REF!</definedName>
    <definedName name="_60__123Graph_LBL_DCHART_2" localSheetId="46" hidden="1">'[3]Revised Budget as per CNPP'!#REF!</definedName>
    <definedName name="_60__123Graph_LBL_DCHART_2" localSheetId="35" hidden="1">'[3]Revised Budget as per CNPP'!#REF!</definedName>
    <definedName name="_60__123Graph_LBL_DCHART_2" localSheetId="22" hidden="1">'[3]Revised Budget as per CNPP'!#REF!</definedName>
    <definedName name="_60__123Graph_LBL_DCHART_2" localSheetId="23" hidden="1">'[3]Revised Budget as per CNPP'!#REF!</definedName>
    <definedName name="_60__123Graph_LBL_DCHART_2" localSheetId="24" hidden="1">'[3]Revised Budget as per CNPP'!#REF!</definedName>
    <definedName name="_60__123Graph_LBL_DCHART_2" hidden="1">'[3]Revised Budget as per CNPP'!#REF!</definedName>
    <definedName name="_61___123Graph_LBL_ACHART_2" localSheetId="0" hidden="1">'[3]Revised Budget as per CNPP'!#REF!</definedName>
    <definedName name="_61___123Graph_LBL_ACHART_2" localSheetId="1" hidden="1">'[3]Revised Budget as per CNPP'!#REF!</definedName>
    <definedName name="_61___123Graph_LBL_ACHART_2" localSheetId="37" hidden="1">'[3]Revised Budget as per CNPP'!#REF!</definedName>
    <definedName name="_61___123Graph_LBL_ACHART_2" localSheetId="2" hidden="1">'[3]Revised Budget as per CNPP'!#REF!</definedName>
    <definedName name="_61___123Graph_LBL_ACHART_2" localSheetId="25" hidden="1">'[3]Revised Budget as per CNPP'!#REF!</definedName>
    <definedName name="_61___123Graph_LBL_ACHART_2" localSheetId="41" hidden="1">'[3]Revised Budget as per CNPP'!#REF!</definedName>
    <definedName name="_61___123Graph_LBL_ACHART_2" localSheetId="7" hidden="1">'[3]Revised Budget as per CNPP'!#REF!</definedName>
    <definedName name="_61___123Graph_LBL_ACHART_2" localSheetId="51" hidden="1">'[3]Revised Budget as per CNPP'!#REF!</definedName>
    <definedName name="_61___123Graph_LBL_ACHART_2" localSheetId="56" hidden="1">'[3]Revised Budget as per CNPP'!#REF!</definedName>
    <definedName name="_61___123Graph_LBL_ACHART_2" localSheetId="16" hidden="1">'[3]Revised Budget as per CNPP'!#REF!</definedName>
    <definedName name="_61___123Graph_LBL_ACHART_2" localSheetId="30" hidden="1">'[3]Revised Budget as per CNPP'!#REF!</definedName>
    <definedName name="_61___123Graph_LBL_ACHART_2" localSheetId="46" hidden="1">'[3]Revised Budget as per CNPP'!#REF!</definedName>
    <definedName name="_61___123Graph_LBL_ACHART_2" localSheetId="35" hidden="1">'[3]Revised Budget as per CNPP'!#REF!</definedName>
    <definedName name="_61___123Graph_LBL_ACHART_2" localSheetId="22" hidden="1">'[3]Revised Budget as per CNPP'!#REF!</definedName>
    <definedName name="_61___123Graph_LBL_ACHART_2" localSheetId="23" hidden="1">'[3]Revised Budget as per CNPP'!#REF!</definedName>
    <definedName name="_61___123Graph_LBL_ACHART_2" localSheetId="24" hidden="1">'[3]Revised Budget as per CNPP'!#REF!</definedName>
    <definedName name="_61___123Graph_LBL_ACHART_2" hidden="1">'[3]Revised Budget as per CNPP'!#REF!</definedName>
    <definedName name="_61__123Graph_LBL_BCHART_2" localSheetId="0" hidden="1">'[3]Revised Budget as per CNPP'!#REF!</definedName>
    <definedName name="_61__123Graph_LBL_BCHART_2" localSheetId="1" hidden="1">'[3]Revised Budget as per CNPP'!#REF!</definedName>
    <definedName name="_61__123Graph_LBL_BCHART_2" localSheetId="37" hidden="1">'[3]Revised Budget as per CNPP'!#REF!</definedName>
    <definedName name="_61__123Graph_LBL_BCHART_2" localSheetId="2" hidden="1">'[3]Revised Budget as per CNPP'!#REF!</definedName>
    <definedName name="_61__123Graph_LBL_BCHART_2" localSheetId="25" hidden="1">'[3]Revised Budget as per CNPP'!#REF!</definedName>
    <definedName name="_61__123Graph_LBL_BCHART_2" localSheetId="41" hidden="1">'[3]Revised Budget as per CNPP'!#REF!</definedName>
    <definedName name="_61__123Graph_LBL_BCHART_2" localSheetId="7" hidden="1">'[3]Revised Budget as per CNPP'!#REF!</definedName>
    <definedName name="_61__123Graph_LBL_BCHART_2" localSheetId="51" hidden="1">'[3]Revised Budget as per CNPP'!#REF!</definedName>
    <definedName name="_61__123Graph_LBL_BCHART_2" localSheetId="56" hidden="1">'[3]Revised Budget as per CNPP'!#REF!</definedName>
    <definedName name="_61__123Graph_LBL_BCHART_2" localSheetId="16" hidden="1">'[3]Revised Budget as per CNPP'!#REF!</definedName>
    <definedName name="_61__123Graph_LBL_BCHART_2" localSheetId="30" hidden="1">'[3]Revised Budget as per CNPP'!#REF!</definedName>
    <definedName name="_61__123Graph_LBL_BCHART_2" localSheetId="46" hidden="1">'[3]Revised Budget as per CNPP'!#REF!</definedName>
    <definedName name="_61__123Graph_LBL_BCHART_2" localSheetId="35" hidden="1">'[3]Revised Budget as per CNPP'!#REF!</definedName>
    <definedName name="_61__123Graph_LBL_BCHART_2" localSheetId="22" hidden="1">'[3]Revised Budget as per CNPP'!#REF!</definedName>
    <definedName name="_61__123Graph_LBL_BCHART_2" localSheetId="23" hidden="1">'[3]Revised Budget as per CNPP'!#REF!</definedName>
    <definedName name="_61__123Graph_LBL_BCHART_2" localSheetId="24" hidden="1">'[3]Revised Budget as per CNPP'!#REF!</definedName>
    <definedName name="_61__123Graph_LBL_BCHART_2" hidden="1">'[3]Revised Budget as per CNPP'!#REF!</definedName>
    <definedName name="_61__123Graph_LBL_CCHART_2" localSheetId="0" hidden="1">'[3]Revised Budget as per CNPP'!#REF!</definedName>
    <definedName name="_61__123Graph_LBL_CCHART_2" localSheetId="1" hidden="1">'[3]Revised Budget as per CNPP'!#REF!</definedName>
    <definedName name="_61__123Graph_LBL_CCHART_2" localSheetId="37" hidden="1">'[3]Revised Budget as per CNPP'!#REF!</definedName>
    <definedName name="_61__123Graph_LBL_CCHART_2" localSheetId="2" hidden="1">'[3]Revised Budget as per CNPP'!#REF!</definedName>
    <definedName name="_61__123Graph_LBL_CCHART_2" localSheetId="25" hidden="1">'[3]Revised Budget as per CNPP'!#REF!</definedName>
    <definedName name="_61__123Graph_LBL_CCHART_2" localSheetId="41" hidden="1">'[3]Revised Budget as per CNPP'!#REF!</definedName>
    <definedName name="_61__123Graph_LBL_CCHART_2" localSheetId="7" hidden="1">'[3]Revised Budget as per CNPP'!#REF!</definedName>
    <definedName name="_61__123Graph_LBL_CCHART_2" localSheetId="51" hidden="1">'[3]Revised Budget as per CNPP'!#REF!</definedName>
    <definedName name="_61__123Graph_LBL_CCHART_2" localSheetId="56" hidden="1">'[3]Revised Budget as per CNPP'!#REF!</definedName>
    <definedName name="_61__123Graph_LBL_CCHART_2" localSheetId="16" hidden="1">'[3]Revised Budget as per CNPP'!#REF!</definedName>
    <definedName name="_61__123Graph_LBL_CCHART_2" localSheetId="30" hidden="1">'[3]Revised Budget as per CNPP'!#REF!</definedName>
    <definedName name="_61__123Graph_LBL_CCHART_2" localSheetId="46" hidden="1">'[3]Revised Budget as per CNPP'!#REF!</definedName>
    <definedName name="_61__123Graph_LBL_CCHART_2" localSheetId="35" hidden="1">'[3]Revised Budget as per CNPP'!#REF!</definedName>
    <definedName name="_61__123Graph_LBL_CCHART_2" localSheetId="22" hidden="1">'[3]Revised Budget as per CNPP'!#REF!</definedName>
    <definedName name="_61__123Graph_LBL_CCHART_2" localSheetId="23" hidden="1">'[3]Revised Budget as per CNPP'!#REF!</definedName>
    <definedName name="_61__123Graph_LBL_CCHART_2" localSheetId="24" hidden="1">'[3]Revised Budget as per CNPP'!#REF!</definedName>
    <definedName name="_61__123Graph_LBL_CCHART_2" hidden="1">'[3]Revised Budget as per CNPP'!#REF!</definedName>
    <definedName name="_62___123Graph_LBL_BCHART_1" localSheetId="0" hidden="1">'[3]Revised Budget as per CNPP'!#REF!</definedName>
    <definedName name="_62___123Graph_LBL_BCHART_1" localSheetId="1" hidden="1">'[3]Revised Budget as per CNPP'!#REF!</definedName>
    <definedName name="_62___123Graph_LBL_BCHART_1" localSheetId="37" hidden="1">'[3]Revised Budget as per CNPP'!#REF!</definedName>
    <definedName name="_62___123Graph_LBL_BCHART_1" localSheetId="2" hidden="1">'[3]Revised Budget as per CNPP'!#REF!</definedName>
    <definedName name="_62___123Graph_LBL_BCHART_1" localSheetId="25" hidden="1">'[3]Revised Budget as per CNPP'!#REF!</definedName>
    <definedName name="_62___123Graph_LBL_BCHART_1" localSheetId="41" hidden="1">'[3]Revised Budget as per CNPP'!#REF!</definedName>
    <definedName name="_62___123Graph_LBL_BCHART_1" localSheetId="7" hidden="1">'[3]Revised Budget as per CNPP'!#REF!</definedName>
    <definedName name="_62___123Graph_LBL_BCHART_1" localSheetId="51" hidden="1">'[3]Revised Budget as per CNPP'!#REF!</definedName>
    <definedName name="_62___123Graph_LBL_BCHART_1" localSheetId="56" hidden="1">'[3]Revised Budget as per CNPP'!#REF!</definedName>
    <definedName name="_62___123Graph_LBL_BCHART_1" localSheetId="16" hidden="1">'[3]Revised Budget as per CNPP'!#REF!</definedName>
    <definedName name="_62___123Graph_LBL_BCHART_1" localSheetId="30" hidden="1">'[3]Revised Budget as per CNPP'!#REF!</definedName>
    <definedName name="_62___123Graph_LBL_BCHART_1" localSheetId="46" hidden="1">'[3]Revised Budget as per CNPP'!#REF!</definedName>
    <definedName name="_62___123Graph_LBL_BCHART_1" localSheetId="35" hidden="1">'[3]Revised Budget as per CNPP'!#REF!</definedName>
    <definedName name="_62___123Graph_LBL_BCHART_1" localSheetId="22" hidden="1">'[3]Revised Budget as per CNPP'!#REF!</definedName>
    <definedName name="_62___123Graph_LBL_BCHART_1" localSheetId="23" hidden="1">'[3]Revised Budget as per CNPP'!#REF!</definedName>
    <definedName name="_62___123Graph_LBL_BCHART_1" localSheetId="24" hidden="1">'[3]Revised Budget as per CNPP'!#REF!</definedName>
    <definedName name="_62___123Graph_LBL_BCHART_1" hidden="1">'[3]Revised Budget as per CNPP'!#REF!</definedName>
    <definedName name="_63___123Graph_LBL_BCHART_2" localSheetId="0" hidden="1">'[3]Revised Budget as per CNPP'!#REF!</definedName>
    <definedName name="_63___123Graph_LBL_BCHART_2" localSheetId="1" hidden="1">'[3]Revised Budget as per CNPP'!#REF!</definedName>
    <definedName name="_63___123Graph_LBL_BCHART_2" localSheetId="37" hidden="1">'[3]Revised Budget as per CNPP'!#REF!</definedName>
    <definedName name="_63___123Graph_LBL_BCHART_2" localSheetId="2" hidden="1">'[3]Revised Budget as per CNPP'!#REF!</definedName>
    <definedName name="_63___123Graph_LBL_BCHART_2" localSheetId="25" hidden="1">'[3]Revised Budget as per CNPP'!#REF!</definedName>
    <definedName name="_63___123Graph_LBL_BCHART_2" localSheetId="41" hidden="1">'[3]Revised Budget as per CNPP'!#REF!</definedName>
    <definedName name="_63___123Graph_LBL_BCHART_2" localSheetId="7" hidden="1">'[3]Revised Budget as per CNPP'!#REF!</definedName>
    <definedName name="_63___123Graph_LBL_BCHART_2" localSheetId="51" hidden="1">'[3]Revised Budget as per CNPP'!#REF!</definedName>
    <definedName name="_63___123Graph_LBL_BCHART_2" localSheetId="56" hidden="1">'[3]Revised Budget as per CNPP'!#REF!</definedName>
    <definedName name="_63___123Graph_LBL_BCHART_2" localSheetId="16" hidden="1">'[3]Revised Budget as per CNPP'!#REF!</definedName>
    <definedName name="_63___123Graph_LBL_BCHART_2" localSheetId="30" hidden="1">'[3]Revised Budget as per CNPP'!#REF!</definedName>
    <definedName name="_63___123Graph_LBL_BCHART_2" localSheetId="46" hidden="1">'[3]Revised Budget as per CNPP'!#REF!</definedName>
    <definedName name="_63___123Graph_LBL_BCHART_2" localSheetId="35" hidden="1">'[3]Revised Budget as per CNPP'!#REF!</definedName>
    <definedName name="_63___123Graph_LBL_BCHART_2" localSheetId="22" hidden="1">'[3]Revised Budget as per CNPP'!#REF!</definedName>
    <definedName name="_63___123Graph_LBL_BCHART_2" localSheetId="23" hidden="1">'[3]Revised Budget as per CNPP'!#REF!</definedName>
    <definedName name="_63___123Graph_LBL_BCHART_2" localSheetId="24" hidden="1">'[3]Revised Budget as per CNPP'!#REF!</definedName>
    <definedName name="_63___123Graph_LBL_BCHART_2" hidden="1">'[3]Revised Budget as per CNPP'!#REF!</definedName>
    <definedName name="_63__123Graph_LBL_CCHART_2" localSheetId="0" hidden="1">'[3]Revised Budget as per CNPP'!#REF!</definedName>
    <definedName name="_63__123Graph_LBL_CCHART_2" localSheetId="1" hidden="1">'[3]Revised Budget as per CNPP'!#REF!</definedName>
    <definedName name="_63__123Graph_LBL_CCHART_2" localSheetId="37" hidden="1">'[3]Revised Budget as per CNPP'!#REF!</definedName>
    <definedName name="_63__123Graph_LBL_CCHART_2" localSheetId="2" hidden="1">'[3]Revised Budget as per CNPP'!#REF!</definedName>
    <definedName name="_63__123Graph_LBL_CCHART_2" localSheetId="25" hidden="1">'[3]Revised Budget as per CNPP'!#REF!</definedName>
    <definedName name="_63__123Graph_LBL_CCHART_2" localSheetId="41" hidden="1">'[3]Revised Budget as per CNPP'!#REF!</definedName>
    <definedName name="_63__123Graph_LBL_CCHART_2" localSheetId="7" hidden="1">'[3]Revised Budget as per CNPP'!#REF!</definedName>
    <definedName name="_63__123Graph_LBL_CCHART_2" localSheetId="51" hidden="1">'[3]Revised Budget as per CNPP'!#REF!</definedName>
    <definedName name="_63__123Graph_LBL_CCHART_2" localSheetId="56" hidden="1">'[3]Revised Budget as per CNPP'!#REF!</definedName>
    <definedName name="_63__123Graph_LBL_CCHART_2" localSheetId="16" hidden="1">'[3]Revised Budget as per CNPP'!#REF!</definedName>
    <definedName name="_63__123Graph_LBL_CCHART_2" localSheetId="30" hidden="1">'[3]Revised Budget as per CNPP'!#REF!</definedName>
    <definedName name="_63__123Graph_LBL_CCHART_2" localSheetId="46" hidden="1">'[3]Revised Budget as per CNPP'!#REF!</definedName>
    <definedName name="_63__123Graph_LBL_CCHART_2" localSheetId="35" hidden="1">'[3]Revised Budget as per CNPP'!#REF!</definedName>
    <definedName name="_63__123Graph_LBL_CCHART_2" localSheetId="22" hidden="1">'[3]Revised Budget as per CNPP'!#REF!</definedName>
    <definedName name="_63__123Graph_LBL_CCHART_2" localSheetId="23" hidden="1">'[3]Revised Budget as per CNPP'!#REF!</definedName>
    <definedName name="_63__123Graph_LBL_CCHART_2" localSheetId="24" hidden="1">'[3]Revised Budget as per CNPP'!#REF!</definedName>
    <definedName name="_63__123Graph_LBL_CCHART_2" hidden="1">'[3]Revised Budget as per CNPP'!#REF!</definedName>
    <definedName name="_64___123Graph_LBL_CCHART_2" localSheetId="0" hidden="1">'[3]Revised Budget as per CNPP'!#REF!</definedName>
    <definedName name="_64___123Graph_LBL_CCHART_2" localSheetId="1" hidden="1">'[3]Revised Budget as per CNPP'!#REF!</definedName>
    <definedName name="_64___123Graph_LBL_CCHART_2" localSheetId="37" hidden="1">'[3]Revised Budget as per CNPP'!#REF!</definedName>
    <definedName name="_64___123Graph_LBL_CCHART_2" localSheetId="2" hidden="1">'[3]Revised Budget as per CNPP'!#REF!</definedName>
    <definedName name="_64___123Graph_LBL_CCHART_2" localSheetId="25" hidden="1">'[3]Revised Budget as per CNPP'!#REF!</definedName>
    <definedName name="_64___123Graph_LBL_CCHART_2" localSheetId="41" hidden="1">'[3]Revised Budget as per CNPP'!#REF!</definedName>
    <definedName name="_64___123Graph_LBL_CCHART_2" localSheetId="7" hidden="1">'[3]Revised Budget as per CNPP'!#REF!</definedName>
    <definedName name="_64___123Graph_LBL_CCHART_2" localSheetId="51" hidden="1">'[3]Revised Budget as per CNPP'!#REF!</definedName>
    <definedName name="_64___123Graph_LBL_CCHART_2" localSheetId="56" hidden="1">'[3]Revised Budget as per CNPP'!#REF!</definedName>
    <definedName name="_64___123Graph_LBL_CCHART_2" localSheetId="16" hidden="1">'[3]Revised Budget as per CNPP'!#REF!</definedName>
    <definedName name="_64___123Graph_LBL_CCHART_2" localSheetId="30" hidden="1">'[3]Revised Budget as per CNPP'!#REF!</definedName>
    <definedName name="_64___123Graph_LBL_CCHART_2" localSheetId="46" hidden="1">'[3]Revised Budget as per CNPP'!#REF!</definedName>
    <definedName name="_64___123Graph_LBL_CCHART_2" localSheetId="35" hidden="1">'[3]Revised Budget as per CNPP'!#REF!</definedName>
    <definedName name="_64___123Graph_LBL_CCHART_2" localSheetId="22" hidden="1">'[3]Revised Budget as per CNPP'!#REF!</definedName>
    <definedName name="_64___123Graph_LBL_CCHART_2" localSheetId="23" hidden="1">'[3]Revised Budget as per CNPP'!#REF!</definedName>
    <definedName name="_64___123Graph_LBL_CCHART_2" localSheetId="24" hidden="1">'[3]Revised Budget as per CNPP'!#REF!</definedName>
    <definedName name="_64___123Graph_LBL_CCHART_2" hidden="1">'[3]Revised Budget as per CNPP'!#REF!</definedName>
    <definedName name="_64__123Graph_LBL_ECHART_2" localSheetId="0" hidden="1">'[3]Revised Budget as per CNPP'!#REF!</definedName>
    <definedName name="_64__123Graph_LBL_ECHART_2" localSheetId="1" hidden="1">'[3]Revised Budget as per CNPP'!#REF!</definedName>
    <definedName name="_64__123Graph_LBL_ECHART_2" localSheetId="37" hidden="1">'[3]Revised Budget as per CNPP'!#REF!</definedName>
    <definedName name="_64__123Graph_LBL_ECHART_2" localSheetId="2" hidden="1">'[3]Revised Budget as per CNPP'!#REF!</definedName>
    <definedName name="_64__123Graph_LBL_ECHART_2" localSheetId="25" hidden="1">'[3]Revised Budget as per CNPP'!#REF!</definedName>
    <definedName name="_64__123Graph_LBL_ECHART_2" localSheetId="41" hidden="1">'[3]Revised Budget as per CNPP'!#REF!</definedName>
    <definedName name="_64__123Graph_LBL_ECHART_2" localSheetId="7" hidden="1">'[3]Revised Budget as per CNPP'!#REF!</definedName>
    <definedName name="_64__123Graph_LBL_ECHART_2" localSheetId="51" hidden="1">'[3]Revised Budget as per CNPP'!#REF!</definedName>
    <definedName name="_64__123Graph_LBL_ECHART_2" localSheetId="56" hidden="1">'[3]Revised Budget as per CNPP'!#REF!</definedName>
    <definedName name="_64__123Graph_LBL_ECHART_2" localSheetId="16" hidden="1">'[3]Revised Budget as per CNPP'!#REF!</definedName>
    <definedName name="_64__123Graph_LBL_ECHART_2" localSheetId="30" hidden="1">'[3]Revised Budget as per CNPP'!#REF!</definedName>
    <definedName name="_64__123Graph_LBL_ECHART_2" localSheetId="46" hidden="1">'[3]Revised Budget as per CNPP'!#REF!</definedName>
    <definedName name="_64__123Graph_LBL_ECHART_2" localSheetId="35" hidden="1">'[3]Revised Budget as per CNPP'!#REF!</definedName>
    <definedName name="_64__123Graph_LBL_ECHART_2" localSheetId="22" hidden="1">'[3]Revised Budget as per CNPP'!#REF!</definedName>
    <definedName name="_64__123Graph_LBL_ECHART_2" localSheetId="23" hidden="1">'[3]Revised Budget as per CNPP'!#REF!</definedName>
    <definedName name="_64__123Graph_LBL_ECHART_2" localSheetId="24" hidden="1">'[3]Revised Budget as per CNPP'!#REF!</definedName>
    <definedName name="_64__123Graph_LBL_ECHART_2" hidden="1">'[3]Revised Budget as per CNPP'!#REF!</definedName>
    <definedName name="_65___123Graph_LBL_DCHART_2" localSheetId="0" hidden="1">'[3]Revised Budget as per CNPP'!#REF!</definedName>
    <definedName name="_65___123Graph_LBL_DCHART_2" localSheetId="1" hidden="1">'[3]Revised Budget as per CNPP'!#REF!</definedName>
    <definedName name="_65___123Graph_LBL_DCHART_2" localSheetId="37" hidden="1">'[3]Revised Budget as per CNPP'!#REF!</definedName>
    <definedName name="_65___123Graph_LBL_DCHART_2" localSheetId="2" hidden="1">'[3]Revised Budget as per CNPP'!#REF!</definedName>
    <definedName name="_65___123Graph_LBL_DCHART_2" localSheetId="25" hidden="1">'[3]Revised Budget as per CNPP'!#REF!</definedName>
    <definedName name="_65___123Graph_LBL_DCHART_2" localSheetId="41" hidden="1">'[3]Revised Budget as per CNPP'!#REF!</definedName>
    <definedName name="_65___123Graph_LBL_DCHART_2" localSheetId="7" hidden="1">'[3]Revised Budget as per CNPP'!#REF!</definedName>
    <definedName name="_65___123Graph_LBL_DCHART_2" localSheetId="51" hidden="1">'[3]Revised Budget as per CNPP'!#REF!</definedName>
    <definedName name="_65___123Graph_LBL_DCHART_2" localSheetId="56" hidden="1">'[3]Revised Budget as per CNPP'!#REF!</definedName>
    <definedName name="_65___123Graph_LBL_DCHART_2" localSheetId="16" hidden="1">'[3]Revised Budget as per CNPP'!#REF!</definedName>
    <definedName name="_65___123Graph_LBL_DCHART_2" localSheetId="30" hidden="1">'[3]Revised Budget as per CNPP'!#REF!</definedName>
    <definedName name="_65___123Graph_LBL_DCHART_2" localSheetId="46" hidden="1">'[3]Revised Budget as per CNPP'!#REF!</definedName>
    <definedName name="_65___123Graph_LBL_DCHART_2" localSheetId="35" hidden="1">'[3]Revised Budget as per CNPP'!#REF!</definedName>
    <definedName name="_65___123Graph_LBL_DCHART_2" localSheetId="22" hidden="1">'[3]Revised Budget as per CNPP'!#REF!</definedName>
    <definedName name="_65___123Graph_LBL_DCHART_2" localSheetId="23" hidden="1">'[3]Revised Budget as per CNPP'!#REF!</definedName>
    <definedName name="_65___123Graph_LBL_DCHART_2" localSheetId="24" hidden="1">'[3]Revised Budget as per CNPP'!#REF!</definedName>
    <definedName name="_65___123Graph_LBL_DCHART_2" hidden="1">'[3]Revised Budget as per CNPP'!#REF!</definedName>
    <definedName name="_65__123Graph_LBL_DCHART_2" localSheetId="0" hidden="1">'[3]Revised Budget as per CNPP'!#REF!</definedName>
    <definedName name="_65__123Graph_LBL_DCHART_2" localSheetId="1" hidden="1">'[3]Revised Budget as per CNPP'!#REF!</definedName>
    <definedName name="_65__123Graph_LBL_DCHART_2" localSheetId="37" hidden="1">'[3]Revised Budget as per CNPP'!#REF!</definedName>
    <definedName name="_65__123Graph_LBL_DCHART_2" localSheetId="2" hidden="1">'[3]Revised Budget as per CNPP'!#REF!</definedName>
    <definedName name="_65__123Graph_LBL_DCHART_2" localSheetId="25" hidden="1">'[3]Revised Budget as per CNPP'!#REF!</definedName>
    <definedName name="_65__123Graph_LBL_DCHART_2" localSheetId="41" hidden="1">'[3]Revised Budget as per CNPP'!#REF!</definedName>
    <definedName name="_65__123Graph_LBL_DCHART_2" localSheetId="7" hidden="1">'[3]Revised Budget as per CNPP'!#REF!</definedName>
    <definedName name="_65__123Graph_LBL_DCHART_2" localSheetId="51" hidden="1">'[3]Revised Budget as per CNPP'!#REF!</definedName>
    <definedName name="_65__123Graph_LBL_DCHART_2" localSheetId="56" hidden="1">'[3]Revised Budget as per CNPP'!#REF!</definedName>
    <definedName name="_65__123Graph_LBL_DCHART_2" localSheetId="16" hidden="1">'[3]Revised Budget as per CNPP'!#REF!</definedName>
    <definedName name="_65__123Graph_LBL_DCHART_2" localSheetId="30" hidden="1">'[3]Revised Budget as per CNPP'!#REF!</definedName>
    <definedName name="_65__123Graph_LBL_DCHART_2" localSheetId="46" hidden="1">'[3]Revised Budget as per CNPP'!#REF!</definedName>
    <definedName name="_65__123Graph_LBL_DCHART_2" localSheetId="35" hidden="1">'[3]Revised Budget as per CNPP'!#REF!</definedName>
    <definedName name="_65__123Graph_LBL_DCHART_2" localSheetId="22" hidden="1">'[3]Revised Budget as per CNPP'!#REF!</definedName>
    <definedName name="_65__123Graph_LBL_DCHART_2" localSheetId="23" hidden="1">'[3]Revised Budget as per CNPP'!#REF!</definedName>
    <definedName name="_65__123Graph_LBL_DCHART_2" localSheetId="24" hidden="1">'[3]Revised Budget as per CNPP'!#REF!</definedName>
    <definedName name="_65__123Graph_LBL_DCHART_2" hidden="1">'[3]Revised Budget as per CNPP'!#REF!</definedName>
    <definedName name="_66___123Graph_LBL_ECHART_2" localSheetId="0" hidden="1">'[3]Revised Budget as per CNPP'!#REF!</definedName>
    <definedName name="_66___123Graph_LBL_ECHART_2" localSheetId="1" hidden="1">'[3]Revised Budget as per CNPP'!#REF!</definedName>
    <definedName name="_66___123Graph_LBL_ECHART_2" localSheetId="37" hidden="1">'[3]Revised Budget as per CNPP'!#REF!</definedName>
    <definedName name="_66___123Graph_LBL_ECHART_2" localSheetId="2" hidden="1">'[3]Revised Budget as per CNPP'!#REF!</definedName>
    <definedName name="_66___123Graph_LBL_ECHART_2" localSheetId="25" hidden="1">'[3]Revised Budget as per CNPP'!#REF!</definedName>
    <definedName name="_66___123Graph_LBL_ECHART_2" localSheetId="41" hidden="1">'[3]Revised Budget as per CNPP'!#REF!</definedName>
    <definedName name="_66___123Graph_LBL_ECHART_2" localSheetId="7" hidden="1">'[3]Revised Budget as per CNPP'!#REF!</definedName>
    <definedName name="_66___123Graph_LBL_ECHART_2" localSheetId="51" hidden="1">'[3]Revised Budget as per CNPP'!#REF!</definedName>
    <definedName name="_66___123Graph_LBL_ECHART_2" localSheetId="56" hidden="1">'[3]Revised Budget as per CNPP'!#REF!</definedName>
    <definedName name="_66___123Graph_LBL_ECHART_2" localSheetId="16" hidden="1">'[3]Revised Budget as per CNPP'!#REF!</definedName>
    <definedName name="_66___123Graph_LBL_ECHART_2" localSheetId="30" hidden="1">'[3]Revised Budget as per CNPP'!#REF!</definedName>
    <definedName name="_66___123Graph_LBL_ECHART_2" localSheetId="46" hidden="1">'[3]Revised Budget as per CNPP'!#REF!</definedName>
    <definedName name="_66___123Graph_LBL_ECHART_2" localSheetId="35" hidden="1">'[3]Revised Budget as per CNPP'!#REF!</definedName>
    <definedName name="_66___123Graph_LBL_ECHART_2" localSheetId="22" hidden="1">'[3]Revised Budget as per CNPP'!#REF!</definedName>
    <definedName name="_66___123Graph_LBL_ECHART_2" localSheetId="23" hidden="1">'[3]Revised Budget as per CNPP'!#REF!</definedName>
    <definedName name="_66___123Graph_LBL_ECHART_2" localSheetId="24" hidden="1">'[3]Revised Budget as per CNPP'!#REF!</definedName>
    <definedName name="_66___123Graph_LBL_ECHART_2" hidden="1">'[3]Revised Budget as per CNPP'!#REF!</definedName>
    <definedName name="_67___123Graph_LBL_FCHART_2" localSheetId="0" hidden="1">'[3]Revised Budget as per CNPP'!#REF!</definedName>
    <definedName name="_67___123Graph_LBL_FCHART_2" localSheetId="1" hidden="1">'[3]Revised Budget as per CNPP'!#REF!</definedName>
    <definedName name="_67___123Graph_LBL_FCHART_2" localSheetId="37" hidden="1">'[3]Revised Budget as per CNPP'!#REF!</definedName>
    <definedName name="_67___123Graph_LBL_FCHART_2" localSheetId="2" hidden="1">'[3]Revised Budget as per CNPP'!#REF!</definedName>
    <definedName name="_67___123Graph_LBL_FCHART_2" localSheetId="25" hidden="1">'[3]Revised Budget as per CNPP'!#REF!</definedName>
    <definedName name="_67___123Graph_LBL_FCHART_2" localSheetId="41" hidden="1">'[3]Revised Budget as per CNPP'!#REF!</definedName>
    <definedName name="_67___123Graph_LBL_FCHART_2" localSheetId="7" hidden="1">'[3]Revised Budget as per CNPP'!#REF!</definedName>
    <definedName name="_67___123Graph_LBL_FCHART_2" localSheetId="51" hidden="1">'[3]Revised Budget as per CNPP'!#REF!</definedName>
    <definedName name="_67___123Graph_LBL_FCHART_2" localSheetId="56" hidden="1">'[3]Revised Budget as per CNPP'!#REF!</definedName>
    <definedName name="_67___123Graph_LBL_FCHART_2" localSheetId="16" hidden="1">'[3]Revised Budget as per CNPP'!#REF!</definedName>
    <definedName name="_67___123Graph_LBL_FCHART_2" localSheetId="30" hidden="1">'[3]Revised Budget as per CNPP'!#REF!</definedName>
    <definedName name="_67___123Graph_LBL_FCHART_2" localSheetId="46" hidden="1">'[3]Revised Budget as per CNPP'!#REF!</definedName>
    <definedName name="_67___123Graph_LBL_FCHART_2" localSheetId="35" hidden="1">'[3]Revised Budget as per CNPP'!#REF!</definedName>
    <definedName name="_67___123Graph_LBL_FCHART_2" localSheetId="22" hidden="1">'[3]Revised Budget as per CNPP'!#REF!</definedName>
    <definedName name="_67___123Graph_LBL_FCHART_2" localSheetId="23" hidden="1">'[3]Revised Budget as per CNPP'!#REF!</definedName>
    <definedName name="_67___123Graph_LBL_FCHART_2" localSheetId="24" hidden="1">'[3]Revised Budget as per CNPP'!#REF!</definedName>
    <definedName name="_67___123Graph_LBL_FCHART_2" hidden="1">'[3]Revised Budget as per CNPP'!#REF!</definedName>
    <definedName name="_67__123Graph_LBL_ECHART_2" localSheetId="0" hidden="1">'[3]Revised Budget as per CNPP'!#REF!</definedName>
    <definedName name="_67__123Graph_LBL_ECHART_2" localSheetId="1" hidden="1">'[3]Revised Budget as per CNPP'!#REF!</definedName>
    <definedName name="_67__123Graph_LBL_ECHART_2" localSheetId="37" hidden="1">'[3]Revised Budget as per CNPP'!#REF!</definedName>
    <definedName name="_67__123Graph_LBL_ECHART_2" localSheetId="2" hidden="1">'[3]Revised Budget as per CNPP'!#REF!</definedName>
    <definedName name="_67__123Graph_LBL_ECHART_2" localSheetId="25" hidden="1">'[3]Revised Budget as per CNPP'!#REF!</definedName>
    <definedName name="_67__123Graph_LBL_ECHART_2" localSheetId="41" hidden="1">'[3]Revised Budget as per CNPP'!#REF!</definedName>
    <definedName name="_67__123Graph_LBL_ECHART_2" localSheetId="7" hidden="1">'[3]Revised Budget as per CNPP'!#REF!</definedName>
    <definedName name="_67__123Graph_LBL_ECHART_2" localSheetId="51" hidden="1">'[3]Revised Budget as per CNPP'!#REF!</definedName>
    <definedName name="_67__123Graph_LBL_ECHART_2" localSheetId="56" hidden="1">'[3]Revised Budget as per CNPP'!#REF!</definedName>
    <definedName name="_67__123Graph_LBL_ECHART_2" localSheetId="16" hidden="1">'[3]Revised Budget as per CNPP'!#REF!</definedName>
    <definedName name="_67__123Graph_LBL_ECHART_2" localSheetId="30" hidden="1">'[3]Revised Budget as per CNPP'!#REF!</definedName>
    <definedName name="_67__123Graph_LBL_ECHART_2" localSheetId="46" hidden="1">'[3]Revised Budget as per CNPP'!#REF!</definedName>
    <definedName name="_67__123Graph_LBL_ECHART_2" localSheetId="35" hidden="1">'[3]Revised Budget as per CNPP'!#REF!</definedName>
    <definedName name="_67__123Graph_LBL_ECHART_2" localSheetId="22" hidden="1">'[3]Revised Budget as per CNPP'!#REF!</definedName>
    <definedName name="_67__123Graph_LBL_ECHART_2" localSheetId="23" hidden="1">'[3]Revised Budget as per CNPP'!#REF!</definedName>
    <definedName name="_67__123Graph_LBL_ECHART_2" localSheetId="24" hidden="1">'[3]Revised Budget as per CNPP'!#REF!</definedName>
    <definedName name="_67__123Graph_LBL_ECHART_2" hidden="1">'[3]Revised Budget as per CNPP'!#REF!</definedName>
    <definedName name="_68__123Graph_ACHART_1" localSheetId="0" hidden="1">'[3]Revised Budget as per CNPP'!#REF!</definedName>
    <definedName name="_68__123Graph_ACHART_1" localSheetId="1" hidden="1">'[3]Revised Budget as per CNPP'!#REF!</definedName>
    <definedName name="_68__123Graph_ACHART_1" localSheetId="37" hidden="1">'[3]Revised Budget as per CNPP'!#REF!</definedName>
    <definedName name="_68__123Graph_ACHART_1" localSheetId="2" hidden="1">'[3]Revised Budget as per CNPP'!#REF!</definedName>
    <definedName name="_68__123Graph_ACHART_1" localSheetId="25" hidden="1">'[3]Revised Budget as per CNPP'!#REF!</definedName>
    <definedName name="_68__123Graph_ACHART_1" localSheetId="41" hidden="1">'[3]Revised Budget as per CNPP'!#REF!</definedName>
    <definedName name="_68__123Graph_ACHART_1" localSheetId="7" hidden="1">'[3]Revised Budget as per CNPP'!#REF!</definedName>
    <definedName name="_68__123Graph_ACHART_1" localSheetId="51" hidden="1">'[3]Revised Budget as per CNPP'!#REF!</definedName>
    <definedName name="_68__123Graph_ACHART_1" localSheetId="56" hidden="1">'[3]Revised Budget as per CNPP'!#REF!</definedName>
    <definedName name="_68__123Graph_ACHART_1" localSheetId="16" hidden="1">'[3]Revised Budget as per CNPP'!#REF!</definedName>
    <definedName name="_68__123Graph_ACHART_1" localSheetId="30" hidden="1">'[3]Revised Budget as per CNPP'!#REF!</definedName>
    <definedName name="_68__123Graph_ACHART_1" localSheetId="46" hidden="1">'[3]Revised Budget as per CNPP'!#REF!</definedName>
    <definedName name="_68__123Graph_ACHART_1" localSheetId="35" hidden="1">'[3]Revised Budget as per CNPP'!#REF!</definedName>
    <definedName name="_68__123Graph_ACHART_1" localSheetId="22" hidden="1">'[3]Revised Budget as per CNPP'!#REF!</definedName>
    <definedName name="_68__123Graph_ACHART_1" localSheetId="23" hidden="1">'[3]Revised Budget as per CNPP'!#REF!</definedName>
    <definedName name="_68__123Graph_ACHART_1" localSheetId="24" hidden="1">'[3]Revised Budget as per CNPP'!#REF!</definedName>
    <definedName name="_68__123Graph_ACHART_1" hidden="1">'[3]Revised Budget as per CNPP'!#REF!</definedName>
    <definedName name="_68__123Graph_LBL_FCHART_2" localSheetId="0" hidden="1">'[3]Revised Budget as per CNPP'!#REF!</definedName>
    <definedName name="_68__123Graph_LBL_FCHART_2" localSheetId="1" hidden="1">'[3]Revised Budget as per CNPP'!#REF!</definedName>
    <definedName name="_68__123Graph_LBL_FCHART_2" localSheetId="37" hidden="1">'[3]Revised Budget as per CNPP'!#REF!</definedName>
    <definedName name="_68__123Graph_LBL_FCHART_2" localSheetId="2" hidden="1">'[3]Revised Budget as per CNPP'!#REF!</definedName>
    <definedName name="_68__123Graph_LBL_FCHART_2" localSheetId="25" hidden="1">'[3]Revised Budget as per CNPP'!#REF!</definedName>
    <definedName name="_68__123Graph_LBL_FCHART_2" localSheetId="41" hidden="1">'[3]Revised Budget as per CNPP'!#REF!</definedName>
    <definedName name="_68__123Graph_LBL_FCHART_2" localSheetId="7" hidden="1">'[3]Revised Budget as per CNPP'!#REF!</definedName>
    <definedName name="_68__123Graph_LBL_FCHART_2" localSheetId="51" hidden="1">'[3]Revised Budget as per CNPP'!#REF!</definedName>
    <definedName name="_68__123Graph_LBL_FCHART_2" localSheetId="56" hidden="1">'[3]Revised Budget as per CNPP'!#REF!</definedName>
    <definedName name="_68__123Graph_LBL_FCHART_2" localSheetId="16" hidden="1">'[3]Revised Budget as per CNPP'!#REF!</definedName>
    <definedName name="_68__123Graph_LBL_FCHART_2" localSheetId="30" hidden="1">'[3]Revised Budget as per CNPP'!#REF!</definedName>
    <definedName name="_68__123Graph_LBL_FCHART_2" localSheetId="46" hidden="1">'[3]Revised Budget as per CNPP'!#REF!</definedName>
    <definedName name="_68__123Graph_LBL_FCHART_2" localSheetId="35" hidden="1">'[3]Revised Budget as per CNPP'!#REF!</definedName>
    <definedName name="_68__123Graph_LBL_FCHART_2" localSheetId="22" hidden="1">'[3]Revised Budget as per CNPP'!#REF!</definedName>
    <definedName name="_68__123Graph_LBL_FCHART_2" localSheetId="23" hidden="1">'[3]Revised Budget as per CNPP'!#REF!</definedName>
    <definedName name="_68__123Graph_LBL_FCHART_2" localSheetId="24" hidden="1">'[3]Revised Budget as per CNPP'!#REF!</definedName>
    <definedName name="_68__123Graph_LBL_FCHART_2" hidden="1">'[3]Revised Budget as per CNPP'!#REF!</definedName>
    <definedName name="_69__123Graph_ACHART_1" localSheetId="0" hidden="1">'[3]Revised Budget as per CNPP'!#REF!</definedName>
    <definedName name="_69__123Graph_ACHART_1" localSheetId="1" hidden="1">'[3]Revised Budget as per CNPP'!#REF!</definedName>
    <definedName name="_69__123Graph_ACHART_1" localSheetId="37" hidden="1">'[3]Revised Budget as per CNPP'!#REF!</definedName>
    <definedName name="_69__123Graph_ACHART_1" localSheetId="2" hidden="1">'[3]Revised Budget as per CNPP'!#REF!</definedName>
    <definedName name="_69__123Graph_ACHART_1" localSheetId="25" hidden="1">'[3]Revised Budget as per CNPP'!#REF!</definedName>
    <definedName name="_69__123Graph_ACHART_1" localSheetId="41" hidden="1">'[3]Revised Budget as per CNPP'!#REF!</definedName>
    <definedName name="_69__123Graph_ACHART_1" localSheetId="7" hidden="1">'[3]Revised Budget as per CNPP'!#REF!</definedName>
    <definedName name="_69__123Graph_ACHART_1" localSheetId="51" hidden="1">'[3]Revised Budget as per CNPP'!#REF!</definedName>
    <definedName name="_69__123Graph_ACHART_1" localSheetId="56" hidden="1">'[3]Revised Budget as per CNPP'!#REF!</definedName>
    <definedName name="_69__123Graph_ACHART_1" localSheetId="16" hidden="1">'[3]Revised Budget as per CNPP'!#REF!</definedName>
    <definedName name="_69__123Graph_ACHART_1" localSheetId="30" hidden="1">'[3]Revised Budget as per CNPP'!#REF!</definedName>
    <definedName name="_69__123Graph_ACHART_1" localSheetId="46" hidden="1">'[3]Revised Budget as per CNPP'!#REF!</definedName>
    <definedName name="_69__123Graph_ACHART_1" localSheetId="35" hidden="1">'[3]Revised Budget as per CNPP'!#REF!</definedName>
    <definedName name="_69__123Graph_ACHART_1" localSheetId="22" hidden="1">'[3]Revised Budget as per CNPP'!#REF!</definedName>
    <definedName name="_69__123Graph_ACHART_1" localSheetId="23" hidden="1">'[3]Revised Budget as per CNPP'!#REF!</definedName>
    <definedName name="_69__123Graph_ACHART_1" localSheetId="24" hidden="1">'[3]Revised Budget as per CNPP'!#REF!</definedName>
    <definedName name="_69__123Graph_ACHART_1" hidden="1">'[3]Revised Budget as per CNPP'!#REF!</definedName>
    <definedName name="_69__123Graph_ACHART_2" localSheetId="0" hidden="1">'[3]Revised Budget as per CNPP'!#REF!</definedName>
    <definedName name="_69__123Graph_ACHART_2" localSheetId="1" hidden="1">'[3]Revised Budget as per CNPP'!#REF!</definedName>
    <definedName name="_69__123Graph_ACHART_2" localSheetId="37" hidden="1">'[3]Revised Budget as per CNPP'!#REF!</definedName>
    <definedName name="_69__123Graph_ACHART_2" localSheetId="2" hidden="1">'[3]Revised Budget as per CNPP'!#REF!</definedName>
    <definedName name="_69__123Graph_ACHART_2" localSheetId="25" hidden="1">'[3]Revised Budget as per CNPP'!#REF!</definedName>
    <definedName name="_69__123Graph_ACHART_2" localSheetId="41" hidden="1">'[3]Revised Budget as per CNPP'!#REF!</definedName>
    <definedName name="_69__123Graph_ACHART_2" localSheetId="7" hidden="1">'[3]Revised Budget as per CNPP'!#REF!</definedName>
    <definedName name="_69__123Graph_ACHART_2" localSheetId="51" hidden="1">'[3]Revised Budget as per CNPP'!#REF!</definedName>
    <definedName name="_69__123Graph_ACHART_2" localSheetId="56" hidden="1">'[3]Revised Budget as per CNPP'!#REF!</definedName>
    <definedName name="_69__123Graph_ACHART_2" localSheetId="16" hidden="1">'[3]Revised Budget as per CNPP'!#REF!</definedName>
    <definedName name="_69__123Graph_ACHART_2" localSheetId="30" hidden="1">'[3]Revised Budget as per CNPP'!#REF!</definedName>
    <definedName name="_69__123Graph_ACHART_2" localSheetId="46" hidden="1">'[3]Revised Budget as per CNPP'!#REF!</definedName>
    <definedName name="_69__123Graph_ACHART_2" localSheetId="35" hidden="1">'[3]Revised Budget as per CNPP'!#REF!</definedName>
    <definedName name="_69__123Graph_ACHART_2" localSheetId="22" hidden="1">'[3]Revised Budget as per CNPP'!#REF!</definedName>
    <definedName name="_69__123Graph_ACHART_2" localSheetId="23" hidden="1">'[3]Revised Budget as per CNPP'!#REF!</definedName>
    <definedName name="_69__123Graph_ACHART_2" localSheetId="24" hidden="1">'[3]Revised Budget as per CNPP'!#REF!</definedName>
    <definedName name="_69__123Graph_ACHART_2" hidden="1">'[3]Revised Budget as per CNPP'!#REF!</definedName>
    <definedName name="_69__123Graph_LBL_ECHART_2" localSheetId="0" hidden="1">'[3]Revised Budget as per CNPP'!#REF!</definedName>
    <definedName name="_69__123Graph_LBL_ECHART_2" localSheetId="1" hidden="1">'[3]Revised Budget as per CNPP'!#REF!</definedName>
    <definedName name="_69__123Graph_LBL_ECHART_2" localSheetId="37" hidden="1">'[3]Revised Budget as per CNPP'!#REF!</definedName>
    <definedName name="_69__123Graph_LBL_ECHART_2" localSheetId="2" hidden="1">'[3]Revised Budget as per CNPP'!#REF!</definedName>
    <definedName name="_69__123Graph_LBL_ECHART_2" localSheetId="25" hidden="1">'[3]Revised Budget as per CNPP'!#REF!</definedName>
    <definedName name="_69__123Graph_LBL_ECHART_2" localSheetId="41" hidden="1">'[3]Revised Budget as per CNPP'!#REF!</definedName>
    <definedName name="_69__123Graph_LBL_ECHART_2" localSheetId="7" hidden="1">'[3]Revised Budget as per CNPP'!#REF!</definedName>
    <definedName name="_69__123Graph_LBL_ECHART_2" localSheetId="51" hidden="1">'[3]Revised Budget as per CNPP'!#REF!</definedName>
    <definedName name="_69__123Graph_LBL_ECHART_2" localSheetId="56" hidden="1">'[3]Revised Budget as per CNPP'!#REF!</definedName>
    <definedName name="_69__123Graph_LBL_ECHART_2" localSheetId="16" hidden="1">'[3]Revised Budget as per CNPP'!#REF!</definedName>
    <definedName name="_69__123Graph_LBL_ECHART_2" localSheetId="30" hidden="1">'[3]Revised Budget as per CNPP'!#REF!</definedName>
    <definedName name="_69__123Graph_LBL_ECHART_2" localSheetId="46" hidden="1">'[3]Revised Budget as per CNPP'!#REF!</definedName>
    <definedName name="_69__123Graph_LBL_ECHART_2" localSheetId="35" hidden="1">'[3]Revised Budget as per CNPP'!#REF!</definedName>
    <definedName name="_69__123Graph_LBL_ECHART_2" localSheetId="22" hidden="1">'[3]Revised Budget as per CNPP'!#REF!</definedName>
    <definedName name="_69__123Graph_LBL_ECHART_2" localSheetId="23" hidden="1">'[3]Revised Budget as per CNPP'!#REF!</definedName>
    <definedName name="_69__123Graph_LBL_ECHART_2" localSheetId="24" hidden="1">'[3]Revised Budget as per CNPP'!#REF!</definedName>
    <definedName name="_69__123Graph_LBL_ECHART_2" hidden="1">'[3]Revised Budget as per CNPP'!#REF!</definedName>
    <definedName name="_69__123Graph_LBL_FCHART_2" localSheetId="0" hidden="1">'[3]Revised Budget as per CNPP'!#REF!</definedName>
    <definedName name="_69__123Graph_LBL_FCHART_2" localSheetId="1" hidden="1">'[3]Revised Budget as per CNPP'!#REF!</definedName>
    <definedName name="_69__123Graph_LBL_FCHART_2" localSheetId="37" hidden="1">'[3]Revised Budget as per CNPP'!#REF!</definedName>
    <definedName name="_69__123Graph_LBL_FCHART_2" localSheetId="2" hidden="1">'[3]Revised Budget as per CNPP'!#REF!</definedName>
    <definedName name="_69__123Graph_LBL_FCHART_2" localSheetId="25" hidden="1">'[3]Revised Budget as per CNPP'!#REF!</definedName>
    <definedName name="_69__123Graph_LBL_FCHART_2" localSheetId="41" hidden="1">'[3]Revised Budget as per CNPP'!#REF!</definedName>
    <definedName name="_69__123Graph_LBL_FCHART_2" localSheetId="7" hidden="1">'[3]Revised Budget as per CNPP'!#REF!</definedName>
    <definedName name="_69__123Graph_LBL_FCHART_2" localSheetId="51" hidden="1">'[3]Revised Budget as per CNPP'!#REF!</definedName>
    <definedName name="_69__123Graph_LBL_FCHART_2" localSheetId="56" hidden="1">'[3]Revised Budget as per CNPP'!#REF!</definedName>
    <definedName name="_69__123Graph_LBL_FCHART_2" localSheetId="16" hidden="1">'[3]Revised Budget as per CNPP'!#REF!</definedName>
    <definedName name="_69__123Graph_LBL_FCHART_2" localSheetId="30" hidden="1">'[3]Revised Budget as per CNPP'!#REF!</definedName>
    <definedName name="_69__123Graph_LBL_FCHART_2" localSheetId="46" hidden="1">'[3]Revised Budget as per CNPP'!#REF!</definedName>
    <definedName name="_69__123Graph_LBL_FCHART_2" localSheetId="35" hidden="1">'[3]Revised Budget as per CNPP'!#REF!</definedName>
    <definedName name="_69__123Graph_LBL_FCHART_2" localSheetId="22" hidden="1">'[3]Revised Budget as per CNPP'!#REF!</definedName>
    <definedName name="_69__123Graph_LBL_FCHART_2" localSheetId="23" hidden="1">'[3]Revised Budget as per CNPP'!#REF!</definedName>
    <definedName name="_69__123Graph_LBL_FCHART_2" localSheetId="24" hidden="1">'[3]Revised Budget as per CNPP'!#REF!</definedName>
    <definedName name="_69__123Graph_LBL_FCHART_2" hidden="1">'[3]Revised Budget as per CNPP'!#REF!</definedName>
    <definedName name="_7" localSheetId="0">#REF!</definedName>
    <definedName name="_7" localSheetId="1">#REF!</definedName>
    <definedName name="_7" localSheetId="37">#REF!</definedName>
    <definedName name="_7" localSheetId="2">#REF!</definedName>
    <definedName name="_7" localSheetId="25">#REF!</definedName>
    <definedName name="_7" localSheetId="41">#REF!</definedName>
    <definedName name="_7" localSheetId="7">#REF!</definedName>
    <definedName name="_7" localSheetId="51">#REF!</definedName>
    <definedName name="_7" localSheetId="56">#REF!</definedName>
    <definedName name="_7" localSheetId="16">#REF!</definedName>
    <definedName name="_7" localSheetId="30">#REF!</definedName>
    <definedName name="_7" localSheetId="46">#REF!</definedName>
    <definedName name="_7" localSheetId="35">#REF!</definedName>
    <definedName name="_7" localSheetId="22">#REF!</definedName>
    <definedName name="_7" localSheetId="23">#REF!</definedName>
    <definedName name="_7" localSheetId="24">#REF!</definedName>
    <definedName name="_7">#REF!</definedName>
    <definedName name="_7______123Graph_ECHART_2" localSheetId="0" hidden="1">'[3]Revised Budget as per CNPP'!#REF!</definedName>
    <definedName name="_7______123Graph_ECHART_2" localSheetId="1" hidden="1">'[3]Revised Budget as per CNPP'!#REF!</definedName>
    <definedName name="_7______123Graph_ECHART_2" localSheetId="37" hidden="1">'[3]Revised Budget as per CNPP'!#REF!</definedName>
    <definedName name="_7______123Graph_ECHART_2" localSheetId="2" hidden="1">'[3]Revised Budget as per CNPP'!#REF!</definedName>
    <definedName name="_7______123Graph_ECHART_2" localSheetId="25" hidden="1">'[3]Revised Budget as per CNPP'!#REF!</definedName>
    <definedName name="_7______123Graph_ECHART_2" localSheetId="41" hidden="1">'[3]Revised Budget as per CNPP'!#REF!</definedName>
    <definedName name="_7______123Graph_ECHART_2" localSheetId="7" hidden="1">'[3]Revised Budget as per CNPP'!#REF!</definedName>
    <definedName name="_7______123Graph_ECHART_2" localSheetId="51" hidden="1">'[3]Revised Budget as per CNPP'!#REF!</definedName>
    <definedName name="_7______123Graph_ECHART_2" localSheetId="56" hidden="1">'[3]Revised Budget as per CNPP'!#REF!</definedName>
    <definedName name="_7______123Graph_ECHART_2" localSheetId="16" hidden="1">'[3]Revised Budget as per CNPP'!#REF!</definedName>
    <definedName name="_7______123Graph_ECHART_2" localSheetId="30" hidden="1">'[3]Revised Budget as per CNPP'!#REF!</definedName>
    <definedName name="_7______123Graph_ECHART_2" localSheetId="46" hidden="1">'[3]Revised Budget as per CNPP'!#REF!</definedName>
    <definedName name="_7______123Graph_ECHART_2" localSheetId="35" hidden="1">'[3]Revised Budget as per CNPP'!#REF!</definedName>
    <definedName name="_7______123Graph_ECHART_2" localSheetId="22" hidden="1">'[3]Revised Budget as per CNPP'!#REF!</definedName>
    <definedName name="_7______123Graph_ECHART_2" localSheetId="23" hidden="1">'[3]Revised Budget as per CNPP'!#REF!</definedName>
    <definedName name="_7______123Graph_ECHART_2" localSheetId="24" hidden="1">'[3]Revised Budget as per CNPP'!#REF!</definedName>
    <definedName name="_7______123Graph_ECHART_2" hidden="1">'[3]Revised Budget as per CNPP'!#REF!</definedName>
    <definedName name="_7___123Graph_FCHART_2" localSheetId="0" hidden="1">'[3]Revised Budget as per CNPP'!#REF!</definedName>
    <definedName name="_7___123Graph_FCHART_2" localSheetId="1" hidden="1">'[3]Revised Budget as per CNPP'!#REF!</definedName>
    <definedName name="_7___123Graph_FCHART_2" localSheetId="37" hidden="1">'[3]Revised Budget as per CNPP'!#REF!</definedName>
    <definedName name="_7___123Graph_FCHART_2" localSheetId="2" hidden="1">'[3]Revised Budget as per CNPP'!#REF!</definedName>
    <definedName name="_7___123Graph_FCHART_2" localSheetId="25" hidden="1">'[3]Revised Budget as per CNPP'!#REF!</definedName>
    <definedName name="_7___123Graph_FCHART_2" localSheetId="41" hidden="1">'[3]Revised Budget as per CNPP'!#REF!</definedName>
    <definedName name="_7___123Graph_FCHART_2" localSheetId="7" hidden="1">'[3]Revised Budget as per CNPP'!#REF!</definedName>
    <definedName name="_7___123Graph_FCHART_2" localSheetId="51" hidden="1">'[3]Revised Budget as per CNPP'!#REF!</definedName>
    <definedName name="_7___123Graph_FCHART_2" localSheetId="56" hidden="1">'[3]Revised Budget as per CNPP'!#REF!</definedName>
    <definedName name="_7___123Graph_FCHART_2" localSheetId="16" hidden="1">'[3]Revised Budget as per CNPP'!#REF!</definedName>
    <definedName name="_7___123Graph_FCHART_2" localSheetId="30" hidden="1">'[3]Revised Budget as per CNPP'!#REF!</definedName>
    <definedName name="_7___123Graph_FCHART_2" localSheetId="46" hidden="1">'[3]Revised Budget as per CNPP'!#REF!</definedName>
    <definedName name="_7___123Graph_FCHART_2" localSheetId="35" hidden="1">'[3]Revised Budget as per CNPP'!#REF!</definedName>
    <definedName name="_7___123Graph_FCHART_2" localSheetId="22" hidden="1">'[3]Revised Budget as per CNPP'!#REF!</definedName>
    <definedName name="_7___123Graph_FCHART_2" localSheetId="23" hidden="1">'[3]Revised Budget as per CNPP'!#REF!</definedName>
    <definedName name="_7___123Graph_FCHART_2" localSheetId="24" hidden="1">'[3]Revised Budget as per CNPP'!#REF!</definedName>
    <definedName name="_7___123Graph_FCHART_2" hidden="1">'[3]Revised Budget as per CNPP'!#REF!</definedName>
    <definedName name="_7__123Graph_DCHART_2" localSheetId="0" hidden="1">'[3]Revised Budget as per CNPP'!#REF!</definedName>
    <definedName name="_7__123Graph_DCHART_2" localSheetId="1" hidden="1">'[3]Revised Budget as per CNPP'!#REF!</definedName>
    <definedName name="_7__123Graph_DCHART_2" localSheetId="37" hidden="1">'[3]Revised Budget as per CNPP'!#REF!</definedName>
    <definedName name="_7__123Graph_DCHART_2" localSheetId="2" hidden="1">'[3]Revised Budget as per CNPP'!#REF!</definedName>
    <definedName name="_7__123Graph_DCHART_2" localSheetId="25" hidden="1">'[3]Revised Budget as per CNPP'!#REF!</definedName>
    <definedName name="_7__123Graph_DCHART_2" localSheetId="41" hidden="1">'[3]Revised Budget as per CNPP'!#REF!</definedName>
    <definedName name="_7__123Graph_DCHART_2" localSheetId="7" hidden="1">'[3]Revised Budget as per CNPP'!#REF!</definedName>
    <definedName name="_7__123Graph_DCHART_2" localSheetId="51" hidden="1">'[3]Revised Budget as per CNPP'!#REF!</definedName>
    <definedName name="_7__123Graph_DCHART_2" localSheetId="56" hidden="1">'[3]Revised Budget as per CNPP'!#REF!</definedName>
    <definedName name="_7__123Graph_DCHART_2" localSheetId="16" hidden="1">'[3]Revised Budget as per CNPP'!#REF!</definedName>
    <definedName name="_7__123Graph_DCHART_2" localSheetId="30" hidden="1">'[3]Revised Budget as per CNPP'!#REF!</definedName>
    <definedName name="_7__123Graph_DCHART_2" localSheetId="46" hidden="1">'[3]Revised Budget as per CNPP'!#REF!</definedName>
    <definedName name="_7__123Graph_DCHART_2" localSheetId="35" hidden="1">'[3]Revised Budget as per CNPP'!#REF!</definedName>
    <definedName name="_7__123Graph_DCHART_2" localSheetId="22" hidden="1">'[3]Revised Budget as per CNPP'!#REF!</definedName>
    <definedName name="_7__123Graph_DCHART_2" localSheetId="23" hidden="1">'[3]Revised Budget as per CNPP'!#REF!</definedName>
    <definedName name="_7__123Graph_DCHART_2" localSheetId="24" hidden="1">'[3]Revised Budget as per CNPP'!#REF!</definedName>
    <definedName name="_7__123Graph_DCHART_2" hidden="1">'[3]Revised Budget as per CNPP'!#REF!</definedName>
    <definedName name="_70__123Graph_ACHART_2" localSheetId="0" hidden="1">'[3]Revised Budget as per CNPP'!#REF!</definedName>
    <definedName name="_70__123Graph_ACHART_2" localSheetId="1" hidden="1">'[3]Revised Budget as per CNPP'!#REF!</definedName>
    <definedName name="_70__123Graph_ACHART_2" localSheetId="37" hidden="1">'[3]Revised Budget as per CNPP'!#REF!</definedName>
    <definedName name="_70__123Graph_ACHART_2" localSheetId="2" hidden="1">'[3]Revised Budget as per CNPP'!#REF!</definedName>
    <definedName name="_70__123Graph_ACHART_2" localSheetId="25" hidden="1">'[3]Revised Budget as per CNPP'!#REF!</definedName>
    <definedName name="_70__123Graph_ACHART_2" localSheetId="41" hidden="1">'[3]Revised Budget as per CNPP'!#REF!</definedName>
    <definedName name="_70__123Graph_ACHART_2" localSheetId="7" hidden="1">'[3]Revised Budget as per CNPP'!#REF!</definedName>
    <definedName name="_70__123Graph_ACHART_2" localSheetId="51" hidden="1">'[3]Revised Budget as per CNPP'!#REF!</definedName>
    <definedName name="_70__123Graph_ACHART_2" localSheetId="56" hidden="1">'[3]Revised Budget as per CNPP'!#REF!</definedName>
    <definedName name="_70__123Graph_ACHART_2" localSheetId="16" hidden="1">'[3]Revised Budget as per CNPP'!#REF!</definedName>
    <definedName name="_70__123Graph_ACHART_2" localSheetId="30" hidden="1">'[3]Revised Budget as per CNPP'!#REF!</definedName>
    <definedName name="_70__123Graph_ACHART_2" localSheetId="46" hidden="1">'[3]Revised Budget as per CNPP'!#REF!</definedName>
    <definedName name="_70__123Graph_ACHART_2" localSheetId="35" hidden="1">'[3]Revised Budget as per CNPP'!#REF!</definedName>
    <definedName name="_70__123Graph_ACHART_2" localSheetId="22" hidden="1">'[3]Revised Budget as per CNPP'!#REF!</definedName>
    <definedName name="_70__123Graph_ACHART_2" localSheetId="23" hidden="1">'[3]Revised Budget as per CNPP'!#REF!</definedName>
    <definedName name="_70__123Graph_ACHART_2" localSheetId="24" hidden="1">'[3]Revised Budget as per CNPP'!#REF!</definedName>
    <definedName name="_70__123Graph_ACHART_2" hidden="1">'[3]Revised Budget as per CNPP'!#REF!</definedName>
    <definedName name="_70__123Graph_ACHART_3" localSheetId="0" hidden="1">'[5]lease analysis'!#REF!</definedName>
    <definedName name="_70__123Graph_ACHART_3" localSheetId="1" hidden="1">'[5]lease analysis'!#REF!</definedName>
    <definedName name="_70__123Graph_ACHART_3" localSheetId="37" hidden="1">'[5]lease analysis'!#REF!</definedName>
    <definedName name="_70__123Graph_ACHART_3" localSheetId="2" hidden="1">'[5]lease analysis'!#REF!</definedName>
    <definedName name="_70__123Graph_ACHART_3" localSheetId="25" hidden="1">'[5]lease analysis'!#REF!</definedName>
    <definedName name="_70__123Graph_ACHART_3" localSheetId="41" hidden="1">'[5]lease analysis'!#REF!</definedName>
    <definedName name="_70__123Graph_ACHART_3" localSheetId="7" hidden="1">'[5]lease analysis'!#REF!</definedName>
    <definedName name="_70__123Graph_ACHART_3" localSheetId="51" hidden="1">'[5]lease analysis'!#REF!</definedName>
    <definedName name="_70__123Graph_ACHART_3" localSheetId="56" hidden="1">'[5]lease analysis'!#REF!</definedName>
    <definedName name="_70__123Graph_ACHART_3" localSheetId="16" hidden="1">'[5]lease analysis'!#REF!</definedName>
    <definedName name="_70__123Graph_ACHART_3" localSheetId="30" hidden="1">'[5]lease analysis'!#REF!</definedName>
    <definedName name="_70__123Graph_ACHART_3" localSheetId="46" hidden="1">'[5]lease analysis'!#REF!</definedName>
    <definedName name="_70__123Graph_ACHART_3" localSheetId="35" hidden="1">'[5]lease analysis'!#REF!</definedName>
    <definedName name="_70__123Graph_ACHART_3" localSheetId="22" hidden="1">'[5]lease analysis'!#REF!</definedName>
    <definedName name="_70__123Graph_ACHART_3" localSheetId="23" hidden="1">'[5]lease analysis'!#REF!</definedName>
    <definedName name="_70__123Graph_ACHART_3" localSheetId="24" hidden="1">'[5]lease analysis'!#REF!</definedName>
    <definedName name="_70__123Graph_ACHART_3" hidden="1">'[5]lease analysis'!#REF!</definedName>
    <definedName name="_70__123Graph_BCHART_1" localSheetId="0" hidden="1">'[3]Revised Budget as per CNPP'!#REF!</definedName>
    <definedName name="_70__123Graph_BCHART_1" localSheetId="1" hidden="1">'[3]Revised Budget as per CNPP'!#REF!</definedName>
    <definedName name="_70__123Graph_BCHART_1" localSheetId="37" hidden="1">'[3]Revised Budget as per CNPP'!#REF!</definedName>
    <definedName name="_70__123Graph_BCHART_1" localSheetId="2" hidden="1">'[3]Revised Budget as per CNPP'!#REF!</definedName>
    <definedName name="_70__123Graph_BCHART_1" localSheetId="25" hidden="1">'[3]Revised Budget as per CNPP'!#REF!</definedName>
    <definedName name="_70__123Graph_BCHART_1" localSheetId="41" hidden="1">'[3]Revised Budget as per CNPP'!#REF!</definedName>
    <definedName name="_70__123Graph_BCHART_1" localSheetId="7" hidden="1">'[3]Revised Budget as per CNPP'!#REF!</definedName>
    <definedName name="_70__123Graph_BCHART_1" localSheetId="51" hidden="1">'[3]Revised Budget as per CNPP'!#REF!</definedName>
    <definedName name="_70__123Graph_BCHART_1" localSheetId="56" hidden="1">'[3]Revised Budget as per CNPP'!#REF!</definedName>
    <definedName name="_70__123Graph_BCHART_1" localSheetId="16" hidden="1">'[3]Revised Budget as per CNPP'!#REF!</definedName>
    <definedName name="_70__123Graph_BCHART_1" localSheetId="30" hidden="1">'[3]Revised Budget as per CNPP'!#REF!</definedName>
    <definedName name="_70__123Graph_BCHART_1" localSheetId="46" hidden="1">'[3]Revised Budget as per CNPP'!#REF!</definedName>
    <definedName name="_70__123Graph_BCHART_1" localSheetId="35" hidden="1">'[3]Revised Budget as per CNPP'!#REF!</definedName>
    <definedName name="_70__123Graph_BCHART_1" localSheetId="22" hidden="1">'[3]Revised Budget as per CNPP'!#REF!</definedName>
    <definedName name="_70__123Graph_BCHART_1" localSheetId="23" hidden="1">'[3]Revised Budget as per CNPP'!#REF!</definedName>
    <definedName name="_70__123Graph_BCHART_1" localSheetId="24" hidden="1">'[3]Revised Budget as per CNPP'!#REF!</definedName>
    <definedName name="_70__123Graph_BCHART_1" hidden="1">'[3]Revised Budget as per CNPP'!#REF!</definedName>
    <definedName name="_71__123Graph_ACHART_3" localSheetId="0" hidden="1">'[5]lease analysis'!#REF!</definedName>
    <definedName name="_71__123Graph_ACHART_3" localSheetId="1" hidden="1">'[5]lease analysis'!#REF!</definedName>
    <definedName name="_71__123Graph_ACHART_3" localSheetId="37" hidden="1">'[5]lease analysis'!#REF!</definedName>
    <definedName name="_71__123Graph_ACHART_3" localSheetId="2" hidden="1">'[5]lease analysis'!#REF!</definedName>
    <definedName name="_71__123Graph_ACHART_3" localSheetId="25" hidden="1">'[5]lease analysis'!#REF!</definedName>
    <definedName name="_71__123Graph_ACHART_3" localSheetId="41" hidden="1">'[5]lease analysis'!#REF!</definedName>
    <definedName name="_71__123Graph_ACHART_3" localSheetId="7" hidden="1">'[5]lease analysis'!#REF!</definedName>
    <definedName name="_71__123Graph_ACHART_3" localSheetId="51" hidden="1">'[5]lease analysis'!#REF!</definedName>
    <definedName name="_71__123Graph_ACHART_3" localSheetId="56" hidden="1">'[5]lease analysis'!#REF!</definedName>
    <definedName name="_71__123Graph_ACHART_3" localSheetId="16" hidden="1">'[5]lease analysis'!#REF!</definedName>
    <definedName name="_71__123Graph_ACHART_3" localSheetId="30" hidden="1">'[5]lease analysis'!#REF!</definedName>
    <definedName name="_71__123Graph_ACHART_3" localSheetId="46" hidden="1">'[5]lease analysis'!#REF!</definedName>
    <definedName name="_71__123Graph_ACHART_3" localSheetId="35" hidden="1">'[5]lease analysis'!#REF!</definedName>
    <definedName name="_71__123Graph_ACHART_3" localSheetId="22" hidden="1">'[5]lease analysis'!#REF!</definedName>
    <definedName name="_71__123Graph_ACHART_3" localSheetId="23" hidden="1">'[5]lease analysis'!#REF!</definedName>
    <definedName name="_71__123Graph_ACHART_3" localSheetId="24" hidden="1">'[5]lease analysis'!#REF!</definedName>
    <definedName name="_71__123Graph_ACHART_3" hidden="1">'[5]lease analysis'!#REF!</definedName>
    <definedName name="_71__123Graph_ACHART_6" localSheetId="0" hidden="1">'[5]lease analysis'!#REF!</definedName>
    <definedName name="_71__123Graph_ACHART_6" localSheetId="1" hidden="1">'[5]lease analysis'!#REF!</definedName>
    <definedName name="_71__123Graph_ACHART_6" localSheetId="37" hidden="1">'[5]lease analysis'!#REF!</definedName>
    <definedName name="_71__123Graph_ACHART_6" localSheetId="2" hidden="1">'[5]lease analysis'!#REF!</definedName>
    <definedName name="_71__123Graph_ACHART_6" localSheetId="25" hidden="1">'[5]lease analysis'!#REF!</definedName>
    <definedName name="_71__123Graph_ACHART_6" localSheetId="41" hidden="1">'[5]lease analysis'!#REF!</definedName>
    <definedName name="_71__123Graph_ACHART_6" localSheetId="7" hidden="1">'[5]lease analysis'!#REF!</definedName>
    <definedName name="_71__123Graph_ACHART_6" localSheetId="51" hidden="1">'[5]lease analysis'!#REF!</definedName>
    <definedName name="_71__123Graph_ACHART_6" localSheetId="56" hidden="1">'[5]lease analysis'!#REF!</definedName>
    <definedName name="_71__123Graph_ACHART_6" localSheetId="16" hidden="1">'[5]lease analysis'!#REF!</definedName>
    <definedName name="_71__123Graph_ACHART_6" localSheetId="30" hidden="1">'[5]lease analysis'!#REF!</definedName>
    <definedName name="_71__123Graph_ACHART_6" localSheetId="46" hidden="1">'[5]lease analysis'!#REF!</definedName>
    <definedName name="_71__123Graph_ACHART_6" localSheetId="35" hidden="1">'[5]lease analysis'!#REF!</definedName>
    <definedName name="_71__123Graph_ACHART_6" localSheetId="22" hidden="1">'[5]lease analysis'!#REF!</definedName>
    <definedName name="_71__123Graph_ACHART_6" localSheetId="23" hidden="1">'[5]lease analysis'!#REF!</definedName>
    <definedName name="_71__123Graph_ACHART_6" localSheetId="24" hidden="1">'[5]lease analysis'!#REF!</definedName>
    <definedName name="_71__123Graph_ACHART_6" hidden="1">'[5]lease analysis'!#REF!</definedName>
    <definedName name="_71__123Graph_BCHART_2" localSheetId="0" hidden="1">'[3]Revised Budget as per CNPP'!#REF!</definedName>
    <definedName name="_71__123Graph_BCHART_2" localSheetId="1" hidden="1">'[3]Revised Budget as per CNPP'!#REF!</definedName>
    <definedName name="_71__123Graph_BCHART_2" localSheetId="37" hidden="1">'[3]Revised Budget as per CNPP'!#REF!</definedName>
    <definedName name="_71__123Graph_BCHART_2" localSheetId="2" hidden="1">'[3]Revised Budget as per CNPP'!#REF!</definedName>
    <definedName name="_71__123Graph_BCHART_2" localSheetId="25" hidden="1">'[3]Revised Budget as per CNPP'!#REF!</definedName>
    <definedName name="_71__123Graph_BCHART_2" localSheetId="41" hidden="1">'[3]Revised Budget as per CNPP'!#REF!</definedName>
    <definedName name="_71__123Graph_BCHART_2" localSheetId="7" hidden="1">'[3]Revised Budget as per CNPP'!#REF!</definedName>
    <definedName name="_71__123Graph_BCHART_2" localSheetId="51" hidden="1">'[3]Revised Budget as per CNPP'!#REF!</definedName>
    <definedName name="_71__123Graph_BCHART_2" localSheetId="56" hidden="1">'[3]Revised Budget as per CNPP'!#REF!</definedName>
    <definedName name="_71__123Graph_BCHART_2" localSheetId="16" hidden="1">'[3]Revised Budget as per CNPP'!#REF!</definedName>
    <definedName name="_71__123Graph_BCHART_2" localSheetId="30" hidden="1">'[3]Revised Budget as per CNPP'!#REF!</definedName>
    <definedName name="_71__123Graph_BCHART_2" localSheetId="46" hidden="1">'[3]Revised Budget as per CNPP'!#REF!</definedName>
    <definedName name="_71__123Graph_BCHART_2" localSheetId="35" hidden="1">'[3]Revised Budget as per CNPP'!#REF!</definedName>
    <definedName name="_71__123Graph_BCHART_2" localSheetId="22" hidden="1">'[3]Revised Budget as per CNPP'!#REF!</definedName>
    <definedName name="_71__123Graph_BCHART_2" localSheetId="23" hidden="1">'[3]Revised Budget as per CNPP'!#REF!</definedName>
    <definedName name="_71__123Graph_BCHART_2" localSheetId="24" hidden="1">'[3]Revised Budget as per CNPP'!#REF!</definedName>
    <definedName name="_71__123Graph_BCHART_2" hidden="1">'[3]Revised Budget as per CNPP'!#REF!</definedName>
    <definedName name="_71__123Graph_XCHART_1" localSheetId="0" hidden="1">'[5]lease analysis'!#REF!</definedName>
    <definedName name="_71__123Graph_XCHART_1" localSheetId="1" hidden="1">'[5]lease analysis'!#REF!</definedName>
    <definedName name="_71__123Graph_XCHART_1" localSheetId="37" hidden="1">'[5]lease analysis'!#REF!</definedName>
    <definedName name="_71__123Graph_XCHART_1" localSheetId="2" hidden="1">'[5]lease analysis'!#REF!</definedName>
    <definedName name="_71__123Graph_XCHART_1" localSheetId="25" hidden="1">'[5]lease analysis'!#REF!</definedName>
    <definedName name="_71__123Graph_XCHART_1" localSheetId="41" hidden="1">'[5]lease analysis'!#REF!</definedName>
    <definedName name="_71__123Graph_XCHART_1" localSheetId="7" hidden="1">'[5]lease analysis'!#REF!</definedName>
    <definedName name="_71__123Graph_XCHART_1" localSheetId="51" hidden="1">'[5]lease analysis'!#REF!</definedName>
    <definedName name="_71__123Graph_XCHART_1" localSheetId="56" hidden="1">'[5]lease analysis'!#REF!</definedName>
    <definedName name="_71__123Graph_XCHART_1" localSheetId="16" hidden="1">'[5]lease analysis'!#REF!</definedName>
    <definedName name="_71__123Graph_XCHART_1" localSheetId="30" hidden="1">'[5]lease analysis'!#REF!</definedName>
    <definedName name="_71__123Graph_XCHART_1" localSheetId="46" hidden="1">'[5]lease analysis'!#REF!</definedName>
    <definedName name="_71__123Graph_XCHART_1" localSheetId="35" hidden="1">'[5]lease analysis'!#REF!</definedName>
    <definedName name="_71__123Graph_XCHART_1" localSheetId="22" hidden="1">'[5]lease analysis'!#REF!</definedName>
    <definedName name="_71__123Graph_XCHART_1" localSheetId="23" hidden="1">'[5]lease analysis'!#REF!</definedName>
    <definedName name="_71__123Graph_XCHART_1" localSheetId="24" hidden="1">'[5]lease analysis'!#REF!</definedName>
    <definedName name="_71__123Graph_XCHART_1" hidden="1">'[5]lease analysis'!#REF!</definedName>
    <definedName name="_72__123Graph_ACHART_6" localSheetId="0" hidden="1">'[5]lease analysis'!#REF!</definedName>
    <definedName name="_72__123Graph_ACHART_6" localSheetId="1" hidden="1">'[5]lease analysis'!#REF!</definedName>
    <definedName name="_72__123Graph_ACHART_6" localSheetId="37" hidden="1">'[5]lease analysis'!#REF!</definedName>
    <definedName name="_72__123Graph_ACHART_6" localSheetId="2" hidden="1">'[5]lease analysis'!#REF!</definedName>
    <definedName name="_72__123Graph_ACHART_6" localSheetId="25" hidden="1">'[5]lease analysis'!#REF!</definedName>
    <definedName name="_72__123Graph_ACHART_6" localSheetId="41" hidden="1">'[5]lease analysis'!#REF!</definedName>
    <definedName name="_72__123Graph_ACHART_6" localSheetId="7" hidden="1">'[5]lease analysis'!#REF!</definedName>
    <definedName name="_72__123Graph_ACHART_6" localSheetId="51" hidden="1">'[5]lease analysis'!#REF!</definedName>
    <definedName name="_72__123Graph_ACHART_6" localSheetId="56" hidden="1">'[5]lease analysis'!#REF!</definedName>
    <definedName name="_72__123Graph_ACHART_6" localSheetId="16" hidden="1">'[5]lease analysis'!#REF!</definedName>
    <definedName name="_72__123Graph_ACHART_6" localSheetId="30" hidden="1">'[5]lease analysis'!#REF!</definedName>
    <definedName name="_72__123Graph_ACHART_6" localSheetId="46" hidden="1">'[5]lease analysis'!#REF!</definedName>
    <definedName name="_72__123Graph_ACHART_6" localSheetId="35" hidden="1">'[5]lease analysis'!#REF!</definedName>
    <definedName name="_72__123Graph_ACHART_6" localSheetId="22" hidden="1">'[5]lease analysis'!#REF!</definedName>
    <definedName name="_72__123Graph_ACHART_6" localSheetId="23" hidden="1">'[5]lease analysis'!#REF!</definedName>
    <definedName name="_72__123Graph_ACHART_6" localSheetId="24" hidden="1">'[5]lease analysis'!#REF!</definedName>
    <definedName name="_72__123Graph_ACHART_6" hidden="1">'[5]lease analysis'!#REF!</definedName>
    <definedName name="_72__123Graph_BCHART_1" localSheetId="0" hidden="1">'[3]Revised Budget as per CNPP'!#REF!</definedName>
    <definedName name="_72__123Graph_BCHART_1" localSheetId="1" hidden="1">'[3]Revised Budget as per CNPP'!#REF!</definedName>
    <definedName name="_72__123Graph_BCHART_1" localSheetId="37" hidden="1">'[3]Revised Budget as per CNPP'!#REF!</definedName>
    <definedName name="_72__123Graph_BCHART_1" localSheetId="2" hidden="1">'[3]Revised Budget as per CNPP'!#REF!</definedName>
    <definedName name="_72__123Graph_BCHART_1" localSheetId="25" hidden="1">'[3]Revised Budget as per CNPP'!#REF!</definedName>
    <definedName name="_72__123Graph_BCHART_1" localSheetId="41" hidden="1">'[3]Revised Budget as per CNPP'!#REF!</definedName>
    <definedName name="_72__123Graph_BCHART_1" localSheetId="7" hidden="1">'[3]Revised Budget as per CNPP'!#REF!</definedName>
    <definedName name="_72__123Graph_BCHART_1" localSheetId="51" hidden="1">'[3]Revised Budget as per CNPP'!#REF!</definedName>
    <definedName name="_72__123Graph_BCHART_1" localSheetId="56" hidden="1">'[3]Revised Budget as per CNPP'!#REF!</definedName>
    <definedName name="_72__123Graph_BCHART_1" localSheetId="16" hidden="1">'[3]Revised Budget as per CNPP'!#REF!</definedName>
    <definedName name="_72__123Graph_BCHART_1" localSheetId="30" hidden="1">'[3]Revised Budget as per CNPP'!#REF!</definedName>
    <definedName name="_72__123Graph_BCHART_1" localSheetId="46" hidden="1">'[3]Revised Budget as per CNPP'!#REF!</definedName>
    <definedName name="_72__123Graph_BCHART_1" localSheetId="35" hidden="1">'[3]Revised Budget as per CNPP'!#REF!</definedName>
    <definedName name="_72__123Graph_BCHART_1" localSheetId="22" hidden="1">'[3]Revised Budget as per CNPP'!#REF!</definedName>
    <definedName name="_72__123Graph_BCHART_1" localSheetId="23" hidden="1">'[3]Revised Budget as per CNPP'!#REF!</definedName>
    <definedName name="_72__123Graph_BCHART_1" localSheetId="24" hidden="1">'[3]Revised Budget as per CNPP'!#REF!</definedName>
    <definedName name="_72__123Graph_BCHART_1" hidden="1">'[3]Revised Budget as per CNPP'!#REF!</definedName>
    <definedName name="_72__123Graph_CCHART_1" localSheetId="0" hidden="1">'[3]Revised Budget as per CNPP'!#REF!</definedName>
    <definedName name="_72__123Graph_CCHART_1" localSheetId="1" hidden="1">'[3]Revised Budget as per CNPP'!#REF!</definedName>
    <definedName name="_72__123Graph_CCHART_1" localSheetId="37" hidden="1">'[3]Revised Budget as per CNPP'!#REF!</definedName>
    <definedName name="_72__123Graph_CCHART_1" localSheetId="2" hidden="1">'[3]Revised Budget as per CNPP'!#REF!</definedName>
    <definedName name="_72__123Graph_CCHART_1" localSheetId="25" hidden="1">'[3]Revised Budget as per CNPP'!#REF!</definedName>
    <definedName name="_72__123Graph_CCHART_1" localSheetId="41" hidden="1">'[3]Revised Budget as per CNPP'!#REF!</definedName>
    <definedName name="_72__123Graph_CCHART_1" localSheetId="7" hidden="1">'[3]Revised Budget as per CNPP'!#REF!</definedName>
    <definedName name="_72__123Graph_CCHART_1" localSheetId="51" hidden="1">'[3]Revised Budget as per CNPP'!#REF!</definedName>
    <definedName name="_72__123Graph_CCHART_1" localSheetId="56" hidden="1">'[3]Revised Budget as per CNPP'!#REF!</definedName>
    <definedName name="_72__123Graph_CCHART_1" localSheetId="16" hidden="1">'[3]Revised Budget as per CNPP'!#REF!</definedName>
    <definedName name="_72__123Graph_CCHART_1" localSheetId="30" hidden="1">'[3]Revised Budget as per CNPP'!#REF!</definedName>
    <definedName name="_72__123Graph_CCHART_1" localSheetId="46" hidden="1">'[3]Revised Budget as per CNPP'!#REF!</definedName>
    <definedName name="_72__123Graph_CCHART_1" localSheetId="35" hidden="1">'[3]Revised Budget as per CNPP'!#REF!</definedName>
    <definedName name="_72__123Graph_CCHART_1" localSheetId="22" hidden="1">'[3]Revised Budget as per CNPP'!#REF!</definedName>
    <definedName name="_72__123Graph_CCHART_1" localSheetId="23" hidden="1">'[3]Revised Budget as per CNPP'!#REF!</definedName>
    <definedName name="_72__123Graph_CCHART_1" localSheetId="24" hidden="1">'[3]Revised Budget as per CNPP'!#REF!</definedName>
    <definedName name="_72__123Graph_CCHART_1" hidden="1">'[3]Revised Budget as per CNPP'!#REF!</definedName>
    <definedName name="_73__123Graph_BCHART_1" localSheetId="0" hidden="1">'[3]Revised Budget as per CNPP'!#REF!</definedName>
    <definedName name="_73__123Graph_BCHART_1" localSheetId="1" hidden="1">'[3]Revised Budget as per CNPP'!#REF!</definedName>
    <definedName name="_73__123Graph_BCHART_1" localSheetId="37" hidden="1">'[3]Revised Budget as per CNPP'!#REF!</definedName>
    <definedName name="_73__123Graph_BCHART_1" localSheetId="2" hidden="1">'[3]Revised Budget as per CNPP'!#REF!</definedName>
    <definedName name="_73__123Graph_BCHART_1" localSheetId="25" hidden="1">'[3]Revised Budget as per CNPP'!#REF!</definedName>
    <definedName name="_73__123Graph_BCHART_1" localSheetId="41" hidden="1">'[3]Revised Budget as per CNPP'!#REF!</definedName>
    <definedName name="_73__123Graph_BCHART_1" localSheetId="7" hidden="1">'[3]Revised Budget as per CNPP'!#REF!</definedName>
    <definedName name="_73__123Graph_BCHART_1" localSheetId="51" hidden="1">'[3]Revised Budget as per CNPP'!#REF!</definedName>
    <definedName name="_73__123Graph_BCHART_1" localSheetId="56" hidden="1">'[3]Revised Budget as per CNPP'!#REF!</definedName>
    <definedName name="_73__123Graph_BCHART_1" localSheetId="16" hidden="1">'[3]Revised Budget as per CNPP'!#REF!</definedName>
    <definedName name="_73__123Graph_BCHART_1" localSheetId="30" hidden="1">'[3]Revised Budget as per CNPP'!#REF!</definedName>
    <definedName name="_73__123Graph_BCHART_1" localSheetId="46" hidden="1">'[3]Revised Budget as per CNPP'!#REF!</definedName>
    <definedName name="_73__123Graph_BCHART_1" localSheetId="35" hidden="1">'[3]Revised Budget as per CNPP'!#REF!</definedName>
    <definedName name="_73__123Graph_BCHART_1" localSheetId="22" hidden="1">'[3]Revised Budget as per CNPP'!#REF!</definedName>
    <definedName name="_73__123Graph_BCHART_1" localSheetId="23" hidden="1">'[3]Revised Budget as per CNPP'!#REF!</definedName>
    <definedName name="_73__123Graph_BCHART_1" localSheetId="24" hidden="1">'[3]Revised Budget as per CNPP'!#REF!</definedName>
    <definedName name="_73__123Graph_BCHART_1" hidden="1">'[3]Revised Budget as per CNPP'!#REF!</definedName>
    <definedName name="_73__123Graph_BCHART_2" localSheetId="0" hidden="1">'[3]Revised Budget as per CNPP'!#REF!</definedName>
    <definedName name="_73__123Graph_BCHART_2" localSheetId="1" hidden="1">'[3]Revised Budget as per CNPP'!#REF!</definedName>
    <definedName name="_73__123Graph_BCHART_2" localSheetId="37" hidden="1">'[3]Revised Budget as per CNPP'!#REF!</definedName>
    <definedName name="_73__123Graph_BCHART_2" localSheetId="2" hidden="1">'[3]Revised Budget as per CNPP'!#REF!</definedName>
    <definedName name="_73__123Graph_BCHART_2" localSheetId="25" hidden="1">'[3]Revised Budget as per CNPP'!#REF!</definedName>
    <definedName name="_73__123Graph_BCHART_2" localSheetId="41" hidden="1">'[3]Revised Budget as per CNPP'!#REF!</definedName>
    <definedName name="_73__123Graph_BCHART_2" localSheetId="7" hidden="1">'[3]Revised Budget as per CNPP'!#REF!</definedName>
    <definedName name="_73__123Graph_BCHART_2" localSheetId="51" hidden="1">'[3]Revised Budget as per CNPP'!#REF!</definedName>
    <definedName name="_73__123Graph_BCHART_2" localSheetId="56" hidden="1">'[3]Revised Budget as per CNPP'!#REF!</definedName>
    <definedName name="_73__123Graph_BCHART_2" localSheetId="16" hidden="1">'[3]Revised Budget as per CNPP'!#REF!</definedName>
    <definedName name="_73__123Graph_BCHART_2" localSheetId="30" hidden="1">'[3]Revised Budget as per CNPP'!#REF!</definedName>
    <definedName name="_73__123Graph_BCHART_2" localSheetId="46" hidden="1">'[3]Revised Budget as per CNPP'!#REF!</definedName>
    <definedName name="_73__123Graph_BCHART_2" localSheetId="35" hidden="1">'[3]Revised Budget as per CNPP'!#REF!</definedName>
    <definedName name="_73__123Graph_BCHART_2" localSheetId="22" hidden="1">'[3]Revised Budget as per CNPP'!#REF!</definedName>
    <definedName name="_73__123Graph_BCHART_2" localSheetId="23" hidden="1">'[3]Revised Budget as per CNPP'!#REF!</definedName>
    <definedName name="_73__123Graph_BCHART_2" localSheetId="24" hidden="1">'[3]Revised Budget as per CNPP'!#REF!</definedName>
    <definedName name="_73__123Graph_BCHART_2" hidden="1">'[3]Revised Budget as per CNPP'!#REF!</definedName>
    <definedName name="_73__123Graph_CCHART_2" localSheetId="0" hidden="1">'[3]Revised Budget as per CNPP'!#REF!</definedName>
    <definedName name="_73__123Graph_CCHART_2" localSheetId="1" hidden="1">'[3]Revised Budget as per CNPP'!#REF!</definedName>
    <definedName name="_73__123Graph_CCHART_2" localSheetId="37" hidden="1">'[3]Revised Budget as per CNPP'!#REF!</definedName>
    <definedName name="_73__123Graph_CCHART_2" localSheetId="2" hidden="1">'[3]Revised Budget as per CNPP'!#REF!</definedName>
    <definedName name="_73__123Graph_CCHART_2" localSheetId="25" hidden="1">'[3]Revised Budget as per CNPP'!#REF!</definedName>
    <definedName name="_73__123Graph_CCHART_2" localSheetId="41" hidden="1">'[3]Revised Budget as per CNPP'!#REF!</definedName>
    <definedName name="_73__123Graph_CCHART_2" localSheetId="7" hidden="1">'[3]Revised Budget as per CNPP'!#REF!</definedName>
    <definedName name="_73__123Graph_CCHART_2" localSheetId="51" hidden="1">'[3]Revised Budget as per CNPP'!#REF!</definedName>
    <definedName name="_73__123Graph_CCHART_2" localSheetId="56" hidden="1">'[3]Revised Budget as per CNPP'!#REF!</definedName>
    <definedName name="_73__123Graph_CCHART_2" localSheetId="16" hidden="1">'[3]Revised Budget as per CNPP'!#REF!</definedName>
    <definedName name="_73__123Graph_CCHART_2" localSheetId="30" hidden="1">'[3]Revised Budget as per CNPP'!#REF!</definedName>
    <definedName name="_73__123Graph_CCHART_2" localSheetId="46" hidden="1">'[3]Revised Budget as per CNPP'!#REF!</definedName>
    <definedName name="_73__123Graph_CCHART_2" localSheetId="35" hidden="1">'[3]Revised Budget as per CNPP'!#REF!</definedName>
    <definedName name="_73__123Graph_CCHART_2" localSheetId="22" hidden="1">'[3]Revised Budget as per CNPP'!#REF!</definedName>
    <definedName name="_73__123Graph_CCHART_2" localSheetId="23" hidden="1">'[3]Revised Budget as per CNPP'!#REF!</definedName>
    <definedName name="_73__123Graph_CCHART_2" localSheetId="24" hidden="1">'[3]Revised Budget as per CNPP'!#REF!</definedName>
    <definedName name="_73__123Graph_CCHART_2" hidden="1">'[3]Revised Budget as per CNPP'!#REF!</definedName>
    <definedName name="_73__123Graph_LBL_FCHART_2" localSheetId="0" hidden="1">'[3]Revised Budget as per CNPP'!#REF!</definedName>
    <definedName name="_73__123Graph_LBL_FCHART_2" localSheetId="1" hidden="1">'[3]Revised Budget as per CNPP'!#REF!</definedName>
    <definedName name="_73__123Graph_LBL_FCHART_2" localSheetId="37" hidden="1">'[3]Revised Budget as per CNPP'!#REF!</definedName>
    <definedName name="_73__123Graph_LBL_FCHART_2" localSheetId="2" hidden="1">'[3]Revised Budget as per CNPP'!#REF!</definedName>
    <definedName name="_73__123Graph_LBL_FCHART_2" localSheetId="25" hidden="1">'[3]Revised Budget as per CNPP'!#REF!</definedName>
    <definedName name="_73__123Graph_LBL_FCHART_2" localSheetId="41" hidden="1">'[3]Revised Budget as per CNPP'!#REF!</definedName>
    <definedName name="_73__123Graph_LBL_FCHART_2" localSheetId="7" hidden="1">'[3]Revised Budget as per CNPP'!#REF!</definedName>
    <definedName name="_73__123Graph_LBL_FCHART_2" localSheetId="51" hidden="1">'[3]Revised Budget as per CNPP'!#REF!</definedName>
    <definedName name="_73__123Graph_LBL_FCHART_2" localSheetId="56" hidden="1">'[3]Revised Budget as per CNPP'!#REF!</definedName>
    <definedName name="_73__123Graph_LBL_FCHART_2" localSheetId="16" hidden="1">'[3]Revised Budget as per CNPP'!#REF!</definedName>
    <definedName name="_73__123Graph_LBL_FCHART_2" localSheetId="30" hidden="1">'[3]Revised Budget as per CNPP'!#REF!</definedName>
    <definedName name="_73__123Graph_LBL_FCHART_2" localSheetId="46" hidden="1">'[3]Revised Budget as per CNPP'!#REF!</definedName>
    <definedName name="_73__123Graph_LBL_FCHART_2" localSheetId="35" hidden="1">'[3]Revised Budget as per CNPP'!#REF!</definedName>
    <definedName name="_73__123Graph_LBL_FCHART_2" localSheetId="22" hidden="1">'[3]Revised Budget as per CNPP'!#REF!</definedName>
    <definedName name="_73__123Graph_LBL_FCHART_2" localSheetId="23" hidden="1">'[3]Revised Budget as per CNPP'!#REF!</definedName>
    <definedName name="_73__123Graph_LBL_FCHART_2" localSheetId="24" hidden="1">'[3]Revised Budget as per CNPP'!#REF!</definedName>
    <definedName name="_73__123Graph_LBL_FCHART_2" hidden="1">'[3]Revised Budget as per CNPP'!#REF!</definedName>
    <definedName name="_73__123Graph_XCHART_3" localSheetId="0" hidden="1">'[5]lease analysis'!#REF!</definedName>
    <definedName name="_73__123Graph_XCHART_3" localSheetId="1" hidden="1">'[5]lease analysis'!#REF!</definedName>
    <definedName name="_73__123Graph_XCHART_3" localSheetId="37" hidden="1">'[5]lease analysis'!#REF!</definedName>
    <definedName name="_73__123Graph_XCHART_3" localSheetId="2" hidden="1">'[5]lease analysis'!#REF!</definedName>
    <definedName name="_73__123Graph_XCHART_3" localSheetId="25" hidden="1">'[5]lease analysis'!#REF!</definedName>
    <definedName name="_73__123Graph_XCHART_3" localSheetId="41" hidden="1">'[5]lease analysis'!#REF!</definedName>
    <definedName name="_73__123Graph_XCHART_3" localSheetId="7" hidden="1">'[5]lease analysis'!#REF!</definedName>
    <definedName name="_73__123Graph_XCHART_3" localSheetId="51" hidden="1">'[5]lease analysis'!#REF!</definedName>
    <definedName name="_73__123Graph_XCHART_3" localSheetId="56" hidden="1">'[5]lease analysis'!#REF!</definedName>
    <definedName name="_73__123Graph_XCHART_3" localSheetId="16" hidden="1">'[5]lease analysis'!#REF!</definedName>
    <definedName name="_73__123Graph_XCHART_3" localSheetId="30" hidden="1">'[5]lease analysis'!#REF!</definedName>
    <definedName name="_73__123Graph_XCHART_3" localSheetId="46" hidden="1">'[5]lease analysis'!#REF!</definedName>
    <definedName name="_73__123Graph_XCHART_3" localSheetId="35" hidden="1">'[5]lease analysis'!#REF!</definedName>
    <definedName name="_73__123Graph_XCHART_3" localSheetId="22" hidden="1">'[5]lease analysis'!#REF!</definedName>
    <definedName name="_73__123Graph_XCHART_3" localSheetId="23" hidden="1">'[5]lease analysis'!#REF!</definedName>
    <definedName name="_73__123Graph_XCHART_3" localSheetId="24" hidden="1">'[5]lease analysis'!#REF!</definedName>
    <definedName name="_73__123Graph_XCHART_3" hidden="1">'[5]lease analysis'!#REF!</definedName>
    <definedName name="_74__123Graph_BCHART_2" localSheetId="0" hidden="1">'[3]Revised Budget as per CNPP'!#REF!</definedName>
    <definedName name="_74__123Graph_BCHART_2" localSheetId="1" hidden="1">'[3]Revised Budget as per CNPP'!#REF!</definedName>
    <definedName name="_74__123Graph_BCHART_2" localSheetId="37" hidden="1">'[3]Revised Budget as per CNPP'!#REF!</definedName>
    <definedName name="_74__123Graph_BCHART_2" localSheetId="2" hidden="1">'[3]Revised Budget as per CNPP'!#REF!</definedName>
    <definedName name="_74__123Graph_BCHART_2" localSheetId="25" hidden="1">'[3]Revised Budget as per CNPP'!#REF!</definedName>
    <definedName name="_74__123Graph_BCHART_2" localSheetId="41" hidden="1">'[3]Revised Budget as per CNPP'!#REF!</definedName>
    <definedName name="_74__123Graph_BCHART_2" localSheetId="7" hidden="1">'[3]Revised Budget as per CNPP'!#REF!</definedName>
    <definedName name="_74__123Graph_BCHART_2" localSheetId="51" hidden="1">'[3]Revised Budget as per CNPP'!#REF!</definedName>
    <definedName name="_74__123Graph_BCHART_2" localSheetId="56" hidden="1">'[3]Revised Budget as per CNPP'!#REF!</definedName>
    <definedName name="_74__123Graph_BCHART_2" localSheetId="16" hidden="1">'[3]Revised Budget as per CNPP'!#REF!</definedName>
    <definedName name="_74__123Graph_BCHART_2" localSheetId="30" hidden="1">'[3]Revised Budget as per CNPP'!#REF!</definedName>
    <definedName name="_74__123Graph_BCHART_2" localSheetId="46" hidden="1">'[3]Revised Budget as per CNPP'!#REF!</definedName>
    <definedName name="_74__123Graph_BCHART_2" localSheetId="35" hidden="1">'[3]Revised Budget as per CNPP'!#REF!</definedName>
    <definedName name="_74__123Graph_BCHART_2" localSheetId="22" hidden="1">'[3]Revised Budget as per CNPP'!#REF!</definedName>
    <definedName name="_74__123Graph_BCHART_2" localSheetId="23" hidden="1">'[3]Revised Budget as per CNPP'!#REF!</definedName>
    <definedName name="_74__123Graph_BCHART_2" localSheetId="24" hidden="1">'[3]Revised Budget as per CNPP'!#REF!</definedName>
    <definedName name="_74__123Graph_BCHART_2" hidden="1">'[3]Revised Budget as per CNPP'!#REF!</definedName>
    <definedName name="_74__123Graph_CCHART_1" localSheetId="0" hidden="1">'[3]Revised Budget as per CNPP'!#REF!</definedName>
    <definedName name="_74__123Graph_CCHART_1" localSheetId="1" hidden="1">'[3]Revised Budget as per CNPP'!#REF!</definedName>
    <definedName name="_74__123Graph_CCHART_1" localSheetId="37" hidden="1">'[3]Revised Budget as per CNPP'!#REF!</definedName>
    <definedName name="_74__123Graph_CCHART_1" localSheetId="2" hidden="1">'[3]Revised Budget as per CNPP'!#REF!</definedName>
    <definedName name="_74__123Graph_CCHART_1" localSheetId="25" hidden="1">'[3]Revised Budget as per CNPP'!#REF!</definedName>
    <definedName name="_74__123Graph_CCHART_1" localSheetId="41" hidden="1">'[3]Revised Budget as per CNPP'!#REF!</definedName>
    <definedName name="_74__123Graph_CCHART_1" localSheetId="7" hidden="1">'[3]Revised Budget as per CNPP'!#REF!</definedName>
    <definedName name="_74__123Graph_CCHART_1" localSheetId="51" hidden="1">'[3]Revised Budget as per CNPP'!#REF!</definedName>
    <definedName name="_74__123Graph_CCHART_1" localSheetId="56" hidden="1">'[3]Revised Budget as per CNPP'!#REF!</definedName>
    <definedName name="_74__123Graph_CCHART_1" localSheetId="16" hidden="1">'[3]Revised Budget as per CNPP'!#REF!</definedName>
    <definedName name="_74__123Graph_CCHART_1" localSheetId="30" hidden="1">'[3]Revised Budget as per CNPP'!#REF!</definedName>
    <definedName name="_74__123Graph_CCHART_1" localSheetId="46" hidden="1">'[3]Revised Budget as per CNPP'!#REF!</definedName>
    <definedName name="_74__123Graph_CCHART_1" localSheetId="35" hidden="1">'[3]Revised Budget as per CNPP'!#REF!</definedName>
    <definedName name="_74__123Graph_CCHART_1" localSheetId="22" hidden="1">'[3]Revised Budget as per CNPP'!#REF!</definedName>
    <definedName name="_74__123Graph_CCHART_1" localSheetId="23" hidden="1">'[3]Revised Budget as per CNPP'!#REF!</definedName>
    <definedName name="_74__123Graph_CCHART_1" localSheetId="24" hidden="1">'[3]Revised Budget as per CNPP'!#REF!</definedName>
    <definedName name="_74__123Graph_CCHART_1" hidden="1">'[3]Revised Budget as per CNPP'!#REF!</definedName>
    <definedName name="_74__123Graph_DCHART_2" localSheetId="0" hidden="1">'[3]Revised Budget as per CNPP'!#REF!</definedName>
    <definedName name="_74__123Graph_DCHART_2" localSheetId="1" hidden="1">'[3]Revised Budget as per CNPP'!#REF!</definedName>
    <definedName name="_74__123Graph_DCHART_2" localSheetId="37" hidden="1">'[3]Revised Budget as per CNPP'!#REF!</definedName>
    <definedName name="_74__123Graph_DCHART_2" localSheetId="2" hidden="1">'[3]Revised Budget as per CNPP'!#REF!</definedName>
    <definedName name="_74__123Graph_DCHART_2" localSheetId="25" hidden="1">'[3]Revised Budget as per CNPP'!#REF!</definedName>
    <definedName name="_74__123Graph_DCHART_2" localSheetId="41" hidden="1">'[3]Revised Budget as per CNPP'!#REF!</definedName>
    <definedName name="_74__123Graph_DCHART_2" localSheetId="7" hidden="1">'[3]Revised Budget as per CNPP'!#REF!</definedName>
    <definedName name="_74__123Graph_DCHART_2" localSheetId="51" hidden="1">'[3]Revised Budget as per CNPP'!#REF!</definedName>
    <definedName name="_74__123Graph_DCHART_2" localSheetId="56" hidden="1">'[3]Revised Budget as per CNPP'!#REF!</definedName>
    <definedName name="_74__123Graph_DCHART_2" localSheetId="16" hidden="1">'[3]Revised Budget as per CNPP'!#REF!</definedName>
    <definedName name="_74__123Graph_DCHART_2" localSheetId="30" hidden="1">'[3]Revised Budget as per CNPP'!#REF!</definedName>
    <definedName name="_74__123Graph_DCHART_2" localSheetId="46" hidden="1">'[3]Revised Budget as per CNPP'!#REF!</definedName>
    <definedName name="_74__123Graph_DCHART_2" localSheetId="35" hidden="1">'[3]Revised Budget as per CNPP'!#REF!</definedName>
    <definedName name="_74__123Graph_DCHART_2" localSheetId="22" hidden="1">'[3]Revised Budget as per CNPP'!#REF!</definedName>
    <definedName name="_74__123Graph_DCHART_2" localSheetId="23" hidden="1">'[3]Revised Budget as per CNPP'!#REF!</definedName>
    <definedName name="_74__123Graph_DCHART_2" localSheetId="24" hidden="1">'[3]Revised Budget as per CNPP'!#REF!</definedName>
    <definedName name="_74__123Graph_DCHART_2" hidden="1">'[3]Revised Budget as per CNPP'!#REF!</definedName>
    <definedName name="_75__123Graph_CCHART_1" localSheetId="0" hidden="1">'[3]Revised Budget as per CNPP'!#REF!</definedName>
    <definedName name="_75__123Graph_CCHART_1" localSheetId="1" hidden="1">'[3]Revised Budget as per CNPP'!#REF!</definedName>
    <definedName name="_75__123Graph_CCHART_1" localSheetId="37" hidden="1">'[3]Revised Budget as per CNPP'!#REF!</definedName>
    <definedName name="_75__123Graph_CCHART_1" localSheetId="2" hidden="1">'[3]Revised Budget as per CNPP'!#REF!</definedName>
    <definedName name="_75__123Graph_CCHART_1" localSheetId="25" hidden="1">'[3]Revised Budget as per CNPP'!#REF!</definedName>
    <definedName name="_75__123Graph_CCHART_1" localSheetId="41" hidden="1">'[3]Revised Budget as per CNPP'!#REF!</definedName>
    <definedName name="_75__123Graph_CCHART_1" localSheetId="7" hidden="1">'[3]Revised Budget as per CNPP'!#REF!</definedName>
    <definedName name="_75__123Graph_CCHART_1" localSheetId="51" hidden="1">'[3]Revised Budget as per CNPP'!#REF!</definedName>
    <definedName name="_75__123Graph_CCHART_1" localSheetId="56" hidden="1">'[3]Revised Budget as per CNPP'!#REF!</definedName>
    <definedName name="_75__123Graph_CCHART_1" localSheetId="16" hidden="1">'[3]Revised Budget as per CNPP'!#REF!</definedName>
    <definedName name="_75__123Graph_CCHART_1" localSheetId="30" hidden="1">'[3]Revised Budget as per CNPP'!#REF!</definedName>
    <definedName name="_75__123Graph_CCHART_1" localSheetId="46" hidden="1">'[3]Revised Budget as per CNPP'!#REF!</definedName>
    <definedName name="_75__123Graph_CCHART_1" localSheetId="35" hidden="1">'[3]Revised Budget as per CNPP'!#REF!</definedName>
    <definedName name="_75__123Graph_CCHART_1" localSheetId="22" hidden="1">'[3]Revised Budget as per CNPP'!#REF!</definedName>
    <definedName name="_75__123Graph_CCHART_1" localSheetId="23" hidden="1">'[3]Revised Budget as per CNPP'!#REF!</definedName>
    <definedName name="_75__123Graph_CCHART_1" localSheetId="24" hidden="1">'[3]Revised Budget as per CNPP'!#REF!</definedName>
    <definedName name="_75__123Graph_CCHART_1" hidden="1">'[3]Revised Budget as per CNPP'!#REF!</definedName>
    <definedName name="_75__123Graph_CCHART_2" localSheetId="0" hidden="1">'[3]Revised Budget as per CNPP'!#REF!</definedName>
    <definedName name="_75__123Graph_CCHART_2" localSheetId="1" hidden="1">'[3]Revised Budget as per CNPP'!#REF!</definedName>
    <definedName name="_75__123Graph_CCHART_2" localSheetId="37" hidden="1">'[3]Revised Budget as per CNPP'!#REF!</definedName>
    <definedName name="_75__123Graph_CCHART_2" localSheetId="2" hidden="1">'[3]Revised Budget as per CNPP'!#REF!</definedName>
    <definedName name="_75__123Graph_CCHART_2" localSheetId="25" hidden="1">'[3]Revised Budget as per CNPP'!#REF!</definedName>
    <definedName name="_75__123Graph_CCHART_2" localSheetId="41" hidden="1">'[3]Revised Budget as per CNPP'!#REF!</definedName>
    <definedName name="_75__123Graph_CCHART_2" localSheetId="7" hidden="1">'[3]Revised Budget as per CNPP'!#REF!</definedName>
    <definedName name="_75__123Graph_CCHART_2" localSheetId="51" hidden="1">'[3]Revised Budget as per CNPP'!#REF!</definedName>
    <definedName name="_75__123Graph_CCHART_2" localSheetId="56" hidden="1">'[3]Revised Budget as per CNPP'!#REF!</definedName>
    <definedName name="_75__123Graph_CCHART_2" localSheetId="16" hidden="1">'[3]Revised Budget as per CNPP'!#REF!</definedName>
    <definedName name="_75__123Graph_CCHART_2" localSheetId="30" hidden="1">'[3]Revised Budget as per CNPP'!#REF!</definedName>
    <definedName name="_75__123Graph_CCHART_2" localSheetId="46" hidden="1">'[3]Revised Budget as per CNPP'!#REF!</definedName>
    <definedName name="_75__123Graph_CCHART_2" localSheetId="35" hidden="1">'[3]Revised Budget as per CNPP'!#REF!</definedName>
    <definedName name="_75__123Graph_CCHART_2" localSheetId="22" hidden="1">'[3]Revised Budget as per CNPP'!#REF!</definedName>
    <definedName name="_75__123Graph_CCHART_2" localSheetId="23" hidden="1">'[3]Revised Budget as per CNPP'!#REF!</definedName>
    <definedName name="_75__123Graph_CCHART_2" localSheetId="24" hidden="1">'[3]Revised Budget as per CNPP'!#REF!</definedName>
    <definedName name="_75__123Graph_CCHART_2" hidden="1">'[3]Revised Budget as per CNPP'!#REF!</definedName>
    <definedName name="_75__123Graph_ECHART_2" localSheetId="0" hidden="1">'[3]Revised Budget as per CNPP'!#REF!</definedName>
    <definedName name="_75__123Graph_ECHART_2" localSheetId="1" hidden="1">'[3]Revised Budget as per CNPP'!#REF!</definedName>
    <definedName name="_75__123Graph_ECHART_2" localSheetId="37" hidden="1">'[3]Revised Budget as per CNPP'!#REF!</definedName>
    <definedName name="_75__123Graph_ECHART_2" localSheetId="2" hidden="1">'[3]Revised Budget as per CNPP'!#REF!</definedName>
    <definedName name="_75__123Graph_ECHART_2" localSheetId="25" hidden="1">'[3]Revised Budget as per CNPP'!#REF!</definedName>
    <definedName name="_75__123Graph_ECHART_2" localSheetId="41" hidden="1">'[3]Revised Budget as per CNPP'!#REF!</definedName>
    <definedName name="_75__123Graph_ECHART_2" localSheetId="7" hidden="1">'[3]Revised Budget as per CNPP'!#REF!</definedName>
    <definedName name="_75__123Graph_ECHART_2" localSheetId="51" hidden="1">'[3]Revised Budget as per CNPP'!#REF!</definedName>
    <definedName name="_75__123Graph_ECHART_2" localSheetId="56" hidden="1">'[3]Revised Budget as per CNPP'!#REF!</definedName>
    <definedName name="_75__123Graph_ECHART_2" localSheetId="16" hidden="1">'[3]Revised Budget as per CNPP'!#REF!</definedName>
    <definedName name="_75__123Graph_ECHART_2" localSheetId="30" hidden="1">'[3]Revised Budget as per CNPP'!#REF!</definedName>
    <definedName name="_75__123Graph_ECHART_2" localSheetId="46" hidden="1">'[3]Revised Budget as per CNPP'!#REF!</definedName>
    <definedName name="_75__123Graph_ECHART_2" localSheetId="35" hidden="1">'[3]Revised Budget as per CNPP'!#REF!</definedName>
    <definedName name="_75__123Graph_ECHART_2" localSheetId="22" hidden="1">'[3]Revised Budget as per CNPP'!#REF!</definedName>
    <definedName name="_75__123Graph_ECHART_2" localSheetId="23" hidden="1">'[3]Revised Budget as per CNPP'!#REF!</definedName>
    <definedName name="_75__123Graph_ECHART_2" localSheetId="24" hidden="1">'[3]Revised Budget as per CNPP'!#REF!</definedName>
    <definedName name="_75__123Graph_ECHART_2" hidden="1">'[3]Revised Budget as per CNPP'!#REF!</definedName>
    <definedName name="_75__123Graph_XCHART_1" localSheetId="0" hidden="1">'[5]lease analysis'!#REF!</definedName>
    <definedName name="_75__123Graph_XCHART_1" localSheetId="1" hidden="1">'[5]lease analysis'!#REF!</definedName>
    <definedName name="_75__123Graph_XCHART_1" localSheetId="37" hidden="1">'[5]lease analysis'!#REF!</definedName>
    <definedName name="_75__123Graph_XCHART_1" localSheetId="2" hidden="1">'[5]lease analysis'!#REF!</definedName>
    <definedName name="_75__123Graph_XCHART_1" localSheetId="25" hidden="1">'[5]lease analysis'!#REF!</definedName>
    <definedName name="_75__123Graph_XCHART_1" localSheetId="41" hidden="1">'[5]lease analysis'!#REF!</definedName>
    <definedName name="_75__123Graph_XCHART_1" localSheetId="7" hidden="1">'[5]lease analysis'!#REF!</definedName>
    <definedName name="_75__123Graph_XCHART_1" localSheetId="51" hidden="1">'[5]lease analysis'!#REF!</definedName>
    <definedName name="_75__123Graph_XCHART_1" localSheetId="56" hidden="1">'[5]lease analysis'!#REF!</definedName>
    <definedName name="_75__123Graph_XCHART_1" localSheetId="16" hidden="1">'[5]lease analysis'!#REF!</definedName>
    <definedName name="_75__123Graph_XCHART_1" localSheetId="30" hidden="1">'[5]lease analysis'!#REF!</definedName>
    <definedName name="_75__123Graph_XCHART_1" localSheetId="46" hidden="1">'[5]lease analysis'!#REF!</definedName>
    <definedName name="_75__123Graph_XCHART_1" localSheetId="35" hidden="1">'[5]lease analysis'!#REF!</definedName>
    <definedName name="_75__123Graph_XCHART_1" localSheetId="22" hidden="1">'[5]lease analysis'!#REF!</definedName>
    <definedName name="_75__123Graph_XCHART_1" localSheetId="23" hidden="1">'[5]lease analysis'!#REF!</definedName>
    <definedName name="_75__123Graph_XCHART_1" localSheetId="24" hidden="1">'[5]lease analysis'!#REF!</definedName>
    <definedName name="_75__123Graph_XCHART_1" hidden="1">'[5]lease analysis'!#REF!</definedName>
    <definedName name="_75__123Graph_XCHART_6" localSheetId="0" hidden="1">'[5]lease analysis'!#REF!</definedName>
    <definedName name="_75__123Graph_XCHART_6" localSheetId="1" hidden="1">'[5]lease analysis'!#REF!</definedName>
    <definedName name="_75__123Graph_XCHART_6" localSheetId="37" hidden="1">'[5]lease analysis'!#REF!</definedName>
    <definedName name="_75__123Graph_XCHART_6" localSheetId="2" hidden="1">'[5]lease analysis'!#REF!</definedName>
    <definedName name="_75__123Graph_XCHART_6" localSheetId="25" hidden="1">'[5]lease analysis'!#REF!</definedName>
    <definedName name="_75__123Graph_XCHART_6" localSheetId="41" hidden="1">'[5]lease analysis'!#REF!</definedName>
    <definedName name="_75__123Graph_XCHART_6" localSheetId="7" hidden="1">'[5]lease analysis'!#REF!</definedName>
    <definedName name="_75__123Graph_XCHART_6" localSheetId="51" hidden="1">'[5]lease analysis'!#REF!</definedName>
    <definedName name="_75__123Graph_XCHART_6" localSheetId="56" hidden="1">'[5]lease analysis'!#REF!</definedName>
    <definedName name="_75__123Graph_XCHART_6" localSheetId="16" hidden="1">'[5]lease analysis'!#REF!</definedName>
    <definedName name="_75__123Graph_XCHART_6" localSheetId="30" hidden="1">'[5]lease analysis'!#REF!</definedName>
    <definedName name="_75__123Graph_XCHART_6" localSheetId="46" hidden="1">'[5]lease analysis'!#REF!</definedName>
    <definedName name="_75__123Graph_XCHART_6" localSheetId="35" hidden="1">'[5]lease analysis'!#REF!</definedName>
    <definedName name="_75__123Graph_XCHART_6" localSheetId="22" hidden="1">'[5]lease analysis'!#REF!</definedName>
    <definedName name="_75__123Graph_XCHART_6" localSheetId="23" hidden="1">'[5]lease analysis'!#REF!</definedName>
    <definedName name="_75__123Graph_XCHART_6" localSheetId="24" hidden="1">'[5]lease analysis'!#REF!</definedName>
    <definedName name="_75__123Graph_XCHART_6" hidden="1">'[5]lease analysis'!#REF!</definedName>
    <definedName name="_76__123Graph_CCHART_2" localSheetId="0" hidden="1">'[3]Revised Budget as per CNPP'!#REF!</definedName>
    <definedName name="_76__123Graph_CCHART_2" localSheetId="1" hidden="1">'[3]Revised Budget as per CNPP'!#REF!</definedName>
    <definedName name="_76__123Graph_CCHART_2" localSheetId="37" hidden="1">'[3]Revised Budget as per CNPP'!#REF!</definedName>
    <definedName name="_76__123Graph_CCHART_2" localSheetId="2" hidden="1">'[3]Revised Budget as per CNPP'!#REF!</definedName>
    <definedName name="_76__123Graph_CCHART_2" localSheetId="25" hidden="1">'[3]Revised Budget as per CNPP'!#REF!</definedName>
    <definedName name="_76__123Graph_CCHART_2" localSheetId="41" hidden="1">'[3]Revised Budget as per CNPP'!#REF!</definedName>
    <definedName name="_76__123Graph_CCHART_2" localSheetId="7" hidden="1">'[3]Revised Budget as per CNPP'!#REF!</definedName>
    <definedName name="_76__123Graph_CCHART_2" localSheetId="51" hidden="1">'[3]Revised Budget as per CNPP'!#REF!</definedName>
    <definedName name="_76__123Graph_CCHART_2" localSheetId="56" hidden="1">'[3]Revised Budget as per CNPP'!#REF!</definedName>
    <definedName name="_76__123Graph_CCHART_2" localSheetId="16" hidden="1">'[3]Revised Budget as per CNPP'!#REF!</definedName>
    <definedName name="_76__123Graph_CCHART_2" localSheetId="30" hidden="1">'[3]Revised Budget as per CNPP'!#REF!</definedName>
    <definedName name="_76__123Graph_CCHART_2" localSheetId="46" hidden="1">'[3]Revised Budget as per CNPP'!#REF!</definedName>
    <definedName name="_76__123Graph_CCHART_2" localSheetId="35" hidden="1">'[3]Revised Budget as per CNPP'!#REF!</definedName>
    <definedName name="_76__123Graph_CCHART_2" localSheetId="22" hidden="1">'[3]Revised Budget as per CNPP'!#REF!</definedName>
    <definedName name="_76__123Graph_CCHART_2" localSheetId="23" hidden="1">'[3]Revised Budget as per CNPP'!#REF!</definedName>
    <definedName name="_76__123Graph_CCHART_2" localSheetId="24" hidden="1">'[3]Revised Budget as per CNPP'!#REF!</definedName>
    <definedName name="_76__123Graph_CCHART_2" hidden="1">'[3]Revised Budget as per CNPP'!#REF!</definedName>
    <definedName name="_76__123Graph_DCHART_2" localSheetId="0" hidden="1">'[3]Revised Budget as per CNPP'!#REF!</definedName>
    <definedName name="_76__123Graph_DCHART_2" localSheetId="1" hidden="1">'[3]Revised Budget as per CNPP'!#REF!</definedName>
    <definedName name="_76__123Graph_DCHART_2" localSheetId="37" hidden="1">'[3]Revised Budget as per CNPP'!#REF!</definedName>
    <definedName name="_76__123Graph_DCHART_2" localSheetId="2" hidden="1">'[3]Revised Budget as per CNPP'!#REF!</definedName>
    <definedName name="_76__123Graph_DCHART_2" localSheetId="25" hidden="1">'[3]Revised Budget as per CNPP'!#REF!</definedName>
    <definedName name="_76__123Graph_DCHART_2" localSheetId="41" hidden="1">'[3]Revised Budget as per CNPP'!#REF!</definedName>
    <definedName name="_76__123Graph_DCHART_2" localSheetId="7" hidden="1">'[3]Revised Budget as per CNPP'!#REF!</definedName>
    <definedName name="_76__123Graph_DCHART_2" localSheetId="51" hidden="1">'[3]Revised Budget as per CNPP'!#REF!</definedName>
    <definedName name="_76__123Graph_DCHART_2" localSheetId="56" hidden="1">'[3]Revised Budget as per CNPP'!#REF!</definedName>
    <definedName name="_76__123Graph_DCHART_2" localSheetId="16" hidden="1">'[3]Revised Budget as per CNPP'!#REF!</definedName>
    <definedName name="_76__123Graph_DCHART_2" localSheetId="30" hidden="1">'[3]Revised Budget as per CNPP'!#REF!</definedName>
    <definedName name="_76__123Graph_DCHART_2" localSheetId="46" hidden="1">'[3]Revised Budget as per CNPP'!#REF!</definedName>
    <definedName name="_76__123Graph_DCHART_2" localSheetId="35" hidden="1">'[3]Revised Budget as per CNPP'!#REF!</definedName>
    <definedName name="_76__123Graph_DCHART_2" localSheetId="22" hidden="1">'[3]Revised Budget as per CNPP'!#REF!</definedName>
    <definedName name="_76__123Graph_DCHART_2" localSheetId="23" hidden="1">'[3]Revised Budget as per CNPP'!#REF!</definedName>
    <definedName name="_76__123Graph_DCHART_2" localSheetId="24" hidden="1">'[3]Revised Budget as per CNPP'!#REF!</definedName>
    <definedName name="_76__123Graph_DCHART_2" hidden="1">'[3]Revised Budget as per CNPP'!#REF!</definedName>
    <definedName name="_76__123Graph_FCHART_2" localSheetId="0" hidden="1">'[3]Revised Budget as per CNPP'!#REF!</definedName>
    <definedName name="_76__123Graph_FCHART_2" localSheetId="1" hidden="1">'[3]Revised Budget as per CNPP'!#REF!</definedName>
    <definedName name="_76__123Graph_FCHART_2" localSheetId="37" hidden="1">'[3]Revised Budget as per CNPP'!#REF!</definedName>
    <definedName name="_76__123Graph_FCHART_2" localSheetId="2" hidden="1">'[3]Revised Budget as per CNPP'!#REF!</definedName>
    <definedName name="_76__123Graph_FCHART_2" localSheetId="25" hidden="1">'[3]Revised Budget as per CNPP'!#REF!</definedName>
    <definedName name="_76__123Graph_FCHART_2" localSheetId="41" hidden="1">'[3]Revised Budget as per CNPP'!#REF!</definedName>
    <definedName name="_76__123Graph_FCHART_2" localSheetId="7" hidden="1">'[3]Revised Budget as per CNPP'!#REF!</definedName>
    <definedName name="_76__123Graph_FCHART_2" localSheetId="51" hidden="1">'[3]Revised Budget as per CNPP'!#REF!</definedName>
    <definedName name="_76__123Graph_FCHART_2" localSheetId="56" hidden="1">'[3]Revised Budget as per CNPP'!#REF!</definedName>
    <definedName name="_76__123Graph_FCHART_2" localSheetId="16" hidden="1">'[3]Revised Budget as per CNPP'!#REF!</definedName>
    <definedName name="_76__123Graph_FCHART_2" localSheetId="30" hidden="1">'[3]Revised Budget as per CNPP'!#REF!</definedName>
    <definedName name="_76__123Graph_FCHART_2" localSheetId="46" hidden="1">'[3]Revised Budget as per CNPP'!#REF!</definedName>
    <definedName name="_76__123Graph_FCHART_2" localSheetId="35" hidden="1">'[3]Revised Budget as per CNPP'!#REF!</definedName>
    <definedName name="_76__123Graph_FCHART_2" localSheetId="22" hidden="1">'[3]Revised Budget as per CNPP'!#REF!</definedName>
    <definedName name="_76__123Graph_FCHART_2" localSheetId="23" hidden="1">'[3]Revised Budget as per CNPP'!#REF!</definedName>
    <definedName name="_76__123Graph_FCHART_2" localSheetId="24" hidden="1">'[3]Revised Budget as per CNPP'!#REF!</definedName>
    <definedName name="_76__123Graph_FCHART_2" hidden="1">'[3]Revised Budget as per CNPP'!#REF!</definedName>
    <definedName name="_77__123Graph_DCHART_2" localSheetId="0" hidden="1">'[3]Revised Budget as per CNPP'!#REF!</definedName>
    <definedName name="_77__123Graph_DCHART_2" localSheetId="1" hidden="1">'[3]Revised Budget as per CNPP'!#REF!</definedName>
    <definedName name="_77__123Graph_DCHART_2" localSheetId="37" hidden="1">'[3]Revised Budget as per CNPP'!#REF!</definedName>
    <definedName name="_77__123Graph_DCHART_2" localSheetId="2" hidden="1">'[3]Revised Budget as per CNPP'!#REF!</definedName>
    <definedName name="_77__123Graph_DCHART_2" localSheetId="25" hidden="1">'[3]Revised Budget as per CNPP'!#REF!</definedName>
    <definedName name="_77__123Graph_DCHART_2" localSheetId="41" hidden="1">'[3]Revised Budget as per CNPP'!#REF!</definedName>
    <definedName name="_77__123Graph_DCHART_2" localSheetId="7" hidden="1">'[3]Revised Budget as per CNPP'!#REF!</definedName>
    <definedName name="_77__123Graph_DCHART_2" localSheetId="51" hidden="1">'[3]Revised Budget as per CNPP'!#REF!</definedName>
    <definedName name="_77__123Graph_DCHART_2" localSheetId="56" hidden="1">'[3]Revised Budget as per CNPP'!#REF!</definedName>
    <definedName name="_77__123Graph_DCHART_2" localSheetId="16" hidden="1">'[3]Revised Budget as per CNPP'!#REF!</definedName>
    <definedName name="_77__123Graph_DCHART_2" localSheetId="30" hidden="1">'[3]Revised Budget as per CNPP'!#REF!</definedName>
    <definedName name="_77__123Graph_DCHART_2" localSheetId="46" hidden="1">'[3]Revised Budget as per CNPP'!#REF!</definedName>
    <definedName name="_77__123Graph_DCHART_2" localSheetId="35" hidden="1">'[3]Revised Budget as per CNPP'!#REF!</definedName>
    <definedName name="_77__123Graph_DCHART_2" localSheetId="22" hidden="1">'[3]Revised Budget as per CNPP'!#REF!</definedName>
    <definedName name="_77__123Graph_DCHART_2" localSheetId="23" hidden="1">'[3]Revised Budget as per CNPP'!#REF!</definedName>
    <definedName name="_77__123Graph_DCHART_2" localSheetId="24" hidden="1">'[3]Revised Budget as per CNPP'!#REF!</definedName>
    <definedName name="_77__123Graph_DCHART_2" hidden="1">'[3]Revised Budget as per CNPP'!#REF!</definedName>
    <definedName name="_77__123Graph_ECHART_2" localSheetId="0" hidden="1">'[3]Revised Budget as per CNPP'!#REF!</definedName>
    <definedName name="_77__123Graph_ECHART_2" localSheetId="1" hidden="1">'[3]Revised Budget as per CNPP'!#REF!</definedName>
    <definedName name="_77__123Graph_ECHART_2" localSheetId="37" hidden="1">'[3]Revised Budget as per CNPP'!#REF!</definedName>
    <definedName name="_77__123Graph_ECHART_2" localSheetId="2" hidden="1">'[3]Revised Budget as per CNPP'!#REF!</definedName>
    <definedName name="_77__123Graph_ECHART_2" localSheetId="25" hidden="1">'[3]Revised Budget as per CNPP'!#REF!</definedName>
    <definedName name="_77__123Graph_ECHART_2" localSheetId="41" hidden="1">'[3]Revised Budget as per CNPP'!#REF!</definedName>
    <definedName name="_77__123Graph_ECHART_2" localSheetId="7" hidden="1">'[3]Revised Budget as per CNPP'!#REF!</definedName>
    <definedName name="_77__123Graph_ECHART_2" localSheetId="51" hidden="1">'[3]Revised Budget as per CNPP'!#REF!</definedName>
    <definedName name="_77__123Graph_ECHART_2" localSheetId="56" hidden="1">'[3]Revised Budget as per CNPP'!#REF!</definedName>
    <definedName name="_77__123Graph_ECHART_2" localSheetId="16" hidden="1">'[3]Revised Budget as per CNPP'!#REF!</definedName>
    <definedName name="_77__123Graph_ECHART_2" localSheetId="30" hidden="1">'[3]Revised Budget as per CNPP'!#REF!</definedName>
    <definedName name="_77__123Graph_ECHART_2" localSheetId="46" hidden="1">'[3]Revised Budget as per CNPP'!#REF!</definedName>
    <definedName name="_77__123Graph_ECHART_2" localSheetId="35" hidden="1">'[3]Revised Budget as per CNPP'!#REF!</definedName>
    <definedName name="_77__123Graph_ECHART_2" localSheetId="22" hidden="1">'[3]Revised Budget as per CNPP'!#REF!</definedName>
    <definedName name="_77__123Graph_ECHART_2" localSheetId="23" hidden="1">'[3]Revised Budget as per CNPP'!#REF!</definedName>
    <definedName name="_77__123Graph_ECHART_2" localSheetId="24" hidden="1">'[3]Revised Budget as per CNPP'!#REF!</definedName>
    <definedName name="_77__123Graph_ECHART_2" hidden="1">'[3]Revised Budget as per CNPP'!#REF!</definedName>
    <definedName name="_77__123Graph_LBL_ACHART_1" localSheetId="0" hidden="1">'[3]Revised Budget as per CNPP'!#REF!</definedName>
    <definedName name="_77__123Graph_LBL_ACHART_1" localSheetId="1" hidden="1">'[3]Revised Budget as per CNPP'!#REF!</definedName>
    <definedName name="_77__123Graph_LBL_ACHART_1" localSheetId="37" hidden="1">'[3]Revised Budget as per CNPP'!#REF!</definedName>
    <definedName name="_77__123Graph_LBL_ACHART_1" localSheetId="2" hidden="1">'[3]Revised Budget as per CNPP'!#REF!</definedName>
    <definedName name="_77__123Graph_LBL_ACHART_1" localSheetId="25" hidden="1">'[3]Revised Budget as per CNPP'!#REF!</definedName>
    <definedName name="_77__123Graph_LBL_ACHART_1" localSheetId="41" hidden="1">'[3]Revised Budget as per CNPP'!#REF!</definedName>
    <definedName name="_77__123Graph_LBL_ACHART_1" localSheetId="7" hidden="1">'[3]Revised Budget as per CNPP'!#REF!</definedName>
    <definedName name="_77__123Graph_LBL_ACHART_1" localSheetId="51" hidden="1">'[3]Revised Budget as per CNPP'!#REF!</definedName>
    <definedName name="_77__123Graph_LBL_ACHART_1" localSheetId="56" hidden="1">'[3]Revised Budget as per CNPP'!#REF!</definedName>
    <definedName name="_77__123Graph_LBL_ACHART_1" localSheetId="16" hidden="1">'[3]Revised Budget as per CNPP'!#REF!</definedName>
    <definedName name="_77__123Graph_LBL_ACHART_1" localSheetId="30" hidden="1">'[3]Revised Budget as per CNPP'!#REF!</definedName>
    <definedName name="_77__123Graph_LBL_ACHART_1" localSheetId="46" hidden="1">'[3]Revised Budget as per CNPP'!#REF!</definedName>
    <definedName name="_77__123Graph_LBL_ACHART_1" localSheetId="35" hidden="1">'[3]Revised Budget as per CNPP'!#REF!</definedName>
    <definedName name="_77__123Graph_LBL_ACHART_1" localSheetId="22" hidden="1">'[3]Revised Budget as per CNPP'!#REF!</definedName>
    <definedName name="_77__123Graph_LBL_ACHART_1" localSheetId="23" hidden="1">'[3]Revised Budget as per CNPP'!#REF!</definedName>
    <definedName name="_77__123Graph_LBL_ACHART_1" localSheetId="24" hidden="1">'[3]Revised Budget as per CNPP'!#REF!</definedName>
    <definedName name="_77__123Graph_LBL_ACHART_1" hidden="1">'[3]Revised Budget as per CNPP'!#REF!</definedName>
    <definedName name="_77__123Graph_XCHART_3" localSheetId="0" hidden="1">'[5]lease analysis'!#REF!</definedName>
    <definedName name="_77__123Graph_XCHART_3" localSheetId="1" hidden="1">'[5]lease analysis'!#REF!</definedName>
    <definedName name="_77__123Graph_XCHART_3" localSheetId="37" hidden="1">'[5]lease analysis'!#REF!</definedName>
    <definedName name="_77__123Graph_XCHART_3" localSheetId="2" hidden="1">'[5]lease analysis'!#REF!</definedName>
    <definedName name="_77__123Graph_XCHART_3" localSheetId="25" hidden="1">'[5]lease analysis'!#REF!</definedName>
    <definedName name="_77__123Graph_XCHART_3" localSheetId="41" hidden="1">'[5]lease analysis'!#REF!</definedName>
    <definedName name="_77__123Graph_XCHART_3" localSheetId="7" hidden="1">'[5]lease analysis'!#REF!</definedName>
    <definedName name="_77__123Graph_XCHART_3" localSheetId="51" hidden="1">'[5]lease analysis'!#REF!</definedName>
    <definedName name="_77__123Graph_XCHART_3" localSheetId="56" hidden="1">'[5]lease analysis'!#REF!</definedName>
    <definedName name="_77__123Graph_XCHART_3" localSheetId="16" hidden="1">'[5]lease analysis'!#REF!</definedName>
    <definedName name="_77__123Graph_XCHART_3" localSheetId="30" hidden="1">'[5]lease analysis'!#REF!</definedName>
    <definedName name="_77__123Graph_XCHART_3" localSheetId="46" hidden="1">'[5]lease analysis'!#REF!</definedName>
    <definedName name="_77__123Graph_XCHART_3" localSheetId="35" hidden="1">'[5]lease analysis'!#REF!</definedName>
    <definedName name="_77__123Graph_XCHART_3" localSheetId="22" hidden="1">'[5]lease analysis'!#REF!</definedName>
    <definedName name="_77__123Graph_XCHART_3" localSheetId="23" hidden="1">'[5]lease analysis'!#REF!</definedName>
    <definedName name="_77__123Graph_XCHART_3" localSheetId="24" hidden="1">'[5]lease analysis'!#REF!</definedName>
    <definedName name="_77__123Graph_XCHART_3" hidden="1">'[5]lease analysis'!#REF!</definedName>
    <definedName name="_77FLOW" localSheetId="0">#REF!</definedName>
    <definedName name="_77FLOW" localSheetId="1">#REF!</definedName>
    <definedName name="_77FLOW" localSheetId="37">#REF!</definedName>
    <definedName name="_77FLOW" localSheetId="2">#REF!</definedName>
    <definedName name="_77FLOW" localSheetId="25">#REF!</definedName>
    <definedName name="_77FLOW" localSheetId="41">#REF!</definedName>
    <definedName name="_77FLOW" localSheetId="7">#REF!</definedName>
    <definedName name="_77FLOW" localSheetId="51">#REF!</definedName>
    <definedName name="_77FLOW" localSheetId="56">#REF!</definedName>
    <definedName name="_77FLOW" localSheetId="16">#REF!</definedName>
    <definedName name="_77FLOW" localSheetId="30">#REF!</definedName>
    <definedName name="_77FLOW" localSheetId="46">#REF!</definedName>
    <definedName name="_77FLOW" localSheetId="35">#REF!</definedName>
    <definedName name="_77FLOW" localSheetId="22">#REF!</definedName>
    <definedName name="_77FLOW" localSheetId="23">#REF!</definedName>
    <definedName name="_77FLOW" localSheetId="24">#REF!</definedName>
    <definedName name="_77FLOW">#REF!</definedName>
    <definedName name="_78__123Graph_ECHART_2" localSheetId="0" hidden="1">'[3]Revised Budget as per CNPP'!#REF!</definedName>
    <definedName name="_78__123Graph_ECHART_2" localSheetId="1" hidden="1">'[3]Revised Budget as per CNPP'!#REF!</definedName>
    <definedName name="_78__123Graph_ECHART_2" localSheetId="37" hidden="1">'[3]Revised Budget as per CNPP'!#REF!</definedName>
    <definedName name="_78__123Graph_ECHART_2" localSheetId="2" hidden="1">'[3]Revised Budget as per CNPP'!#REF!</definedName>
    <definedName name="_78__123Graph_ECHART_2" localSheetId="25" hidden="1">'[3]Revised Budget as per CNPP'!#REF!</definedName>
    <definedName name="_78__123Graph_ECHART_2" localSheetId="41" hidden="1">'[3]Revised Budget as per CNPP'!#REF!</definedName>
    <definedName name="_78__123Graph_ECHART_2" localSheetId="7" hidden="1">'[3]Revised Budget as per CNPP'!#REF!</definedName>
    <definedName name="_78__123Graph_ECHART_2" localSheetId="51" hidden="1">'[3]Revised Budget as per CNPP'!#REF!</definedName>
    <definedName name="_78__123Graph_ECHART_2" localSheetId="56" hidden="1">'[3]Revised Budget as per CNPP'!#REF!</definedName>
    <definedName name="_78__123Graph_ECHART_2" localSheetId="16" hidden="1">'[3]Revised Budget as per CNPP'!#REF!</definedName>
    <definedName name="_78__123Graph_ECHART_2" localSheetId="30" hidden="1">'[3]Revised Budget as per CNPP'!#REF!</definedName>
    <definedName name="_78__123Graph_ECHART_2" localSheetId="46" hidden="1">'[3]Revised Budget as per CNPP'!#REF!</definedName>
    <definedName name="_78__123Graph_ECHART_2" localSheetId="35" hidden="1">'[3]Revised Budget as per CNPP'!#REF!</definedName>
    <definedName name="_78__123Graph_ECHART_2" localSheetId="22" hidden="1">'[3]Revised Budget as per CNPP'!#REF!</definedName>
    <definedName name="_78__123Graph_ECHART_2" localSheetId="23" hidden="1">'[3]Revised Budget as per CNPP'!#REF!</definedName>
    <definedName name="_78__123Graph_ECHART_2" localSheetId="24" hidden="1">'[3]Revised Budget as per CNPP'!#REF!</definedName>
    <definedName name="_78__123Graph_ECHART_2" hidden="1">'[3]Revised Budget as per CNPP'!#REF!</definedName>
    <definedName name="_78__123Graph_FCHART_2" localSheetId="0" hidden="1">'[3]Revised Budget as per CNPP'!#REF!</definedName>
    <definedName name="_78__123Graph_FCHART_2" localSheetId="1" hidden="1">'[3]Revised Budget as per CNPP'!#REF!</definedName>
    <definedName name="_78__123Graph_FCHART_2" localSheetId="37" hidden="1">'[3]Revised Budget as per CNPP'!#REF!</definedName>
    <definedName name="_78__123Graph_FCHART_2" localSheetId="2" hidden="1">'[3]Revised Budget as per CNPP'!#REF!</definedName>
    <definedName name="_78__123Graph_FCHART_2" localSheetId="25" hidden="1">'[3]Revised Budget as per CNPP'!#REF!</definedName>
    <definedName name="_78__123Graph_FCHART_2" localSheetId="41" hidden="1">'[3]Revised Budget as per CNPP'!#REF!</definedName>
    <definedName name="_78__123Graph_FCHART_2" localSheetId="7" hidden="1">'[3]Revised Budget as per CNPP'!#REF!</definedName>
    <definedName name="_78__123Graph_FCHART_2" localSheetId="51" hidden="1">'[3]Revised Budget as per CNPP'!#REF!</definedName>
    <definedName name="_78__123Graph_FCHART_2" localSheetId="56" hidden="1">'[3]Revised Budget as per CNPP'!#REF!</definedName>
    <definedName name="_78__123Graph_FCHART_2" localSheetId="16" hidden="1">'[3]Revised Budget as per CNPP'!#REF!</definedName>
    <definedName name="_78__123Graph_FCHART_2" localSheetId="30" hidden="1">'[3]Revised Budget as per CNPP'!#REF!</definedName>
    <definedName name="_78__123Graph_FCHART_2" localSheetId="46" hidden="1">'[3]Revised Budget as per CNPP'!#REF!</definedName>
    <definedName name="_78__123Graph_FCHART_2" localSheetId="35" hidden="1">'[3]Revised Budget as per CNPP'!#REF!</definedName>
    <definedName name="_78__123Graph_FCHART_2" localSheetId="22" hidden="1">'[3]Revised Budget as per CNPP'!#REF!</definedName>
    <definedName name="_78__123Graph_FCHART_2" localSheetId="23" hidden="1">'[3]Revised Budget as per CNPP'!#REF!</definedName>
    <definedName name="_78__123Graph_FCHART_2" localSheetId="24" hidden="1">'[3]Revised Budget as per CNPP'!#REF!</definedName>
    <definedName name="_78__123Graph_FCHART_2" hidden="1">'[3]Revised Budget as per CNPP'!#REF!</definedName>
    <definedName name="_78__123Graph_LBL_ACHART_2" localSheetId="0" hidden="1">'[3]Revised Budget as per CNPP'!#REF!</definedName>
    <definedName name="_78__123Graph_LBL_ACHART_2" localSheetId="1" hidden="1">'[3]Revised Budget as per CNPP'!#REF!</definedName>
    <definedName name="_78__123Graph_LBL_ACHART_2" localSheetId="37" hidden="1">'[3]Revised Budget as per CNPP'!#REF!</definedName>
    <definedName name="_78__123Graph_LBL_ACHART_2" localSheetId="2" hidden="1">'[3]Revised Budget as per CNPP'!#REF!</definedName>
    <definedName name="_78__123Graph_LBL_ACHART_2" localSheetId="25" hidden="1">'[3]Revised Budget as per CNPP'!#REF!</definedName>
    <definedName name="_78__123Graph_LBL_ACHART_2" localSheetId="41" hidden="1">'[3]Revised Budget as per CNPP'!#REF!</definedName>
    <definedName name="_78__123Graph_LBL_ACHART_2" localSheetId="7" hidden="1">'[3]Revised Budget as per CNPP'!#REF!</definedName>
    <definedName name="_78__123Graph_LBL_ACHART_2" localSheetId="51" hidden="1">'[3]Revised Budget as per CNPP'!#REF!</definedName>
    <definedName name="_78__123Graph_LBL_ACHART_2" localSheetId="56" hidden="1">'[3]Revised Budget as per CNPP'!#REF!</definedName>
    <definedName name="_78__123Graph_LBL_ACHART_2" localSheetId="16" hidden="1">'[3]Revised Budget as per CNPP'!#REF!</definedName>
    <definedName name="_78__123Graph_LBL_ACHART_2" localSheetId="30" hidden="1">'[3]Revised Budget as per CNPP'!#REF!</definedName>
    <definedName name="_78__123Graph_LBL_ACHART_2" localSheetId="46" hidden="1">'[3]Revised Budget as per CNPP'!#REF!</definedName>
    <definedName name="_78__123Graph_LBL_ACHART_2" localSheetId="35" hidden="1">'[3]Revised Budget as per CNPP'!#REF!</definedName>
    <definedName name="_78__123Graph_LBL_ACHART_2" localSheetId="22" hidden="1">'[3]Revised Budget as per CNPP'!#REF!</definedName>
    <definedName name="_78__123Graph_LBL_ACHART_2" localSheetId="23" hidden="1">'[3]Revised Budget as per CNPP'!#REF!</definedName>
    <definedName name="_78__123Graph_LBL_ACHART_2" localSheetId="24" hidden="1">'[3]Revised Budget as per CNPP'!#REF!</definedName>
    <definedName name="_78__123Graph_LBL_ACHART_2" hidden="1">'[3]Revised Budget as per CNPP'!#REF!</definedName>
    <definedName name="_79__123Graph_FCHART_2" localSheetId="0" hidden="1">'[3]Revised Budget as per CNPP'!#REF!</definedName>
    <definedName name="_79__123Graph_FCHART_2" localSheetId="1" hidden="1">'[3]Revised Budget as per CNPP'!#REF!</definedName>
    <definedName name="_79__123Graph_FCHART_2" localSheetId="37" hidden="1">'[3]Revised Budget as per CNPP'!#REF!</definedName>
    <definedName name="_79__123Graph_FCHART_2" localSheetId="2" hidden="1">'[3]Revised Budget as per CNPP'!#REF!</definedName>
    <definedName name="_79__123Graph_FCHART_2" localSheetId="25" hidden="1">'[3]Revised Budget as per CNPP'!#REF!</definedName>
    <definedName name="_79__123Graph_FCHART_2" localSheetId="41" hidden="1">'[3]Revised Budget as per CNPP'!#REF!</definedName>
    <definedName name="_79__123Graph_FCHART_2" localSheetId="7" hidden="1">'[3]Revised Budget as per CNPP'!#REF!</definedName>
    <definedName name="_79__123Graph_FCHART_2" localSheetId="51" hidden="1">'[3]Revised Budget as per CNPP'!#REF!</definedName>
    <definedName name="_79__123Graph_FCHART_2" localSheetId="56" hidden="1">'[3]Revised Budget as per CNPP'!#REF!</definedName>
    <definedName name="_79__123Graph_FCHART_2" localSheetId="16" hidden="1">'[3]Revised Budget as per CNPP'!#REF!</definedName>
    <definedName name="_79__123Graph_FCHART_2" localSheetId="30" hidden="1">'[3]Revised Budget as per CNPP'!#REF!</definedName>
    <definedName name="_79__123Graph_FCHART_2" localSheetId="46" hidden="1">'[3]Revised Budget as per CNPP'!#REF!</definedName>
    <definedName name="_79__123Graph_FCHART_2" localSheetId="35" hidden="1">'[3]Revised Budget as per CNPP'!#REF!</definedName>
    <definedName name="_79__123Graph_FCHART_2" localSheetId="22" hidden="1">'[3]Revised Budget as per CNPP'!#REF!</definedName>
    <definedName name="_79__123Graph_FCHART_2" localSheetId="23" hidden="1">'[3]Revised Budget as per CNPP'!#REF!</definedName>
    <definedName name="_79__123Graph_FCHART_2" localSheetId="24" hidden="1">'[3]Revised Budget as per CNPP'!#REF!</definedName>
    <definedName name="_79__123Graph_FCHART_2" hidden="1">'[3]Revised Budget as per CNPP'!#REF!</definedName>
    <definedName name="_79__123Graph_LBL_ACHART_1" localSheetId="0" hidden="1">'[3]Revised Budget as per CNPP'!#REF!</definedName>
    <definedName name="_79__123Graph_LBL_ACHART_1" localSheetId="1" hidden="1">'[3]Revised Budget as per CNPP'!#REF!</definedName>
    <definedName name="_79__123Graph_LBL_ACHART_1" localSheetId="37" hidden="1">'[3]Revised Budget as per CNPP'!#REF!</definedName>
    <definedName name="_79__123Graph_LBL_ACHART_1" localSheetId="2" hidden="1">'[3]Revised Budget as per CNPP'!#REF!</definedName>
    <definedName name="_79__123Graph_LBL_ACHART_1" localSheetId="25" hidden="1">'[3]Revised Budget as per CNPP'!#REF!</definedName>
    <definedName name="_79__123Graph_LBL_ACHART_1" localSheetId="41" hidden="1">'[3]Revised Budget as per CNPP'!#REF!</definedName>
    <definedName name="_79__123Graph_LBL_ACHART_1" localSheetId="7" hidden="1">'[3]Revised Budget as per CNPP'!#REF!</definedName>
    <definedName name="_79__123Graph_LBL_ACHART_1" localSheetId="51" hidden="1">'[3]Revised Budget as per CNPP'!#REF!</definedName>
    <definedName name="_79__123Graph_LBL_ACHART_1" localSheetId="56" hidden="1">'[3]Revised Budget as per CNPP'!#REF!</definedName>
    <definedName name="_79__123Graph_LBL_ACHART_1" localSheetId="16" hidden="1">'[3]Revised Budget as per CNPP'!#REF!</definedName>
    <definedName name="_79__123Graph_LBL_ACHART_1" localSheetId="30" hidden="1">'[3]Revised Budget as per CNPP'!#REF!</definedName>
    <definedName name="_79__123Graph_LBL_ACHART_1" localSheetId="46" hidden="1">'[3]Revised Budget as per CNPP'!#REF!</definedName>
    <definedName name="_79__123Graph_LBL_ACHART_1" localSheetId="35" hidden="1">'[3]Revised Budget as per CNPP'!#REF!</definedName>
    <definedName name="_79__123Graph_LBL_ACHART_1" localSheetId="22" hidden="1">'[3]Revised Budget as per CNPP'!#REF!</definedName>
    <definedName name="_79__123Graph_LBL_ACHART_1" localSheetId="23" hidden="1">'[3]Revised Budget as per CNPP'!#REF!</definedName>
    <definedName name="_79__123Graph_LBL_ACHART_1" localSheetId="24" hidden="1">'[3]Revised Budget as per CNPP'!#REF!</definedName>
    <definedName name="_79__123Graph_LBL_ACHART_1" hidden="1">'[3]Revised Budget as per CNPP'!#REF!</definedName>
    <definedName name="_79__123Graph_LBL_BCHART_1" localSheetId="0" hidden="1">'[3]Revised Budget as per CNPP'!#REF!</definedName>
    <definedName name="_79__123Graph_LBL_BCHART_1" localSheetId="1" hidden="1">'[3]Revised Budget as per CNPP'!#REF!</definedName>
    <definedName name="_79__123Graph_LBL_BCHART_1" localSheetId="37" hidden="1">'[3]Revised Budget as per CNPP'!#REF!</definedName>
    <definedName name="_79__123Graph_LBL_BCHART_1" localSheetId="2" hidden="1">'[3]Revised Budget as per CNPP'!#REF!</definedName>
    <definedName name="_79__123Graph_LBL_BCHART_1" localSheetId="25" hidden="1">'[3]Revised Budget as per CNPP'!#REF!</definedName>
    <definedName name="_79__123Graph_LBL_BCHART_1" localSheetId="41" hidden="1">'[3]Revised Budget as per CNPP'!#REF!</definedName>
    <definedName name="_79__123Graph_LBL_BCHART_1" localSheetId="7" hidden="1">'[3]Revised Budget as per CNPP'!#REF!</definedName>
    <definedName name="_79__123Graph_LBL_BCHART_1" localSheetId="51" hidden="1">'[3]Revised Budget as per CNPP'!#REF!</definedName>
    <definedName name="_79__123Graph_LBL_BCHART_1" localSheetId="56" hidden="1">'[3]Revised Budget as per CNPP'!#REF!</definedName>
    <definedName name="_79__123Graph_LBL_BCHART_1" localSheetId="16" hidden="1">'[3]Revised Budget as per CNPP'!#REF!</definedName>
    <definedName name="_79__123Graph_LBL_BCHART_1" localSheetId="30" hidden="1">'[3]Revised Budget as per CNPP'!#REF!</definedName>
    <definedName name="_79__123Graph_LBL_BCHART_1" localSheetId="46" hidden="1">'[3]Revised Budget as per CNPP'!#REF!</definedName>
    <definedName name="_79__123Graph_LBL_BCHART_1" localSheetId="35" hidden="1">'[3]Revised Budget as per CNPP'!#REF!</definedName>
    <definedName name="_79__123Graph_LBL_BCHART_1" localSheetId="22" hidden="1">'[3]Revised Budget as per CNPP'!#REF!</definedName>
    <definedName name="_79__123Graph_LBL_BCHART_1" localSheetId="23" hidden="1">'[3]Revised Budget as per CNPP'!#REF!</definedName>
    <definedName name="_79__123Graph_LBL_BCHART_1" localSheetId="24" hidden="1">'[3]Revised Budget as per CNPP'!#REF!</definedName>
    <definedName name="_79__123Graph_LBL_BCHART_1" hidden="1">'[3]Revised Budget as per CNPP'!#REF!</definedName>
    <definedName name="_79__123Graph_XCHART_6" localSheetId="0" hidden="1">'[5]lease analysis'!#REF!</definedName>
    <definedName name="_79__123Graph_XCHART_6" localSheetId="1" hidden="1">'[5]lease analysis'!#REF!</definedName>
    <definedName name="_79__123Graph_XCHART_6" localSheetId="37" hidden="1">'[5]lease analysis'!#REF!</definedName>
    <definedName name="_79__123Graph_XCHART_6" localSheetId="2" hidden="1">'[5]lease analysis'!#REF!</definedName>
    <definedName name="_79__123Graph_XCHART_6" localSheetId="25" hidden="1">'[5]lease analysis'!#REF!</definedName>
    <definedName name="_79__123Graph_XCHART_6" localSheetId="41" hidden="1">'[5]lease analysis'!#REF!</definedName>
    <definedName name="_79__123Graph_XCHART_6" localSheetId="7" hidden="1">'[5]lease analysis'!#REF!</definedName>
    <definedName name="_79__123Graph_XCHART_6" localSheetId="51" hidden="1">'[5]lease analysis'!#REF!</definedName>
    <definedName name="_79__123Graph_XCHART_6" localSheetId="56" hidden="1">'[5]lease analysis'!#REF!</definedName>
    <definedName name="_79__123Graph_XCHART_6" localSheetId="16" hidden="1">'[5]lease analysis'!#REF!</definedName>
    <definedName name="_79__123Graph_XCHART_6" localSheetId="30" hidden="1">'[5]lease analysis'!#REF!</definedName>
    <definedName name="_79__123Graph_XCHART_6" localSheetId="46" hidden="1">'[5]lease analysis'!#REF!</definedName>
    <definedName name="_79__123Graph_XCHART_6" localSheetId="35" hidden="1">'[5]lease analysis'!#REF!</definedName>
    <definedName name="_79__123Graph_XCHART_6" localSheetId="22" hidden="1">'[5]lease analysis'!#REF!</definedName>
    <definedName name="_79__123Graph_XCHART_6" localSheetId="23" hidden="1">'[5]lease analysis'!#REF!</definedName>
    <definedName name="_79__123Graph_XCHART_6" localSheetId="24" hidden="1">'[5]lease analysis'!#REF!</definedName>
    <definedName name="_79__123Graph_XCHART_6" hidden="1">'[5]lease analysis'!#REF!</definedName>
    <definedName name="_8______123Graph_FCHART_2" localSheetId="0" hidden="1">'[3]Revised Budget as per CNPP'!#REF!</definedName>
    <definedName name="_8______123Graph_FCHART_2" localSheetId="1" hidden="1">'[3]Revised Budget as per CNPP'!#REF!</definedName>
    <definedName name="_8______123Graph_FCHART_2" localSheetId="37" hidden="1">'[3]Revised Budget as per CNPP'!#REF!</definedName>
    <definedName name="_8______123Graph_FCHART_2" localSheetId="2" hidden="1">'[3]Revised Budget as per CNPP'!#REF!</definedName>
    <definedName name="_8______123Graph_FCHART_2" localSheetId="25" hidden="1">'[3]Revised Budget as per CNPP'!#REF!</definedName>
    <definedName name="_8______123Graph_FCHART_2" localSheetId="41" hidden="1">'[3]Revised Budget as per CNPP'!#REF!</definedName>
    <definedName name="_8______123Graph_FCHART_2" localSheetId="7" hidden="1">'[3]Revised Budget as per CNPP'!#REF!</definedName>
    <definedName name="_8______123Graph_FCHART_2" localSheetId="51" hidden="1">'[3]Revised Budget as per CNPP'!#REF!</definedName>
    <definedName name="_8______123Graph_FCHART_2" localSheetId="56" hidden="1">'[3]Revised Budget as per CNPP'!#REF!</definedName>
    <definedName name="_8______123Graph_FCHART_2" localSheetId="16" hidden="1">'[3]Revised Budget as per CNPP'!#REF!</definedName>
    <definedName name="_8______123Graph_FCHART_2" localSheetId="30" hidden="1">'[3]Revised Budget as per CNPP'!#REF!</definedName>
    <definedName name="_8______123Graph_FCHART_2" localSheetId="46" hidden="1">'[3]Revised Budget as per CNPP'!#REF!</definedName>
    <definedName name="_8______123Graph_FCHART_2" localSheetId="35" hidden="1">'[3]Revised Budget as per CNPP'!#REF!</definedName>
    <definedName name="_8______123Graph_FCHART_2" localSheetId="22" hidden="1">'[3]Revised Budget as per CNPP'!#REF!</definedName>
    <definedName name="_8______123Graph_FCHART_2" localSheetId="23" hidden="1">'[3]Revised Budget as per CNPP'!#REF!</definedName>
    <definedName name="_8______123Graph_FCHART_2" localSheetId="24" hidden="1">'[3]Revised Budget as per CNPP'!#REF!</definedName>
    <definedName name="_8______123Graph_FCHART_2" hidden="1">'[3]Revised Budget as per CNPP'!#REF!</definedName>
    <definedName name="_8___123Graph_CCHART_1" localSheetId="0" hidden="1">'[3]Revised Budget as per CNPP'!#REF!</definedName>
    <definedName name="_8___123Graph_CCHART_1" localSheetId="1" hidden="1">'[3]Revised Budget as per CNPP'!#REF!</definedName>
    <definedName name="_8___123Graph_CCHART_1" localSheetId="37" hidden="1">'[3]Revised Budget as per CNPP'!#REF!</definedName>
    <definedName name="_8___123Graph_CCHART_1" localSheetId="2" hidden="1">'[3]Revised Budget as per CNPP'!#REF!</definedName>
    <definedName name="_8___123Graph_CCHART_1" localSheetId="25" hidden="1">'[3]Revised Budget as per CNPP'!#REF!</definedName>
    <definedName name="_8___123Graph_CCHART_1" localSheetId="41" hidden="1">'[3]Revised Budget as per CNPP'!#REF!</definedName>
    <definedName name="_8___123Graph_CCHART_1" localSheetId="7" hidden="1">'[3]Revised Budget as per CNPP'!#REF!</definedName>
    <definedName name="_8___123Graph_CCHART_1" localSheetId="51" hidden="1">'[3]Revised Budget as per CNPP'!#REF!</definedName>
    <definedName name="_8___123Graph_CCHART_1" localSheetId="56" hidden="1">'[3]Revised Budget as per CNPP'!#REF!</definedName>
    <definedName name="_8___123Graph_CCHART_1" localSheetId="16" hidden="1">'[3]Revised Budget as per CNPP'!#REF!</definedName>
    <definedName name="_8___123Graph_CCHART_1" localSheetId="30" hidden="1">'[3]Revised Budget as per CNPP'!#REF!</definedName>
    <definedName name="_8___123Graph_CCHART_1" localSheetId="46" hidden="1">'[3]Revised Budget as per CNPP'!#REF!</definedName>
    <definedName name="_8___123Graph_CCHART_1" localSheetId="35" hidden="1">'[3]Revised Budget as per CNPP'!#REF!</definedName>
    <definedName name="_8___123Graph_CCHART_1" localSheetId="22" hidden="1">'[3]Revised Budget as per CNPP'!#REF!</definedName>
    <definedName name="_8___123Graph_CCHART_1" localSheetId="23" hidden="1">'[3]Revised Budget as per CNPP'!#REF!</definedName>
    <definedName name="_8___123Graph_CCHART_1" localSheetId="24" hidden="1">'[3]Revised Budget as per CNPP'!#REF!</definedName>
    <definedName name="_8___123Graph_CCHART_1" hidden="1">'[3]Revised Budget as per CNPP'!#REF!</definedName>
    <definedName name="_8___123Graph_LBL_ACHART_1" localSheetId="0" hidden="1">'[3]Revised Budget as per CNPP'!#REF!</definedName>
    <definedName name="_8___123Graph_LBL_ACHART_1" localSheetId="1" hidden="1">'[3]Revised Budget as per CNPP'!#REF!</definedName>
    <definedName name="_8___123Graph_LBL_ACHART_1" localSheetId="37" hidden="1">'[3]Revised Budget as per CNPP'!#REF!</definedName>
    <definedName name="_8___123Graph_LBL_ACHART_1" localSheetId="2" hidden="1">'[3]Revised Budget as per CNPP'!#REF!</definedName>
    <definedName name="_8___123Graph_LBL_ACHART_1" localSheetId="25" hidden="1">'[3]Revised Budget as per CNPP'!#REF!</definedName>
    <definedName name="_8___123Graph_LBL_ACHART_1" localSheetId="41" hidden="1">'[3]Revised Budget as per CNPP'!#REF!</definedName>
    <definedName name="_8___123Graph_LBL_ACHART_1" localSheetId="7" hidden="1">'[3]Revised Budget as per CNPP'!#REF!</definedName>
    <definedName name="_8___123Graph_LBL_ACHART_1" localSheetId="51" hidden="1">'[3]Revised Budget as per CNPP'!#REF!</definedName>
    <definedName name="_8___123Graph_LBL_ACHART_1" localSheetId="56" hidden="1">'[3]Revised Budget as per CNPP'!#REF!</definedName>
    <definedName name="_8___123Graph_LBL_ACHART_1" localSheetId="16" hidden="1">'[3]Revised Budget as per CNPP'!#REF!</definedName>
    <definedName name="_8___123Graph_LBL_ACHART_1" localSheetId="30" hidden="1">'[3]Revised Budget as per CNPP'!#REF!</definedName>
    <definedName name="_8___123Graph_LBL_ACHART_1" localSheetId="46" hidden="1">'[3]Revised Budget as per CNPP'!#REF!</definedName>
    <definedName name="_8___123Graph_LBL_ACHART_1" localSheetId="35" hidden="1">'[3]Revised Budget as per CNPP'!#REF!</definedName>
    <definedName name="_8___123Graph_LBL_ACHART_1" localSheetId="22" hidden="1">'[3]Revised Budget as per CNPP'!#REF!</definedName>
    <definedName name="_8___123Graph_LBL_ACHART_1" localSheetId="23" hidden="1">'[3]Revised Budget as per CNPP'!#REF!</definedName>
    <definedName name="_8___123Graph_LBL_ACHART_1" localSheetId="24" hidden="1">'[3]Revised Budget as per CNPP'!#REF!</definedName>
    <definedName name="_8___123Graph_LBL_ACHART_1" hidden="1">'[3]Revised Budget as per CNPP'!#REF!</definedName>
    <definedName name="_8__123Graph_ACHART_2" localSheetId="0" hidden="1">'[3]Revised Budget as per CNPP'!#REF!</definedName>
    <definedName name="_8__123Graph_ACHART_2" localSheetId="1" hidden="1">'[3]Revised Budget as per CNPP'!#REF!</definedName>
    <definedName name="_8__123Graph_ACHART_2" localSheetId="37" hidden="1">'[3]Revised Budget as per CNPP'!#REF!</definedName>
    <definedName name="_8__123Graph_ACHART_2" localSheetId="2" hidden="1">'[3]Revised Budget as per CNPP'!#REF!</definedName>
    <definedName name="_8__123Graph_ACHART_2" localSheetId="25" hidden="1">'[3]Revised Budget as per CNPP'!#REF!</definedName>
    <definedName name="_8__123Graph_ACHART_2" localSheetId="41" hidden="1">'[3]Revised Budget as per CNPP'!#REF!</definedName>
    <definedName name="_8__123Graph_ACHART_2" localSheetId="7" hidden="1">'[3]Revised Budget as per CNPP'!#REF!</definedName>
    <definedName name="_8__123Graph_ACHART_2" localSheetId="51" hidden="1">'[3]Revised Budget as per CNPP'!#REF!</definedName>
    <definedName name="_8__123Graph_ACHART_2" localSheetId="56" hidden="1">'[3]Revised Budget as per CNPP'!#REF!</definedName>
    <definedName name="_8__123Graph_ACHART_2" localSheetId="16" hidden="1">'[3]Revised Budget as per CNPP'!#REF!</definedName>
    <definedName name="_8__123Graph_ACHART_2" localSheetId="30" hidden="1">'[3]Revised Budget as per CNPP'!#REF!</definedName>
    <definedName name="_8__123Graph_ACHART_2" localSheetId="46" hidden="1">'[3]Revised Budget as per CNPP'!#REF!</definedName>
    <definedName name="_8__123Graph_ACHART_2" localSheetId="35" hidden="1">'[3]Revised Budget as per CNPP'!#REF!</definedName>
    <definedName name="_8__123Graph_ACHART_2" localSheetId="22" hidden="1">'[3]Revised Budget as per CNPP'!#REF!</definedName>
    <definedName name="_8__123Graph_ACHART_2" localSheetId="23" hidden="1">'[3]Revised Budget as per CNPP'!#REF!</definedName>
    <definedName name="_8__123Graph_ACHART_2" localSheetId="24" hidden="1">'[3]Revised Budget as per CNPP'!#REF!</definedName>
    <definedName name="_8__123Graph_ACHART_2" hidden="1">'[3]Revised Budget as per CNPP'!#REF!</definedName>
    <definedName name="_8__123Graph_ECHART_2" localSheetId="0" hidden="1">'[3]Revised Budget as per CNPP'!#REF!</definedName>
    <definedName name="_8__123Graph_ECHART_2" localSheetId="1" hidden="1">'[3]Revised Budget as per CNPP'!#REF!</definedName>
    <definedName name="_8__123Graph_ECHART_2" localSheetId="37" hidden="1">'[3]Revised Budget as per CNPP'!#REF!</definedName>
    <definedName name="_8__123Graph_ECHART_2" localSheetId="2" hidden="1">'[3]Revised Budget as per CNPP'!#REF!</definedName>
    <definedName name="_8__123Graph_ECHART_2" localSheetId="25" hidden="1">'[3]Revised Budget as per CNPP'!#REF!</definedName>
    <definedName name="_8__123Graph_ECHART_2" localSheetId="41" hidden="1">'[3]Revised Budget as per CNPP'!#REF!</definedName>
    <definedName name="_8__123Graph_ECHART_2" localSheetId="7" hidden="1">'[3]Revised Budget as per CNPP'!#REF!</definedName>
    <definedName name="_8__123Graph_ECHART_2" localSheetId="51" hidden="1">'[3]Revised Budget as per CNPP'!#REF!</definedName>
    <definedName name="_8__123Graph_ECHART_2" localSheetId="56" hidden="1">'[3]Revised Budget as per CNPP'!#REF!</definedName>
    <definedName name="_8__123Graph_ECHART_2" localSheetId="16" hidden="1">'[3]Revised Budget as per CNPP'!#REF!</definedName>
    <definedName name="_8__123Graph_ECHART_2" localSheetId="30" hidden="1">'[3]Revised Budget as per CNPP'!#REF!</definedName>
    <definedName name="_8__123Graph_ECHART_2" localSheetId="46" hidden="1">'[3]Revised Budget as per CNPP'!#REF!</definedName>
    <definedName name="_8__123Graph_ECHART_2" localSheetId="35" hidden="1">'[3]Revised Budget as per CNPP'!#REF!</definedName>
    <definedName name="_8__123Graph_ECHART_2" localSheetId="22" hidden="1">'[3]Revised Budget as per CNPP'!#REF!</definedName>
    <definedName name="_8__123Graph_ECHART_2" localSheetId="23" hidden="1">'[3]Revised Budget as per CNPP'!#REF!</definedName>
    <definedName name="_8__123Graph_ECHART_2" localSheetId="24" hidden="1">'[3]Revised Budget as per CNPP'!#REF!</definedName>
    <definedName name="_8__123Graph_ECHART_2" hidden="1">'[3]Revised Budget as per CNPP'!#REF!</definedName>
    <definedName name="_80__123Graph_LBL_ACHART_1" localSheetId="0" hidden="1">'[3]Revised Budget as per CNPP'!#REF!</definedName>
    <definedName name="_80__123Graph_LBL_ACHART_1" localSheetId="1" hidden="1">'[3]Revised Budget as per CNPP'!#REF!</definedName>
    <definedName name="_80__123Graph_LBL_ACHART_1" localSheetId="37" hidden="1">'[3]Revised Budget as per CNPP'!#REF!</definedName>
    <definedName name="_80__123Graph_LBL_ACHART_1" localSheetId="2" hidden="1">'[3]Revised Budget as per CNPP'!#REF!</definedName>
    <definedName name="_80__123Graph_LBL_ACHART_1" localSheetId="25" hidden="1">'[3]Revised Budget as per CNPP'!#REF!</definedName>
    <definedName name="_80__123Graph_LBL_ACHART_1" localSheetId="41" hidden="1">'[3]Revised Budget as per CNPP'!#REF!</definedName>
    <definedName name="_80__123Graph_LBL_ACHART_1" localSheetId="7" hidden="1">'[3]Revised Budget as per CNPP'!#REF!</definedName>
    <definedName name="_80__123Graph_LBL_ACHART_1" localSheetId="51" hidden="1">'[3]Revised Budget as per CNPP'!#REF!</definedName>
    <definedName name="_80__123Graph_LBL_ACHART_1" localSheetId="56" hidden="1">'[3]Revised Budget as per CNPP'!#REF!</definedName>
    <definedName name="_80__123Graph_LBL_ACHART_1" localSheetId="16" hidden="1">'[3]Revised Budget as per CNPP'!#REF!</definedName>
    <definedName name="_80__123Graph_LBL_ACHART_1" localSheetId="30" hidden="1">'[3]Revised Budget as per CNPP'!#REF!</definedName>
    <definedName name="_80__123Graph_LBL_ACHART_1" localSheetId="46" hidden="1">'[3]Revised Budget as per CNPP'!#REF!</definedName>
    <definedName name="_80__123Graph_LBL_ACHART_1" localSheetId="35" hidden="1">'[3]Revised Budget as per CNPP'!#REF!</definedName>
    <definedName name="_80__123Graph_LBL_ACHART_1" localSheetId="22" hidden="1">'[3]Revised Budget as per CNPP'!#REF!</definedName>
    <definedName name="_80__123Graph_LBL_ACHART_1" localSheetId="23" hidden="1">'[3]Revised Budget as per CNPP'!#REF!</definedName>
    <definedName name="_80__123Graph_LBL_ACHART_1" localSheetId="24" hidden="1">'[3]Revised Budget as per CNPP'!#REF!</definedName>
    <definedName name="_80__123Graph_LBL_ACHART_1" hidden="1">'[3]Revised Budget as per CNPP'!#REF!</definedName>
    <definedName name="_80__123Graph_LBL_ACHART_2" localSheetId="0" hidden="1">'[3]Revised Budget as per CNPP'!#REF!</definedName>
    <definedName name="_80__123Graph_LBL_ACHART_2" localSheetId="1" hidden="1">'[3]Revised Budget as per CNPP'!#REF!</definedName>
    <definedName name="_80__123Graph_LBL_ACHART_2" localSheetId="37" hidden="1">'[3]Revised Budget as per CNPP'!#REF!</definedName>
    <definedName name="_80__123Graph_LBL_ACHART_2" localSheetId="2" hidden="1">'[3]Revised Budget as per CNPP'!#REF!</definedName>
    <definedName name="_80__123Graph_LBL_ACHART_2" localSheetId="25" hidden="1">'[3]Revised Budget as per CNPP'!#REF!</definedName>
    <definedName name="_80__123Graph_LBL_ACHART_2" localSheetId="41" hidden="1">'[3]Revised Budget as per CNPP'!#REF!</definedName>
    <definedName name="_80__123Graph_LBL_ACHART_2" localSheetId="7" hidden="1">'[3]Revised Budget as per CNPP'!#REF!</definedName>
    <definedName name="_80__123Graph_LBL_ACHART_2" localSheetId="51" hidden="1">'[3]Revised Budget as per CNPP'!#REF!</definedName>
    <definedName name="_80__123Graph_LBL_ACHART_2" localSheetId="56" hidden="1">'[3]Revised Budget as per CNPP'!#REF!</definedName>
    <definedName name="_80__123Graph_LBL_ACHART_2" localSheetId="16" hidden="1">'[3]Revised Budget as per CNPP'!#REF!</definedName>
    <definedName name="_80__123Graph_LBL_ACHART_2" localSheetId="30" hidden="1">'[3]Revised Budget as per CNPP'!#REF!</definedName>
    <definedName name="_80__123Graph_LBL_ACHART_2" localSheetId="46" hidden="1">'[3]Revised Budget as per CNPP'!#REF!</definedName>
    <definedName name="_80__123Graph_LBL_ACHART_2" localSheetId="35" hidden="1">'[3]Revised Budget as per CNPP'!#REF!</definedName>
    <definedName name="_80__123Graph_LBL_ACHART_2" localSheetId="22" hidden="1">'[3]Revised Budget as per CNPP'!#REF!</definedName>
    <definedName name="_80__123Graph_LBL_ACHART_2" localSheetId="23" hidden="1">'[3]Revised Budget as per CNPP'!#REF!</definedName>
    <definedName name="_80__123Graph_LBL_ACHART_2" localSheetId="24" hidden="1">'[3]Revised Budget as per CNPP'!#REF!</definedName>
    <definedName name="_80__123Graph_LBL_ACHART_2" hidden="1">'[3]Revised Budget as per CNPP'!#REF!</definedName>
    <definedName name="_80__123Graph_LBL_BCHART_2" localSheetId="0" hidden="1">'[3]Revised Budget as per CNPP'!#REF!</definedName>
    <definedName name="_80__123Graph_LBL_BCHART_2" localSheetId="1" hidden="1">'[3]Revised Budget as per CNPP'!#REF!</definedName>
    <definedName name="_80__123Graph_LBL_BCHART_2" localSheetId="37" hidden="1">'[3]Revised Budget as per CNPP'!#REF!</definedName>
    <definedName name="_80__123Graph_LBL_BCHART_2" localSheetId="2" hidden="1">'[3]Revised Budget as per CNPP'!#REF!</definedName>
    <definedName name="_80__123Graph_LBL_BCHART_2" localSheetId="25" hidden="1">'[3]Revised Budget as per CNPP'!#REF!</definedName>
    <definedName name="_80__123Graph_LBL_BCHART_2" localSheetId="41" hidden="1">'[3]Revised Budget as per CNPP'!#REF!</definedName>
    <definedName name="_80__123Graph_LBL_BCHART_2" localSheetId="7" hidden="1">'[3]Revised Budget as per CNPP'!#REF!</definedName>
    <definedName name="_80__123Graph_LBL_BCHART_2" localSheetId="51" hidden="1">'[3]Revised Budget as per CNPP'!#REF!</definedName>
    <definedName name="_80__123Graph_LBL_BCHART_2" localSheetId="56" hidden="1">'[3]Revised Budget as per CNPP'!#REF!</definedName>
    <definedName name="_80__123Graph_LBL_BCHART_2" localSheetId="16" hidden="1">'[3]Revised Budget as per CNPP'!#REF!</definedName>
    <definedName name="_80__123Graph_LBL_BCHART_2" localSheetId="30" hidden="1">'[3]Revised Budget as per CNPP'!#REF!</definedName>
    <definedName name="_80__123Graph_LBL_BCHART_2" localSheetId="46" hidden="1">'[3]Revised Budget as per CNPP'!#REF!</definedName>
    <definedName name="_80__123Graph_LBL_BCHART_2" localSheetId="35" hidden="1">'[3]Revised Budget as per CNPP'!#REF!</definedName>
    <definedName name="_80__123Graph_LBL_BCHART_2" localSheetId="22" hidden="1">'[3]Revised Budget as per CNPP'!#REF!</definedName>
    <definedName name="_80__123Graph_LBL_BCHART_2" localSheetId="23" hidden="1">'[3]Revised Budget as per CNPP'!#REF!</definedName>
    <definedName name="_80__123Graph_LBL_BCHART_2" localSheetId="24" hidden="1">'[3]Revised Budget as per CNPP'!#REF!</definedName>
    <definedName name="_80__123Graph_LBL_BCHART_2" hidden="1">'[3]Revised Budget as per CNPP'!#REF!</definedName>
    <definedName name="_81__123Graph_LBL_ACHART_2" localSheetId="0" hidden="1">'[3]Revised Budget as per CNPP'!#REF!</definedName>
    <definedName name="_81__123Graph_LBL_ACHART_2" localSheetId="1" hidden="1">'[3]Revised Budget as per CNPP'!#REF!</definedName>
    <definedName name="_81__123Graph_LBL_ACHART_2" localSheetId="37" hidden="1">'[3]Revised Budget as per CNPP'!#REF!</definedName>
    <definedName name="_81__123Graph_LBL_ACHART_2" localSheetId="2" hidden="1">'[3]Revised Budget as per CNPP'!#REF!</definedName>
    <definedName name="_81__123Graph_LBL_ACHART_2" localSheetId="25" hidden="1">'[3]Revised Budget as per CNPP'!#REF!</definedName>
    <definedName name="_81__123Graph_LBL_ACHART_2" localSheetId="41" hidden="1">'[3]Revised Budget as per CNPP'!#REF!</definedName>
    <definedName name="_81__123Graph_LBL_ACHART_2" localSheetId="7" hidden="1">'[3]Revised Budget as per CNPP'!#REF!</definedName>
    <definedName name="_81__123Graph_LBL_ACHART_2" localSheetId="51" hidden="1">'[3]Revised Budget as per CNPP'!#REF!</definedName>
    <definedName name="_81__123Graph_LBL_ACHART_2" localSheetId="56" hidden="1">'[3]Revised Budget as per CNPP'!#REF!</definedName>
    <definedName name="_81__123Graph_LBL_ACHART_2" localSheetId="16" hidden="1">'[3]Revised Budget as per CNPP'!#REF!</definedName>
    <definedName name="_81__123Graph_LBL_ACHART_2" localSheetId="30" hidden="1">'[3]Revised Budget as per CNPP'!#REF!</definedName>
    <definedName name="_81__123Graph_LBL_ACHART_2" localSheetId="46" hidden="1">'[3]Revised Budget as per CNPP'!#REF!</definedName>
    <definedName name="_81__123Graph_LBL_ACHART_2" localSheetId="35" hidden="1">'[3]Revised Budget as per CNPP'!#REF!</definedName>
    <definedName name="_81__123Graph_LBL_ACHART_2" localSheetId="22" hidden="1">'[3]Revised Budget as per CNPP'!#REF!</definedName>
    <definedName name="_81__123Graph_LBL_ACHART_2" localSheetId="23" hidden="1">'[3]Revised Budget as per CNPP'!#REF!</definedName>
    <definedName name="_81__123Graph_LBL_ACHART_2" localSheetId="24" hidden="1">'[3]Revised Budget as per CNPP'!#REF!</definedName>
    <definedName name="_81__123Graph_LBL_ACHART_2" hidden="1">'[3]Revised Budget as per CNPP'!#REF!</definedName>
    <definedName name="_81__123Graph_LBL_BCHART_1" localSheetId="0" hidden="1">'[3]Revised Budget as per CNPP'!#REF!</definedName>
    <definedName name="_81__123Graph_LBL_BCHART_1" localSheetId="1" hidden="1">'[3]Revised Budget as per CNPP'!#REF!</definedName>
    <definedName name="_81__123Graph_LBL_BCHART_1" localSheetId="37" hidden="1">'[3]Revised Budget as per CNPP'!#REF!</definedName>
    <definedName name="_81__123Graph_LBL_BCHART_1" localSheetId="2" hidden="1">'[3]Revised Budget as per CNPP'!#REF!</definedName>
    <definedName name="_81__123Graph_LBL_BCHART_1" localSheetId="25" hidden="1">'[3]Revised Budget as per CNPP'!#REF!</definedName>
    <definedName name="_81__123Graph_LBL_BCHART_1" localSheetId="41" hidden="1">'[3]Revised Budget as per CNPP'!#REF!</definedName>
    <definedName name="_81__123Graph_LBL_BCHART_1" localSheetId="7" hidden="1">'[3]Revised Budget as per CNPP'!#REF!</definedName>
    <definedName name="_81__123Graph_LBL_BCHART_1" localSheetId="51" hidden="1">'[3]Revised Budget as per CNPP'!#REF!</definedName>
    <definedName name="_81__123Graph_LBL_BCHART_1" localSheetId="56" hidden="1">'[3]Revised Budget as per CNPP'!#REF!</definedName>
    <definedName name="_81__123Graph_LBL_BCHART_1" localSheetId="16" hidden="1">'[3]Revised Budget as per CNPP'!#REF!</definedName>
    <definedName name="_81__123Graph_LBL_BCHART_1" localSheetId="30" hidden="1">'[3]Revised Budget as per CNPP'!#REF!</definedName>
    <definedName name="_81__123Graph_LBL_BCHART_1" localSheetId="46" hidden="1">'[3]Revised Budget as per CNPP'!#REF!</definedName>
    <definedName name="_81__123Graph_LBL_BCHART_1" localSheetId="35" hidden="1">'[3]Revised Budget as per CNPP'!#REF!</definedName>
    <definedName name="_81__123Graph_LBL_BCHART_1" localSheetId="22" hidden="1">'[3]Revised Budget as per CNPP'!#REF!</definedName>
    <definedName name="_81__123Graph_LBL_BCHART_1" localSheetId="23" hidden="1">'[3]Revised Budget as per CNPP'!#REF!</definedName>
    <definedName name="_81__123Graph_LBL_BCHART_1" localSheetId="24" hidden="1">'[3]Revised Budget as per CNPP'!#REF!</definedName>
    <definedName name="_81__123Graph_LBL_BCHART_1" hidden="1">'[3]Revised Budget as per CNPP'!#REF!</definedName>
    <definedName name="_81__123Graph_LBL_CCHART_2" localSheetId="0" hidden="1">'[3]Revised Budget as per CNPP'!#REF!</definedName>
    <definedName name="_81__123Graph_LBL_CCHART_2" localSheetId="1" hidden="1">'[3]Revised Budget as per CNPP'!#REF!</definedName>
    <definedName name="_81__123Graph_LBL_CCHART_2" localSheetId="37" hidden="1">'[3]Revised Budget as per CNPP'!#REF!</definedName>
    <definedName name="_81__123Graph_LBL_CCHART_2" localSheetId="2" hidden="1">'[3]Revised Budget as per CNPP'!#REF!</definedName>
    <definedName name="_81__123Graph_LBL_CCHART_2" localSheetId="25" hidden="1">'[3]Revised Budget as per CNPP'!#REF!</definedName>
    <definedName name="_81__123Graph_LBL_CCHART_2" localSheetId="41" hidden="1">'[3]Revised Budget as per CNPP'!#REF!</definedName>
    <definedName name="_81__123Graph_LBL_CCHART_2" localSheetId="7" hidden="1">'[3]Revised Budget as per CNPP'!#REF!</definedName>
    <definedName name="_81__123Graph_LBL_CCHART_2" localSheetId="51" hidden="1">'[3]Revised Budget as per CNPP'!#REF!</definedName>
    <definedName name="_81__123Graph_LBL_CCHART_2" localSheetId="56" hidden="1">'[3]Revised Budget as per CNPP'!#REF!</definedName>
    <definedName name="_81__123Graph_LBL_CCHART_2" localSheetId="16" hidden="1">'[3]Revised Budget as per CNPP'!#REF!</definedName>
    <definedName name="_81__123Graph_LBL_CCHART_2" localSheetId="30" hidden="1">'[3]Revised Budget as per CNPP'!#REF!</definedName>
    <definedName name="_81__123Graph_LBL_CCHART_2" localSheetId="46" hidden="1">'[3]Revised Budget as per CNPP'!#REF!</definedName>
    <definedName name="_81__123Graph_LBL_CCHART_2" localSheetId="35" hidden="1">'[3]Revised Budget as per CNPP'!#REF!</definedName>
    <definedName name="_81__123Graph_LBL_CCHART_2" localSheetId="22" hidden="1">'[3]Revised Budget as per CNPP'!#REF!</definedName>
    <definedName name="_81__123Graph_LBL_CCHART_2" localSheetId="23" hidden="1">'[3]Revised Budget as per CNPP'!#REF!</definedName>
    <definedName name="_81__123Graph_LBL_CCHART_2" localSheetId="24" hidden="1">'[3]Revised Budget as per CNPP'!#REF!</definedName>
    <definedName name="_81__123Graph_LBL_CCHART_2" hidden="1">'[3]Revised Budget as per CNPP'!#REF!</definedName>
    <definedName name="_82__123Graph_LBL_BCHART_1" localSheetId="0" hidden="1">'[3]Revised Budget as per CNPP'!#REF!</definedName>
    <definedName name="_82__123Graph_LBL_BCHART_1" localSheetId="1" hidden="1">'[3]Revised Budget as per CNPP'!#REF!</definedName>
    <definedName name="_82__123Graph_LBL_BCHART_1" localSheetId="37" hidden="1">'[3]Revised Budget as per CNPP'!#REF!</definedName>
    <definedName name="_82__123Graph_LBL_BCHART_1" localSheetId="2" hidden="1">'[3]Revised Budget as per CNPP'!#REF!</definedName>
    <definedName name="_82__123Graph_LBL_BCHART_1" localSheetId="25" hidden="1">'[3]Revised Budget as per CNPP'!#REF!</definedName>
    <definedName name="_82__123Graph_LBL_BCHART_1" localSheetId="41" hidden="1">'[3]Revised Budget as per CNPP'!#REF!</definedName>
    <definedName name="_82__123Graph_LBL_BCHART_1" localSheetId="7" hidden="1">'[3]Revised Budget as per CNPP'!#REF!</definedName>
    <definedName name="_82__123Graph_LBL_BCHART_1" localSheetId="51" hidden="1">'[3]Revised Budget as per CNPP'!#REF!</definedName>
    <definedName name="_82__123Graph_LBL_BCHART_1" localSheetId="56" hidden="1">'[3]Revised Budget as per CNPP'!#REF!</definedName>
    <definedName name="_82__123Graph_LBL_BCHART_1" localSheetId="16" hidden="1">'[3]Revised Budget as per CNPP'!#REF!</definedName>
    <definedName name="_82__123Graph_LBL_BCHART_1" localSheetId="30" hidden="1">'[3]Revised Budget as per CNPP'!#REF!</definedName>
    <definedName name="_82__123Graph_LBL_BCHART_1" localSheetId="46" hidden="1">'[3]Revised Budget as per CNPP'!#REF!</definedName>
    <definedName name="_82__123Graph_LBL_BCHART_1" localSheetId="35" hidden="1">'[3]Revised Budget as per CNPP'!#REF!</definedName>
    <definedName name="_82__123Graph_LBL_BCHART_1" localSheetId="22" hidden="1">'[3]Revised Budget as per CNPP'!#REF!</definedName>
    <definedName name="_82__123Graph_LBL_BCHART_1" localSheetId="23" hidden="1">'[3]Revised Budget as per CNPP'!#REF!</definedName>
    <definedName name="_82__123Graph_LBL_BCHART_1" localSheetId="24" hidden="1">'[3]Revised Budget as per CNPP'!#REF!</definedName>
    <definedName name="_82__123Graph_LBL_BCHART_1" hidden="1">'[3]Revised Budget as per CNPP'!#REF!</definedName>
    <definedName name="_82__123Graph_LBL_BCHART_2" localSheetId="0" hidden="1">'[3]Revised Budget as per CNPP'!#REF!</definedName>
    <definedName name="_82__123Graph_LBL_BCHART_2" localSheetId="1" hidden="1">'[3]Revised Budget as per CNPP'!#REF!</definedName>
    <definedName name="_82__123Graph_LBL_BCHART_2" localSheetId="37" hidden="1">'[3]Revised Budget as per CNPP'!#REF!</definedName>
    <definedName name="_82__123Graph_LBL_BCHART_2" localSheetId="2" hidden="1">'[3]Revised Budget as per CNPP'!#REF!</definedName>
    <definedName name="_82__123Graph_LBL_BCHART_2" localSheetId="25" hidden="1">'[3]Revised Budget as per CNPP'!#REF!</definedName>
    <definedName name="_82__123Graph_LBL_BCHART_2" localSheetId="41" hidden="1">'[3]Revised Budget as per CNPP'!#REF!</definedName>
    <definedName name="_82__123Graph_LBL_BCHART_2" localSheetId="7" hidden="1">'[3]Revised Budget as per CNPP'!#REF!</definedName>
    <definedName name="_82__123Graph_LBL_BCHART_2" localSheetId="51" hidden="1">'[3]Revised Budget as per CNPP'!#REF!</definedName>
    <definedName name="_82__123Graph_LBL_BCHART_2" localSheetId="56" hidden="1">'[3]Revised Budget as per CNPP'!#REF!</definedName>
    <definedName name="_82__123Graph_LBL_BCHART_2" localSheetId="16" hidden="1">'[3]Revised Budget as per CNPP'!#REF!</definedName>
    <definedName name="_82__123Graph_LBL_BCHART_2" localSheetId="30" hidden="1">'[3]Revised Budget as per CNPP'!#REF!</definedName>
    <definedName name="_82__123Graph_LBL_BCHART_2" localSheetId="46" hidden="1">'[3]Revised Budget as per CNPP'!#REF!</definedName>
    <definedName name="_82__123Graph_LBL_BCHART_2" localSheetId="35" hidden="1">'[3]Revised Budget as per CNPP'!#REF!</definedName>
    <definedName name="_82__123Graph_LBL_BCHART_2" localSheetId="22" hidden="1">'[3]Revised Budget as per CNPP'!#REF!</definedName>
    <definedName name="_82__123Graph_LBL_BCHART_2" localSheetId="23" hidden="1">'[3]Revised Budget as per CNPP'!#REF!</definedName>
    <definedName name="_82__123Graph_LBL_BCHART_2" localSheetId="24" hidden="1">'[3]Revised Budget as per CNPP'!#REF!</definedName>
    <definedName name="_82__123Graph_LBL_BCHART_2" hidden="1">'[3]Revised Budget as per CNPP'!#REF!</definedName>
    <definedName name="_82__123Graph_LBL_DCHART_2" localSheetId="0" hidden="1">'[3]Revised Budget as per CNPP'!#REF!</definedName>
    <definedName name="_82__123Graph_LBL_DCHART_2" localSheetId="1" hidden="1">'[3]Revised Budget as per CNPP'!#REF!</definedName>
    <definedName name="_82__123Graph_LBL_DCHART_2" localSheetId="37" hidden="1">'[3]Revised Budget as per CNPP'!#REF!</definedName>
    <definedName name="_82__123Graph_LBL_DCHART_2" localSheetId="2" hidden="1">'[3]Revised Budget as per CNPP'!#REF!</definedName>
    <definedName name="_82__123Graph_LBL_DCHART_2" localSheetId="25" hidden="1">'[3]Revised Budget as per CNPP'!#REF!</definedName>
    <definedName name="_82__123Graph_LBL_DCHART_2" localSheetId="41" hidden="1">'[3]Revised Budget as per CNPP'!#REF!</definedName>
    <definedName name="_82__123Graph_LBL_DCHART_2" localSheetId="7" hidden="1">'[3]Revised Budget as per CNPP'!#REF!</definedName>
    <definedName name="_82__123Graph_LBL_DCHART_2" localSheetId="51" hidden="1">'[3]Revised Budget as per CNPP'!#REF!</definedName>
    <definedName name="_82__123Graph_LBL_DCHART_2" localSheetId="56" hidden="1">'[3]Revised Budget as per CNPP'!#REF!</definedName>
    <definedName name="_82__123Graph_LBL_DCHART_2" localSheetId="16" hidden="1">'[3]Revised Budget as per CNPP'!#REF!</definedName>
    <definedName name="_82__123Graph_LBL_DCHART_2" localSheetId="30" hidden="1">'[3]Revised Budget as per CNPP'!#REF!</definedName>
    <definedName name="_82__123Graph_LBL_DCHART_2" localSheetId="46" hidden="1">'[3]Revised Budget as per CNPP'!#REF!</definedName>
    <definedName name="_82__123Graph_LBL_DCHART_2" localSheetId="35" hidden="1">'[3]Revised Budget as per CNPP'!#REF!</definedName>
    <definedName name="_82__123Graph_LBL_DCHART_2" localSheetId="22" hidden="1">'[3]Revised Budget as per CNPP'!#REF!</definedName>
    <definedName name="_82__123Graph_LBL_DCHART_2" localSheetId="23" hidden="1">'[3]Revised Budget as per CNPP'!#REF!</definedName>
    <definedName name="_82__123Graph_LBL_DCHART_2" localSheetId="24" hidden="1">'[3]Revised Budget as per CNPP'!#REF!</definedName>
    <definedName name="_82__123Graph_LBL_DCHART_2" hidden="1">'[3]Revised Budget as per CNPP'!#REF!</definedName>
    <definedName name="_83__123Graph_LBL_BCHART_2" localSheetId="0" hidden="1">'[3]Revised Budget as per CNPP'!#REF!</definedName>
    <definedName name="_83__123Graph_LBL_BCHART_2" localSheetId="1" hidden="1">'[3]Revised Budget as per CNPP'!#REF!</definedName>
    <definedName name="_83__123Graph_LBL_BCHART_2" localSheetId="37" hidden="1">'[3]Revised Budget as per CNPP'!#REF!</definedName>
    <definedName name="_83__123Graph_LBL_BCHART_2" localSheetId="2" hidden="1">'[3]Revised Budget as per CNPP'!#REF!</definedName>
    <definedName name="_83__123Graph_LBL_BCHART_2" localSheetId="25" hidden="1">'[3]Revised Budget as per CNPP'!#REF!</definedName>
    <definedName name="_83__123Graph_LBL_BCHART_2" localSheetId="41" hidden="1">'[3]Revised Budget as per CNPP'!#REF!</definedName>
    <definedName name="_83__123Graph_LBL_BCHART_2" localSheetId="7" hidden="1">'[3]Revised Budget as per CNPP'!#REF!</definedName>
    <definedName name="_83__123Graph_LBL_BCHART_2" localSheetId="51" hidden="1">'[3]Revised Budget as per CNPP'!#REF!</definedName>
    <definedName name="_83__123Graph_LBL_BCHART_2" localSheetId="56" hidden="1">'[3]Revised Budget as per CNPP'!#REF!</definedName>
    <definedName name="_83__123Graph_LBL_BCHART_2" localSheetId="16" hidden="1">'[3]Revised Budget as per CNPP'!#REF!</definedName>
    <definedName name="_83__123Graph_LBL_BCHART_2" localSheetId="30" hidden="1">'[3]Revised Budget as per CNPP'!#REF!</definedName>
    <definedName name="_83__123Graph_LBL_BCHART_2" localSheetId="46" hidden="1">'[3]Revised Budget as per CNPP'!#REF!</definedName>
    <definedName name="_83__123Graph_LBL_BCHART_2" localSheetId="35" hidden="1">'[3]Revised Budget as per CNPP'!#REF!</definedName>
    <definedName name="_83__123Graph_LBL_BCHART_2" localSheetId="22" hidden="1">'[3]Revised Budget as per CNPP'!#REF!</definedName>
    <definedName name="_83__123Graph_LBL_BCHART_2" localSheetId="23" hidden="1">'[3]Revised Budget as per CNPP'!#REF!</definedName>
    <definedName name="_83__123Graph_LBL_BCHART_2" localSheetId="24" hidden="1">'[3]Revised Budget as per CNPP'!#REF!</definedName>
    <definedName name="_83__123Graph_LBL_BCHART_2" hidden="1">'[3]Revised Budget as per CNPP'!#REF!</definedName>
    <definedName name="_83__123Graph_LBL_CCHART_2" localSheetId="0" hidden="1">'[3]Revised Budget as per CNPP'!#REF!</definedName>
    <definedName name="_83__123Graph_LBL_CCHART_2" localSheetId="1" hidden="1">'[3]Revised Budget as per CNPP'!#REF!</definedName>
    <definedName name="_83__123Graph_LBL_CCHART_2" localSheetId="37" hidden="1">'[3]Revised Budget as per CNPP'!#REF!</definedName>
    <definedName name="_83__123Graph_LBL_CCHART_2" localSheetId="2" hidden="1">'[3]Revised Budget as per CNPP'!#REF!</definedName>
    <definedName name="_83__123Graph_LBL_CCHART_2" localSheetId="25" hidden="1">'[3]Revised Budget as per CNPP'!#REF!</definedName>
    <definedName name="_83__123Graph_LBL_CCHART_2" localSheetId="41" hidden="1">'[3]Revised Budget as per CNPP'!#REF!</definedName>
    <definedName name="_83__123Graph_LBL_CCHART_2" localSheetId="7" hidden="1">'[3]Revised Budget as per CNPP'!#REF!</definedName>
    <definedName name="_83__123Graph_LBL_CCHART_2" localSheetId="51" hidden="1">'[3]Revised Budget as per CNPP'!#REF!</definedName>
    <definedName name="_83__123Graph_LBL_CCHART_2" localSheetId="56" hidden="1">'[3]Revised Budget as per CNPP'!#REF!</definedName>
    <definedName name="_83__123Graph_LBL_CCHART_2" localSheetId="16" hidden="1">'[3]Revised Budget as per CNPP'!#REF!</definedName>
    <definedName name="_83__123Graph_LBL_CCHART_2" localSheetId="30" hidden="1">'[3]Revised Budget as per CNPP'!#REF!</definedName>
    <definedName name="_83__123Graph_LBL_CCHART_2" localSheetId="46" hidden="1">'[3]Revised Budget as per CNPP'!#REF!</definedName>
    <definedName name="_83__123Graph_LBL_CCHART_2" localSheetId="35" hidden="1">'[3]Revised Budget as per CNPP'!#REF!</definedName>
    <definedName name="_83__123Graph_LBL_CCHART_2" localSheetId="22" hidden="1">'[3]Revised Budget as per CNPP'!#REF!</definedName>
    <definedName name="_83__123Graph_LBL_CCHART_2" localSheetId="23" hidden="1">'[3]Revised Budget as per CNPP'!#REF!</definedName>
    <definedName name="_83__123Graph_LBL_CCHART_2" localSheetId="24" hidden="1">'[3]Revised Budget as per CNPP'!#REF!</definedName>
    <definedName name="_83__123Graph_LBL_CCHART_2" hidden="1">'[3]Revised Budget as per CNPP'!#REF!</definedName>
    <definedName name="_83__123Graph_LBL_ECHART_2" localSheetId="0" hidden="1">'[3]Revised Budget as per CNPP'!#REF!</definedName>
    <definedName name="_83__123Graph_LBL_ECHART_2" localSheetId="1" hidden="1">'[3]Revised Budget as per CNPP'!#REF!</definedName>
    <definedName name="_83__123Graph_LBL_ECHART_2" localSheetId="37" hidden="1">'[3]Revised Budget as per CNPP'!#REF!</definedName>
    <definedName name="_83__123Graph_LBL_ECHART_2" localSheetId="2" hidden="1">'[3]Revised Budget as per CNPP'!#REF!</definedName>
    <definedName name="_83__123Graph_LBL_ECHART_2" localSheetId="25" hidden="1">'[3]Revised Budget as per CNPP'!#REF!</definedName>
    <definedName name="_83__123Graph_LBL_ECHART_2" localSheetId="41" hidden="1">'[3]Revised Budget as per CNPP'!#REF!</definedName>
    <definedName name="_83__123Graph_LBL_ECHART_2" localSheetId="7" hidden="1">'[3]Revised Budget as per CNPP'!#REF!</definedName>
    <definedName name="_83__123Graph_LBL_ECHART_2" localSheetId="51" hidden="1">'[3]Revised Budget as per CNPP'!#REF!</definedName>
    <definedName name="_83__123Graph_LBL_ECHART_2" localSheetId="56" hidden="1">'[3]Revised Budget as per CNPP'!#REF!</definedName>
    <definedName name="_83__123Graph_LBL_ECHART_2" localSheetId="16" hidden="1">'[3]Revised Budget as per CNPP'!#REF!</definedName>
    <definedName name="_83__123Graph_LBL_ECHART_2" localSheetId="30" hidden="1">'[3]Revised Budget as per CNPP'!#REF!</definedName>
    <definedName name="_83__123Graph_LBL_ECHART_2" localSheetId="46" hidden="1">'[3]Revised Budget as per CNPP'!#REF!</definedName>
    <definedName name="_83__123Graph_LBL_ECHART_2" localSheetId="35" hidden="1">'[3]Revised Budget as per CNPP'!#REF!</definedName>
    <definedName name="_83__123Graph_LBL_ECHART_2" localSheetId="22" hidden="1">'[3]Revised Budget as per CNPP'!#REF!</definedName>
    <definedName name="_83__123Graph_LBL_ECHART_2" localSheetId="23" hidden="1">'[3]Revised Budget as per CNPP'!#REF!</definedName>
    <definedName name="_83__123Graph_LBL_ECHART_2" localSheetId="24" hidden="1">'[3]Revised Budget as per CNPP'!#REF!</definedName>
    <definedName name="_83__123Graph_LBL_ECHART_2" hidden="1">'[3]Revised Budget as per CNPP'!#REF!</definedName>
    <definedName name="_84__123Graph_LBL_CCHART_2" localSheetId="0" hidden="1">'[3]Revised Budget as per CNPP'!#REF!</definedName>
    <definedName name="_84__123Graph_LBL_CCHART_2" localSheetId="1" hidden="1">'[3]Revised Budget as per CNPP'!#REF!</definedName>
    <definedName name="_84__123Graph_LBL_CCHART_2" localSheetId="37" hidden="1">'[3]Revised Budget as per CNPP'!#REF!</definedName>
    <definedName name="_84__123Graph_LBL_CCHART_2" localSheetId="2" hidden="1">'[3]Revised Budget as per CNPP'!#REF!</definedName>
    <definedName name="_84__123Graph_LBL_CCHART_2" localSheetId="25" hidden="1">'[3]Revised Budget as per CNPP'!#REF!</definedName>
    <definedName name="_84__123Graph_LBL_CCHART_2" localSheetId="41" hidden="1">'[3]Revised Budget as per CNPP'!#REF!</definedName>
    <definedName name="_84__123Graph_LBL_CCHART_2" localSheetId="7" hidden="1">'[3]Revised Budget as per CNPP'!#REF!</definedName>
    <definedName name="_84__123Graph_LBL_CCHART_2" localSheetId="51" hidden="1">'[3]Revised Budget as per CNPP'!#REF!</definedName>
    <definedName name="_84__123Graph_LBL_CCHART_2" localSheetId="56" hidden="1">'[3]Revised Budget as per CNPP'!#REF!</definedName>
    <definedName name="_84__123Graph_LBL_CCHART_2" localSheetId="16" hidden="1">'[3]Revised Budget as per CNPP'!#REF!</definedName>
    <definedName name="_84__123Graph_LBL_CCHART_2" localSheetId="30" hidden="1">'[3]Revised Budget as per CNPP'!#REF!</definedName>
    <definedName name="_84__123Graph_LBL_CCHART_2" localSheetId="46" hidden="1">'[3]Revised Budget as per CNPP'!#REF!</definedName>
    <definedName name="_84__123Graph_LBL_CCHART_2" localSheetId="35" hidden="1">'[3]Revised Budget as per CNPP'!#REF!</definedName>
    <definedName name="_84__123Graph_LBL_CCHART_2" localSheetId="22" hidden="1">'[3]Revised Budget as per CNPP'!#REF!</definedName>
    <definedName name="_84__123Graph_LBL_CCHART_2" localSheetId="23" hidden="1">'[3]Revised Budget as per CNPP'!#REF!</definedName>
    <definedName name="_84__123Graph_LBL_CCHART_2" localSheetId="24" hidden="1">'[3]Revised Budget as per CNPP'!#REF!</definedName>
    <definedName name="_84__123Graph_LBL_CCHART_2" hidden="1">'[3]Revised Budget as per CNPP'!#REF!</definedName>
    <definedName name="_84__123Graph_LBL_DCHART_2" localSheetId="0" hidden="1">'[3]Revised Budget as per CNPP'!#REF!</definedName>
    <definedName name="_84__123Graph_LBL_DCHART_2" localSheetId="1" hidden="1">'[3]Revised Budget as per CNPP'!#REF!</definedName>
    <definedName name="_84__123Graph_LBL_DCHART_2" localSheetId="37" hidden="1">'[3]Revised Budget as per CNPP'!#REF!</definedName>
    <definedName name="_84__123Graph_LBL_DCHART_2" localSheetId="2" hidden="1">'[3]Revised Budget as per CNPP'!#REF!</definedName>
    <definedName name="_84__123Graph_LBL_DCHART_2" localSheetId="25" hidden="1">'[3]Revised Budget as per CNPP'!#REF!</definedName>
    <definedName name="_84__123Graph_LBL_DCHART_2" localSheetId="41" hidden="1">'[3]Revised Budget as per CNPP'!#REF!</definedName>
    <definedName name="_84__123Graph_LBL_DCHART_2" localSheetId="7" hidden="1">'[3]Revised Budget as per CNPP'!#REF!</definedName>
    <definedName name="_84__123Graph_LBL_DCHART_2" localSheetId="51" hidden="1">'[3]Revised Budget as per CNPP'!#REF!</definedName>
    <definedName name="_84__123Graph_LBL_DCHART_2" localSheetId="56" hidden="1">'[3]Revised Budget as per CNPP'!#REF!</definedName>
    <definedName name="_84__123Graph_LBL_DCHART_2" localSheetId="16" hidden="1">'[3]Revised Budget as per CNPP'!#REF!</definedName>
    <definedName name="_84__123Graph_LBL_DCHART_2" localSheetId="30" hidden="1">'[3]Revised Budget as per CNPP'!#REF!</definedName>
    <definedName name="_84__123Graph_LBL_DCHART_2" localSheetId="46" hidden="1">'[3]Revised Budget as per CNPP'!#REF!</definedName>
    <definedName name="_84__123Graph_LBL_DCHART_2" localSheetId="35" hidden="1">'[3]Revised Budget as per CNPP'!#REF!</definedName>
    <definedName name="_84__123Graph_LBL_DCHART_2" localSheetId="22" hidden="1">'[3]Revised Budget as per CNPP'!#REF!</definedName>
    <definedName name="_84__123Graph_LBL_DCHART_2" localSheetId="23" hidden="1">'[3]Revised Budget as per CNPP'!#REF!</definedName>
    <definedName name="_84__123Graph_LBL_DCHART_2" localSheetId="24" hidden="1">'[3]Revised Budget as per CNPP'!#REF!</definedName>
    <definedName name="_84__123Graph_LBL_DCHART_2" hidden="1">'[3]Revised Budget as per CNPP'!#REF!</definedName>
    <definedName name="_84__123Graph_LBL_FCHART_2" localSheetId="0" hidden="1">'[3]Revised Budget as per CNPP'!#REF!</definedName>
    <definedName name="_84__123Graph_LBL_FCHART_2" localSheetId="1" hidden="1">'[3]Revised Budget as per CNPP'!#REF!</definedName>
    <definedName name="_84__123Graph_LBL_FCHART_2" localSheetId="37" hidden="1">'[3]Revised Budget as per CNPP'!#REF!</definedName>
    <definedName name="_84__123Graph_LBL_FCHART_2" localSheetId="2" hidden="1">'[3]Revised Budget as per CNPP'!#REF!</definedName>
    <definedName name="_84__123Graph_LBL_FCHART_2" localSheetId="25" hidden="1">'[3]Revised Budget as per CNPP'!#REF!</definedName>
    <definedName name="_84__123Graph_LBL_FCHART_2" localSheetId="41" hidden="1">'[3]Revised Budget as per CNPP'!#REF!</definedName>
    <definedName name="_84__123Graph_LBL_FCHART_2" localSheetId="7" hidden="1">'[3]Revised Budget as per CNPP'!#REF!</definedName>
    <definedName name="_84__123Graph_LBL_FCHART_2" localSheetId="51" hidden="1">'[3]Revised Budget as per CNPP'!#REF!</definedName>
    <definedName name="_84__123Graph_LBL_FCHART_2" localSheetId="56" hidden="1">'[3]Revised Budget as per CNPP'!#REF!</definedName>
    <definedName name="_84__123Graph_LBL_FCHART_2" localSheetId="16" hidden="1">'[3]Revised Budget as per CNPP'!#REF!</definedName>
    <definedName name="_84__123Graph_LBL_FCHART_2" localSheetId="30" hidden="1">'[3]Revised Budget as per CNPP'!#REF!</definedName>
    <definedName name="_84__123Graph_LBL_FCHART_2" localSheetId="46" hidden="1">'[3]Revised Budget as per CNPP'!#REF!</definedName>
    <definedName name="_84__123Graph_LBL_FCHART_2" localSheetId="35" hidden="1">'[3]Revised Budget as per CNPP'!#REF!</definedName>
    <definedName name="_84__123Graph_LBL_FCHART_2" localSheetId="22" hidden="1">'[3]Revised Budget as per CNPP'!#REF!</definedName>
    <definedName name="_84__123Graph_LBL_FCHART_2" localSheetId="23" hidden="1">'[3]Revised Budget as per CNPP'!#REF!</definedName>
    <definedName name="_84__123Graph_LBL_FCHART_2" localSheetId="24" hidden="1">'[3]Revised Budget as per CNPP'!#REF!</definedName>
    <definedName name="_84__123Graph_LBL_FCHART_2" hidden="1">'[3]Revised Budget as per CNPP'!#REF!</definedName>
    <definedName name="_85__123Graph_LBL_DCHART_2" localSheetId="0" hidden="1">'[3]Revised Budget as per CNPP'!#REF!</definedName>
    <definedName name="_85__123Graph_LBL_DCHART_2" localSheetId="1" hidden="1">'[3]Revised Budget as per CNPP'!#REF!</definedName>
    <definedName name="_85__123Graph_LBL_DCHART_2" localSheetId="37" hidden="1">'[3]Revised Budget as per CNPP'!#REF!</definedName>
    <definedName name="_85__123Graph_LBL_DCHART_2" localSheetId="2" hidden="1">'[3]Revised Budget as per CNPP'!#REF!</definedName>
    <definedName name="_85__123Graph_LBL_DCHART_2" localSheetId="25" hidden="1">'[3]Revised Budget as per CNPP'!#REF!</definedName>
    <definedName name="_85__123Graph_LBL_DCHART_2" localSheetId="41" hidden="1">'[3]Revised Budget as per CNPP'!#REF!</definedName>
    <definedName name="_85__123Graph_LBL_DCHART_2" localSheetId="7" hidden="1">'[3]Revised Budget as per CNPP'!#REF!</definedName>
    <definedName name="_85__123Graph_LBL_DCHART_2" localSheetId="51" hidden="1">'[3]Revised Budget as per CNPP'!#REF!</definedName>
    <definedName name="_85__123Graph_LBL_DCHART_2" localSheetId="56" hidden="1">'[3]Revised Budget as per CNPP'!#REF!</definedName>
    <definedName name="_85__123Graph_LBL_DCHART_2" localSheetId="16" hidden="1">'[3]Revised Budget as per CNPP'!#REF!</definedName>
    <definedName name="_85__123Graph_LBL_DCHART_2" localSheetId="30" hidden="1">'[3]Revised Budget as per CNPP'!#REF!</definedName>
    <definedName name="_85__123Graph_LBL_DCHART_2" localSheetId="46" hidden="1">'[3]Revised Budget as per CNPP'!#REF!</definedName>
    <definedName name="_85__123Graph_LBL_DCHART_2" localSheetId="35" hidden="1">'[3]Revised Budget as per CNPP'!#REF!</definedName>
    <definedName name="_85__123Graph_LBL_DCHART_2" localSheetId="22" hidden="1">'[3]Revised Budget as per CNPP'!#REF!</definedName>
    <definedName name="_85__123Graph_LBL_DCHART_2" localSheetId="23" hidden="1">'[3]Revised Budget as per CNPP'!#REF!</definedName>
    <definedName name="_85__123Graph_LBL_DCHART_2" localSheetId="24" hidden="1">'[3]Revised Budget as per CNPP'!#REF!</definedName>
    <definedName name="_85__123Graph_LBL_DCHART_2" hidden="1">'[3]Revised Budget as per CNPP'!#REF!</definedName>
    <definedName name="_85__123Graph_LBL_ECHART_2" localSheetId="0" hidden="1">'[3]Revised Budget as per CNPP'!#REF!</definedName>
    <definedName name="_85__123Graph_LBL_ECHART_2" localSheetId="1" hidden="1">'[3]Revised Budget as per CNPP'!#REF!</definedName>
    <definedName name="_85__123Graph_LBL_ECHART_2" localSheetId="37" hidden="1">'[3]Revised Budget as per CNPP'!#REF!</definedName>
    <definedName name="_85__123Graph_LBL_ECHART_2" localSheetId="2" hidden="1">'[3]Revised Budget as per CNPP'!#REF!</definedName>
    <definedName name="_85__123Graph_LBL_ECHART_2" localSheetId="25" hidden="1">'[3]Revised Budget as per CNPP'!#REF!</definedName>
    <definedName name="_85__123Graph_LBL_ECHART_2" localSheetId="41" hidden="1">'[3]Revised Budget as per CNPP'!#REF!</definedName>
    <definedName name="_85__123Graph_LBL_ECHART_2" localSheetId="7" hidden="1">'[3]Revised Budget as per CNPP'!#REF!</definedName>
    <definedName name="_85__123Graph_LBL_ECHART_2" localSheetId="51" hidden="1">'[3]Revised Budget as per CNPP'!#REF!</definedName>
    <definedName name="_85__123Graph_LBL_ECHART_2" localSheetId="56" hidden="1">'[3]Revised Budget as per CNPP'!#REF!</definedName>
    <definedName name="_85__123Graph_LBL_ECHART_2" localSheetId="16" hidden="1">'[3]Revised Budget as per CNPP'!#REF!</definedName>
    <definedName name="_85__123Graph_LBL_ECHART_2" localSheetId="30" hidden="1">'[3]Revised Budget as per CNPP'!#REF!</definedName>
    <definedName name="_85__123Graph_LBL_ECHART_2" localSheetId="46" hidden="1">'[3]Revised Budget as per CNPP'!#REF!</definedName>
    <definedName name="_85__123Graph_LBL_ECHART_2" localSheetId="35" hidden="1">'[3]Revised Budget as per CNPP'!#REF!</definedName>
    <definedName name="_85__123Graph_LBL_ECHART_2" localSheetId="22" hidden="1">'[3]Revised Budget as per CNPP'!#REF!</definedName>
    <definedName name="_85__123Graph_LBL_ECHART_2" localSheetId="23" hidden="1">'[3]Revised Budget as per CNPP'!#REF!</definedName>
    <definedName name="_85__123Graph_LBL_ECHART_2" localSheetId="24" hidden="1">'[3]Revised Budget as per CNPP'!#REF!</definedName>
    <definedName name="_85__123Graph_LBL_ECHART_2" hidden="1">'[3]Revised Budget as per CNPP'!#REF!</definedName>
    <definedName name="_85FLOW" localSheetId="0">#REF!</definedName>
    <definedName name="_85FLOW" localSheetId="1">#REF!</definedName>
    <definedName name="_85FLOW" localSheetId="37">#REF!</definedName>
    <definedName name="_85FLOW" localSheetId="2">#REF!</definedName>
    <definedName name="_85FLOW" localSheetId="25">#REF!</definedName>
    <definedName name="_85FLOW" localSheetId="41">#REF!</definedName>
    <definedName name="_85FLOW" localSheetId="7">#REF!</definedName>
    <definedName name="_85FLOW" localSheetId="51">#REF!</definedName>
    <definedName name="_85FLOW" localSheetId="56">#REF!</definedName>
    <definedName name="_85FLOW" localSheetId="16">#REF!</definedName>
    <definedName name="_85FLOW" localSheetId="30">#REF!</definedName>
    <definedName name="_85FLOW" localSheetId="46">#REF!</definedName>
    <definedName name="_85FLOW" localSheetId="35">#REF!</definedName>
    <definedName name="_85FLOW" localSheetId="22">#REF!</definedName>
    <definedName name="_85FLOW" localSheetId="23">#REF!</definedName>
    <definedName name="_85FLOW" localSheetId="24">#REF!</definedName>
    <definedName name="_85FLOW">#REF!</definedName>
    <definedName name="_86__123Graph_LBL_ECHART_2" localSheetId="0" hidden="1">'[3]Revised Budget as per CNPP'!#REF!</definedName>
    <definedName name="_86__123Graph_LBL_ECHART_2" localSheetId="1" hidden="1">'[3]Revised Budget as per CNPP'!#REF!</definedName>
    <definedName name="_86__123Graph_LBL_ECHART_2" localSheetId="37" hidden="1">'[3]Revised Budget as per CNPP'!#REF!</definedName>
    <definedName name="_86__123Graph_LBL_ECHART_2" localSheetId="2" hidden="1">'[3]Revised Budget as per CNPP'!#REF!</definedName>
    <definedName name="_86__123Graph_LBL_ECHART_2" localSheetId="25" hidden="1">'[3]Revised Budget as per CNPP'!#REF!</definedName>
    <definedName name="_86__123Graph_LBL_ECHART_2" localSheetId="41" hidden="1">'[3]Revised Budget as per CNPP'!#REF!</definedName>
    <definedName name="_86__123Graph_LBL_ECHART_2" localSheetId="7" hidden="1">'[3]Revised Budget as per CNPP'!#REF!</definedName>
    <definedName name="_86__123Graph_LBL_ECHART_2" localSheetId="51" hidden="1">'[3]Revised Budget as per CNPP'!#REF!</definedName>
    <definedName name="_86__123Graph_LBL_ECHART_2" localSheetId="56" hidden="1">'[3]Revised Budget as per CNPP'!#REF!</definedName>
    <definedName name="_86__123Graph_LBL_ECHART_2" localSheetId="16" hidden="1">'[3]Revised Budget as per CNPP'!#REF!</definedName>
    <definedName name="_86__123Graph_LBL_ECHART_2" localSheetId="30" hidden="1">'[3]Revised Budget as per CNPP'!#REF!</definedName>
    <definedName name="_86__123Graph_LBL_ECHART_2" localSheetId="46" hidden="1">'[3]Revised Budget as per CNPP'!#REF!</definedName>
    <definedName name="_86__123Graph_LBL_ECHART_2" localSheetId="35" hidden="1">'[3]Revised Budget as per CNPP'!#REF!</definedName>
    <definedName name="_86__123Graph_LBL_ECHART_2" localSheetId="22" hidden="1">'[3]Revised Budget as per CNPP'!#REF!</definedName>
    <definedName name="_86__123Graph_LBL_ECHART_2" localSheetId="23" hidden="1">'[3]Revised Budget as per CNPP'!#REF!</definedName>
    <definedName name="_86__123Graph_LBL_ECHART_2" localSheetId="24" hidden="1">'[3]Revised Budget as per CNPP'!#REF!</definedName>
    <definedName name="_86__123Graph_LBL_ECHART_2" hidden="1">'[3]Revised Budget as per CNPP'!#REF!</definedName>
    <definedName name="_86__123Graph_LBL_FCHART_2" localSheetId="0" hidden="1">'[3]Revised Budget as per CNPP'!#REF!</definedName>
    <definedName name="_86__123Graph_LBL_FCHART_2" localSheetId="1" hidden="1">'[3]Revised Budget as per CNPP'!#REF!</definedName>
    <definedName name="_86__123Graph_LBL_FCHART_2" localSheetId="37" hidden="1">'[3]Revised Budget as per CNPP'!#REF!</definedName>
    <definedName name="_86__123Graph_LBL_FCHART_2" localSheetId="2" hidden="1">'[3]Revised Budget as per CNPP'!#REF!</definedName>
    <definedName name="_86__123Graph_LBL_FCHART_2" localSheetId="25" hidden="1">'[3]Revised Budget as per CNPP'!#REF!</definedName>
    <definedName name="_86__123Graph_LBL_FCHART_2" localSheetId="41" hidden="1">'[3]Revised Budget as per CNPP'!#REF!</definedName>
    <definedName name="_86__123Graph_LBL_FCHART_2" localSheetId="7" hidden="1">'[3]Revised Budget as per CNPP'!#REF!</definedName>
    <definedName name="_86__123Graph_LBL_FCHART_2" localSheetId="51" hidden="1">'[3]Revised Budget as per CNPP'!#REF!</definedName>
    <definedName name="_86__123Graph_LBL_FCHART_2" localSheetId="56" hidden="1">'[3]Revised Budget as per CNPP'!#REF!</definedName>
    <definedName name="_86__123Graph_LBL_FCHART_2" localSheetId="16" hidden="1">'[3]Revised Budget as per CNPP'!#REF!</definedName>
    <definedName name="_86__123Graph_LBL_FCHART_2" localSheetId="30" hidden="1">'[3]Revised Budget as per CNPP'!#REF!</definedName>
    <definedName name="_86__123Graph_LBL_FCHART_2" localSheetId="46" hidden="1">'[3]Revised Budget as per CNPP'!#REF!</definedName>
    <definedName name="_86__123Graph_LBL_FCHART_2" localSheetId="35" hidden="1">'[3]Revised Budget as per CNPP'!#REF!</definedName>
    <definedName name="_86__123Graph_LBL_FCHART_2" localSheetId="22" hidden="1">'[3]Revised Budget as per CNPP'!#REF!</definedName>
    <definedName name="_86__123Graph_LBL_FCHART_2" localSheetId="23" hidden="1">'[3]Revised Budget as per CNPP'!#REF!</definedName>
    <definedName name="_86__123Graph_LBL_FCHART_2" localSheetId="24" hidden="1">'[3]Revised Budget as per CNPP'!#REF!</definedName>
    <definedName name="_86__123Graph_LBL_FCHART_2" hidden="1">'[3]Revised Budget as per CNPP'!#REF!</definedName>
    <definedName name="_87__123Graph_LBL_FCHART_2" localSheetId="0" hidden="1">'[3]Revised Budget as per CNPP'!#REF!</definedName>
    <definedName name="_87__123Graph_LBL_FCHART_2" localSheetId="1" hidden="1">'[3]Revised Budget as per CNPP'!#REF!</definedName>
    <definedName name="_87__123Graph_LBL_FCHART_2" localSheetId="37" hidden="1">'[3]Revised Budget as per CNPP'!#REF!</definedName>
    <definedName name="_87__123Graph_LBL_FCHART_2" localSheetId="2" hidden="1">'[3]Revised Budget as per CNPP'!#REF!</definedName>
    <definedName name="_87__123Graph_LBL_FCHART_2" localSheetId="25" hidden="1">'[3]Revised Budget as per CNPP'!#REF!</definedName>
    <definedName name="_87__123Graph_LBL_FCHART_2" localSheetId="41" hidden="1">'[3]Revised Budget as per CNPP'!#REF!</definedName>
    <definedName name="_87__123Graph_LBL_FCHART_2" localSheetId="7" hidden="1">'[3]Revised Budget as per CNPP'!#REF!</definedName>
    <definedName name="_87__123Graph_LBL_FCHART_2" localSheetId="51" hidden="1">'[3]Revised Budget as per CNPP'!#REF!</definedName>
    <definedName name="_87__123Graph_LBL_FCHART_2" localSheetId="56" hidden="1">'[3]Revised Budget as per CNPP'!#REF!</definedName>
    <definedName name="_87__123Graph_LBL_FCHART_2" localSheetId="16" hidden="1">'[3]Revised Budget as per CNPP'!#REF!</definedName>
    <definedName name="_87__123Graph_LBL_FCHART_2" localSheetId="30" hidden="1">'[3]Revised Budget as per CNPP'!#REF!</definedName>
    <definedName name="_87__123Graph_LBL_FCHART_2" localSheetId="46" hidden="1">'[3]Revised Budget as per CNPP'!#REF!</definedName>
    <definedName name="_87__123Graph_LBL_FCHART_2" localSheetId="35" hidden="1">'[3]Revised Budget as per CNPP'!#REF!</definedName>
    <definedName name="_87__123Graph_LBL_FCHART_2" localSheetId="22" hidden="1">'[3]Revised Budget as per CNPP'!#REF!</definedName>
    <definedName name="_87__123Graph_LBL_FCHART_2" localSheetId="23" hidden="1">'[3]Revised Budget as per CNPP'!#REF!</definedName>
    <definedName name="_87__123Graph_LBL_FCHART_2" localSheetId="24" hidden="1">'[3]Revised Budget as per CNPP'!#REF!</definedName>
    <definedName name="_87__123Graph_LBL_FCHART_2" hidden="1">'[3]Revised Budget as per CNPP'!#REF!</definedName>
    <definedName name="_87__123Graph_XCHART_1" localSheetId="0" hidden="1">'[5]lease analysis'!#REF!</definedName>
    <definedName name="_87__123Graph_XCHART_1" localSheetId="1" hidden="1">'[5]lease analysis'!#REF!</definedName>
    <definedName name="_87__123Graph_XCHART_1" localSheetId="37" hidden="1">'[5]lease analysis'!#REF!</definedName>
    <definedName name="_87__123Graph_XCHART_1" localSheetId="2" hidden="1">'[5]lease analysis'!#REF!</definedName>
    <definedName name="_87__123Graph_XCHART_1" localSheetId="25" hidden="1">'[5]lease analysis'!#REF!</definedName>
    <definedName name="_87__123Graph_XCHART_1" localSheetId="41" hidden="1">'[5]lease analysis'!#REF!</definedName>
    <definedName name="_87__123Graph_XCHART_1" localSheetId="7" hidden="1">'[5]lease analysis'!#REF!</definedName>
    <definedName name="_87__123Graph_XCHART_1" localSheetId="51" hidden="1">'[5]lease analysis'!#REF!</definedName>
    <definedName name="_87__123Graph_XCHART_1" localSheetId="56" hidden="1">'[5]lease analysis'!#REF!</definedName>
    <definedName name="_87__123Graph_XCHART_1" localSheetId="16" hidden="1">'[5]lease analysis'!#REF!</definedName>
    <definedName name="_87__123Graph_XCHART_1" localSheetId="30" hidden="1">'[5]lease analysis'!#REF!</definedName>
    <definedName name="_87__123Graph_XCHART_1" localSheetId="46" hidden="1">'[5]lease analysis'!#REF!</definedName>
    <definedName name="_87__123Graph_XCHART_1" localSheetId="35" hidden="1">'[5]lease analysis'!#REF!</definedName>
    <definedName name="_87__123Graph_XCHART_1" localSheetId="22" hidden="1">'[5]lease analysis'!#REF!</definedName>
    <definedName name="_87__123Graph_XCHART_1" localSheetId="23" hidden="1">'[5]lease analysis'!#REF!</definedName>
    <definedName name="_87__123Graph_XCHART_1" localSheetId="24" hidden="1">'[5]lease analysis'!#REF!</definedName>
    <definedName name="_87__123Graph_XCHART_1" hidden="1">'[5]lease analysis'!#REF!</definedName>
    <definedName name="_88__123Graph_XCHART_1" localSheetId="0" hidden="1">'[5]lease analysis'!#REF!</definedName>
    <definedName name="_88__123Graph_XCHART_1" localSheetId="1" hidden="1">'[5]lease analysis'!#REF!</definedName>
    <definedName name="_88__123Graph_XCHART_1" localSheetId="37" hidden="1">'[5]lease analysis'!#REF!</definedName>
    <definedName name="_88__123Graph_XCHART_1" localSheetId="2" hidden="1">'[5]lease analysis'!#REF!</definedName>
    <definedName name="_88__123Graph_XCHART_1" localSheetId="25" hidden="1">'[5]lease analysis'!#REF!</definedName>
    <definedName name="_88__123Graph_XCHART_1" localSheetId="41" hidden="1">'[5]lease analysis'!#REF!</definedName>
    <definedName name="_88__123Graph_XCHART_1" localSheetId="7" hidden="1">'[5]lease analysis'!#REF!</definedName>
    <definedName name="_88__123Graph_XCHART_1" localSheetId="51" hidden="1">'[5]lease analysis'!#REF!</definedName>
    <definedName name="_88__123Graph_XCHART_1" localSheetId="56" hidden="1">'[5]lease analysis'!#REF!</definedName>
    <definedName name="_88__123Graph_XCHART_1" localSheetId="16" hidden="1">'[5]lease analysis'!#REF!</definedName>
    <definedName name="_88__123Graph_XCHART_1" localSheetId="30" hidden="1">'[5]lease analysis'!#REF!</definedName>
    <definedName name="_88__123Graph_XCHART_1" localSheetId="46" hidden="1">'[5]lease analysis'!#REF!</definedName>
    <definedName name="_88__123Graph_XCHART_1" localSheetId="35" hidden="1">'[5]lease analysis'!#REF!</definedName>
    <definedName name="_88__123Graph_XCHART_1" localSheetId="22" hidden="1">'[5]lease analysis'!#REF!</definedName>
    <definedName name="_88__123Graph_XCHART_1" localSheetId="23" hidden="1">'[5]lease analysis'!#REF!</definedName>
    <definedName name="_88__123Graph_XCHART_1" localSheetId="24" hidden="1">'[5]lease analysis'!#REF!</definedName>
    <definedName name="_88__123Graph_XCHART_1" hidden="1">'[5]lease analysis'!#REF!</definedName>
    <definedName name="_88__123Graph_XCHART_3" localSheetId="0" hidden="1">'[5]lease analysis'!#REF!</definedName>
    <definedName name="_88__123Graph_XCHART_3" localSheetId="1" hidden="1">'[5]lease analysis'!#REF!</definedName>
    <definedName name="_88__123Graph_XCHART_3" localSheetId="37" hidden="1">'[5]lease analysis'!#REF!</definedName>
    <definedName name="_88__123Graph_XCHART_3" localSheetId="2" hidden="1">'[5]lease analysis'!#REF!</definedName>
    <definedName name="_88__123Graph_XCHART_3" localSheetId="25" hidden="1">'[5]lease analysis'!#REF!</definedName>
    <definedName name="_88__123Graph_XCHART_3" localSheetId="41" hidden="1">'[5]lease analysis'!#REF!</definedName>
    <definedName name="_88__123Graph_XCHART_3" localSheetId="7" hidden="1">'[5]lease analysis'!#REF!</definedName>
    <definedName name="_88__123Graph_XCHART_3" localSheetId="51" hidden="1">'[5]lease analysis'!#REF!</definedName>
    <definedName name="_88__123Graph_XCHART_3" localSheetId="56" hidden="1">'[5]lease analysis'!#REF!</definedName>
    <definedName name="_88__123Graph_XCHART_3" localSheetId="16" hidden="1">'[5]lease analysis'!#REF!</definedName>
    <definedName name="_88__123Graph_XCHART_3" localSheetId="30" hidden="1">'[5]lease analysis'!#REF!</definedName>
    <definedName name="_88__123Graph_XCHART_3" localSheetId="46" hidden="1">'[5]lease analysis'!#REF!</definedName>
    <definedName name="_88__123Graph_XCHART_3" localSheetId="35" hidden="1">'[5]lease analysis'!#REF!</definedName>
    <definedName name="_88__123Graph_XCHART_3" localSheetId="22" hidden="1">'[5]lease analysis'!#REF!</definedName>
    <definedName name="_88__123Graph_XCHART_3" localSheetId="23" hidden="1">'[5]lease analysis'!#REF!</definedName>
    <definedName name="_88__123Graph_XCHART_3" localSheetId="24" hidden="1">'[5]lease analysis'!#REF!</definedName>
    <definedName name="_88__123Graph_XCHART_3" hidden="1">'[5]lease analysis'!#REF!</definedName>
    <definedName name="_89__123Graph_XCHART_3" localSheetId="0" hidden="1">'[5]lease analysis'!#REF!</definedName>
    <definedName name="_89__123Graph_XCHART_3" localSheetId="1" hidden="1">'[5]lease analysis'!#REF!</definedName>
    <definedName name="_89__123Graph_XCHART_3" localSheetId="37" hidden="1">'[5]lease analysis'!#REF!</definedName>
    <definedName name="_89__123Graph_XCHART_3" localSheetId="2" hidden="1">'[5]lease analysis'!#REF!</definedName>
    <definedName name="_89__123Graph_XCHART_3" localSheetId="25" hidden="1">'[5]lease analysis'!#REF!</definedName>
    <definedName name="_89__123Graph_XCHART_3" localSheetId="41" hidden="1">'[5]lease analysis'!#REF!</definedName>
    <definedName name="_89__123Graph_XCHART_3" localSheetId="7" hidden="1">'[5]lease analysis'!#REF!</definedName>
    <definedName name="_89__123Graph_XCHART_3" localSheetId="51" hidden="1">'[5]lease analysis'!#REF!</definedName>
    <definedName name="_89__123Graph_XCHART_3" localSheetId="56" hidden="1">'[5]lease analysis'!#REF!</definedName>
    <definedName name="_89__123Graph_XCHART_3" localSheetId="16" hidden="1">'[5]lease analysis'!#REF!</definedName>
    <definedName name="_89__123Graph_XCHART_3" localSheetId="30" hidden="1">'[5]lease analysis'!#REF!</definedName>
    <definedName name="_89__123Graph_XCHART_3" localSheetId="46" hidden="1">'[5]lease analysis'!#REF!</definedName>
    <definedName name="_89__123Graph_XCHART_3" localSheetId="35" hidden="1">'[5]lease analysis'!#REF!</definedName>
    <definedName name="_89__123Graph_XCHART_3" localSheetId="22" hidden="1">'[5]lease analysis'!#REF!</definedName>
    <definedName name="_89__123Graph_XCHART_3" localSheetId="23" hidden="1">'[5]lease analysis'!#REF!</definedName>
    <definedName name="_89__123Graph_XCHART_3" localSheetId="24" hidden="1">'[5]lease analysis'!#REF!</definedName>
    <definedName name="_89__123Graph_XCHART_3" hidden="1">'[5]lease analysis'!#REF!</definedName>
    <definedName name="_89__123Graph_XCHART_6" localSheetId="0" hidden="1">'[5]lease analysis'!#REF!</definedName>
    <definedName name="_89__123Graph_XCHART_6" localSheetId="1" hidden="1">'[5]lease analysis'!#REF!</definedName>
    <definedName name="_89__123Graph_XCHART_6" localSheetId="37" hidden="1">'[5]lease analysis'!#REF!</definedName>
    <definedName name="_89__123Graph_XCHART_6" localSheetId="2" hidden="1">'[5]lease analysis'!#REF!</definedName>
    <definedName name="_89__123Graph_XCHART_6" localSheetId="25" hidden="1">'[5]lease analysis'!#REF!</definedName>
    <definedName name="_89__123Graph_XCHART_6" localSheetId="41" hidden="1">'[5]lease analysis'!#REF!</definedName>
    <definedName name="_89__123Graph_XCHART_6" localSheetId="7" hidden="1">'[5]lease analysis'!#REF!</definedName>
    <definedName name="_89__123Graph_XCHART_6" localSheetId="51" hidden="1">'[5]lease analysis'!#REF!</definedName>
    <definedName name="_89__123Graph_XCHART_6" localSheetId="56" hidden="1">'[5]lease analysis'!#REF!</definedName>
    <definedName name="_89__123Graph_XCHART_6" localSheetId="16" hidden="1">'[5]lease analysis'!#REF!</definedName>
    <definedName name="_89__123Graph_XCHART_6" localSheetId="30" hidden="1">'[5]lease analysis'!#REF!</definedName>
    <definedName name="_89__123Graph_XCHART_6" localSheetId="46" hidden="1">'[5]lease analysis'!#REF!</definedName>
    <definedName name="_89__123Graph_XCHART_6" localSheetId="35" hidden="1">'[5]lease analysis'!#REF!</definedName>
    <definedName name="_89__123Graph_XCHART_6" localSheetId="22" hidden="1">'[5]lease analysis'!#REF!</definedName>
    <definedName name="_89__123Graph_XCHART_6" localSheetId="23" hidden="1">'[5]lease analysis'!#REF!</definedName>
    <definedName name="_89__123Graph_XCHART_6" localSheetId="24" hidden="1">'[5]lease analysis'!#REF!</definedName>
    <definedName name="_89__123Graph_XCHART_6" hidden="1">'[5]lease analysis'!#REF!</definedName>
    <definedName name="_9______123Graph_LBL_ACHART_1" localSheetId="0" hidden="1">'[3]Revised Budget as per CNPP'!#REF!</definedName>
    <definedName name="_9______123Graph_LBL_ACHART_1" localSheetId="1" hidden="1">'[3]Revised Budget as per CNPP'!#REF!</definedName>
    <definedName name="_9______123Graph_LBL_ACHART_1" localSheetId="37" hidden="1">'[3]Revised Budget as per CNPP'!#REF!</definedName>
    <definedName name="_9______123Graph_LBL_ACHART_1" localSheetId="2" hidden="1">'[3]Revised Budget as per CNPP'!#REF!</definedName>
    <definedName name="_9______123Graph_LBL_ACHART_1" localSheetId="25" hidden="1">'[3]Revised Budget as per CNPP'!#REF!</definedName>
    <definedName name="_9______123Graph_LBL_ACHART_1" localSheetId="41" hidden="1">'[3]Revised Budget as per CNPP'!#REF!</definedName>
    <definedName name="_9______123Graph_LBL_ACHART_1" localSheetId="7" hidden="1">'[3]Revised Budget as per CNPP'!#REF!</definedName>
    <definedName name="_9______123Graph_LBL_ACHART_1" localSheetId="51" hidden="1">'[3]Revised Budget as per CNPP'!#REF!</definedName>
    <definedName name="_9______123Graph_LBL_ACHART_1" localSheetId="56" hidden="1">'[3]Revised Budget as per CNPP'!#REF!</definedName>
    <definedName name="_9______123Graph_LBL_ACHART_1" localSheetId="16" hidden="1">'[3]Revised Budget as per CNPP'!#REF!</definedName>
    <definedName name="_9______123Graph_LBL_ACHART_1" localSheetId="30" hidden="1">'[3]Revised Budget as per CNPP'!#REF!</definedName>
    <definedName name="_9______123Graph_LBL_ACHART_1" localSheetId="46" hidden="1">'[3]Revised Budget as per CNPP'!#REF!</definedName>
    <definedName name="_9______123Graph_LBL_ACHART_1" localSheetId="35" hidden="1">'[3]Revised Budget as per CNPP'!#REF!</definedName>
    <definedName name="_9______123Graph_LBL_ACHART_1" localSheetId="22" hidden="1">'[3]Revised Budget as per CNPP'!#REF!</definedName>
    <definedName name="_9______123Graph_LBL_ACHART_1" localSheetId="23" hidden="1">'[3]Revised Budget as per CNPP'!#REF!</definedName>
    <definedName name="_9______123Graph_LBL_ACHART_1" localSheetId="24" hidden="1">'[3]Revised Budget as per CNPP'!#REF!</definedName>
    <definedName name="_9______123Graph_LBL_ACHART_1" hidden="1">'[3]Revised Budget as per CNPP'!#REF!</definedName>
    <definedName name="_9___123Graph_LBL_ACHART_2" localSheetId="0" hidden="1">'[3]Revised Budget as per CNPP'!#REF!</definedName>
    <definedName name="_9___123Graph_LBL_ACHART_2" localSheetId="1" hidden="1">'[3]Revised Budget as per CNPP'!#REF!</definedName>
    <definedName name="_9___123Graph_LBL_ACHART_2" localSheetId="37" hidden="1">'[3]Revised Budget as per CNPP'!#REF!</definedName>
    <definedName name="_9___123Graph_LBL_ACHART_2" localSheetId="2" hidden="1">'[3]Revised Budget as per CNPP'!#REF!</definedName>
    <definedName name="_9___123Graph_LBL_ACHART_2" localSheetId="25" hidden="1">'[3]Revised Budget as per CNPP'!#REF!</definedName>
    <definedName name="_9___123Graph_LBL_ACHART_2" localSheetId="41" hidden="1">'[3]Revised Budget as per CNPP'!#REF!</definedName>
    <definedName name="_9___123Graph_LBL_ACHART_2" localSheetId="7" hidden="1">'[3]Revised Budget as per CNPP'!#REF!</definedName>
    <definedName name="_9___123Graph_LBL_ACHART_2" localSheetId="51" hidden="1">'[3]Revised Budget as per CNPP'!#REF!</definedName>
    <definedName name="_9___123Graph_LBL_ACHART_2" localSheetId="56" hidden="1">'[3]Revised Budget as per CNPP'!#REF!</definedName>
    <definedName name="_9___123Graph_LBL_ACHART_2" localSheetId="16" hidden="1">'[3]Revised Budget as per CNPP'!#REF!</definedName>
    <definedName name="_9___123Graph_LBL_ACHART_2" localSheetId="30" hidden="1">'[3]Revised Budget as per CNPP'!#REF!</definedName>
    <definedName name="_9___123Graph_LBL_ACHART_2" localSheetId="46" hidden="1">'[3]Revised Budget as per CNPP'!#REF!</definedName>
    <definedName name="_9___123Graph_LBL_ACHART_2" localSheetId="35" hidden="1">'[3]Revised Budget as per CNPP'!#REF!</definedName>
    <definedName name="_9___123Graph_LBL_ACHART_2" localSheetId="22" hidden="1">'[3]Revised Budget as per CNPP'!#REF!</definedName>
    <definedName name="_9___123Graph_LBL_ACHART_2" localSheetId="23" hidden="1">'[3]Revised Budget as per CNPP'!#REF!</definedName>
    <definedName name="_9___123Graph_LBL_ACHART_2" localSheetId="24" hidden="1">'[3]Revised Budget as per CNPP'!#REF!</definedName>
    <definedName name="_9___123Graph_LBL_ACHART_2" hidden="1">'[3]Revised Budget as per CNPP'!#REF!</definedName>
    <definedName name="_9__123Graph_ACHART_2" localSheetId="0" hidden="1">'[3]Revised Budget as per CNPP'!#REF!</definedName>
    <definedName name="_9__123Graph_ACHART_2" localSheetId="1" hidden="1">'[3]Revised Budget as per CNPP'!#REF!</definedName>
    <definedName name="_9__123Graph_ACHART_2" localSheetId="37" hidden="1">'[3]Revised Budget as per CNPP'!#REF!</definedName>
    <definedName name="_9__123Graph_ACHART_2" localSheetId="2" hidden="1">'[3]Revised Budget as per CNPP'!#REF!</definedName>
    <definedName name="_9__123Graph_ACHART_2" localSheetId="25" hidden="1">'[3]Revised Budget as per CNPP'!#REF!</definedName>
    <definedName name="_9__123Graph_ACHART_2" localSheetId="41" hidden="1">'[3]Revised Budget as per CNPP'!#REF!</definedName>
    <definedName name="_9__123Graph_ACHART_2" localSheetId="7" hidden="1">'[3]Revised Budget as per CNPP'!#REF!</definedName>
    <definedName name="_9__123Graph_ACHART_2" localSheetId="51" hidden="1">'[3]Revised Budget as per CNPP'!#REF!</definedName>
    <definedName name="_9__123Graph_ACHART_2" localSheetId="56" hidden="1">'[3]Revised Budget as per CNPP'!#REF!</definedName>
    <definedName name="_9__123Graph_ACHART_2" localSheetId="16" hidden="1">'[3]Revised Budget as per CNPP'!#REF!</definedName>
    <definedName name="_9__123Graph_ACHART_2" localSheetId="30" hidden="1">'[3]Revised Budget as per CNPP'!#REF!</definedName>
    <definedName name="_9__123Graph_ACHART_2" localSheetId="46" hidden="1">'[3]Revised Budget as per CNPP'!#REF!</definedName>
    <definedName name="_9__123Graph_ACHART_2" localSheetId="35" hidden="1">'[3]Revised Budget as per CNPP'!#REF!</definedName>
    <definedName name="_9__123Graph_ACHART_2" localSheetId="22" hidden="1">'[3]Revised Budget as per CNPP'!#REF!</definedName>
    <definedName name="_9__123Graph_ACHART_2" localSheetId="23" hidden="1">'[3]Revised Budget as per CNPP'!#REF!</definedName>
    <definedName name="_9__123Graph_ACHART_2" localSheetId="24" hidden="1">'[3]Revised Budget as per CNPP'!#REF!</definedName>
    <definedName name="_9__123Graph_ACHART_2" hidden="1">'[3]Revised Budget as per CNPP'!#REF!</definedName>
    <definedName name="_9__123Graph_FCHART_2" localSheetId="0" hidden="1">'[3]Revised Budget as per CNPP'!#REF!</definedName>
    <definedName name="_9__123Graph_FCHART_2" localSheetId="1" hidden="1">'[3]Revised Budget as per CNPP'!#REF!</definedName>
    <definedName name="_9__123Graph_FCHART_2" localSheetId="37" hidden="1">'[3]Revised Budget as per CNPP'!#REF!</definedName>
    <definedName name="_9__123Graph_FCHART_2" localSheetId="2" hidden="1">'[3]Revised Budget as per CNPP'!#REF!</definedName>
    <definedName name="_9__123Graph_FCHART_2" localSheetId="25" hidden="1">'[3]Revised Budget as per CNPP'!#REF!</definedName>
    <definedName name="_9__123Graph_FCHART_2" localSheetId="41" hidden="1">'[3]Revised Budget as per CNPP'!#REF!</definedName>
    <definedName name="_9__123Graph_FCHART_2" localSheetId="7" hidden="1">'[3]Revised Budget as per CNPP'!#REF!</definedName>
    <definedName name="_9__123Graph_FCHART_2" localSheetId="51" hidden="1">'[3]Revised Budget as per CNPP'!#REF!</definedName>
    <definedName name="_9__123Graph_FCHART_2" localSheetId="56" hidden="1">'[3]Revised Budget as per CNPP'!#REF!</definedName>
    <definedName name="_9__123Graph_FCHART_2" localSheetId="16" hidden="1">'[3]Revised Budget as per CNPP'!#REF!</definedName>
    <definedName name="_9__123Graph_FCHART_2" localSheetId="30" hidden="1">'[3]Revised Budget as per CNPP'!#REF!</definedName>
    <definedName name="_9__123Graph_FCHART_2" localSheetId="46" hidden="1">'[3]Revised Budget as per CNPP'!#REF!</definedName>
    <definedName name="_9__123Graph_FCHART_2" localSheetId="35" hidden="1">'[3]Revised Budget as per CNPP'!#REF!</definedName>
    <definedName name="_9__123Graph_FCHART_2" localSheetId="22" hidden="1">'[3]Revised Budget as per CNPP'!#REF!</definedName>
    <definedName name="_9__123Graph_FCHART_2" localSheetId="23" hidden="1">'[3]Revised Budget as per CNPP'!#REF!</definedName>
    <definedName name="_9__123Graph_FCHART_2" localSheetId="24" hidden="1">'[3]Revised Budget as per CNPP'!#REF!</definedName>
    <definedName name="_9__123Graph_FCHART_2" hidden="1">'[3]Revised Budget as per CNPP'!#REF!</definedName>
    <definedName name="_90__123Graph_XCHART_6" localSheetId="0" hidden="1">'[5]lease analysis'!#REF!</definedName>
    <definedName name="_90__123Graph_XCHART_6" localSheetId="1" hidden="1">'[5]lease analysis'!#REF!</definedName>
    <definedName name="_90__123Graph_XCHART_6" localSheetId="37" hidden="1">'[5]lease analysis'!#REF!</definedName>
    <definedName name="_90__123Graph_XCHART_6" localSheetId="2" hidden="1">'[5]lease analysis'!#REF!</definedName>
    <definedName name="_90__123Graph_XCHART_6" localSheetId="25" hidden="1">'[5]lease analysis'!#REF!</definedName>
    <definedName name="_90__123Graph_XCHART_6" localSheetId="41" hidden="1">'[5]lease analysis'!#REF!</definedName>
    <definedName name="_90__123Graph_XCHART_6" localSheetId="7" hidden="1">'[5]lease analysis'!#REF!</definedName>
    <definedName name="_90__123Graph_XCHART_6" localSheetId="51" hidden="1">'[5]lease analysis'!#REF!</definedName>
    <definedName name="_90__123Graph_XCHART_6" localSheetId="56" hidden="1">'[5]lease analysis'!#REF!</definedName>
    <definedName name="_90__123Graph_XCHART_6" localSheetId="16" hidden="1">'[5]lease analysis'!#REF!</definedName>
    <definedName name="_90__123Graph_XCHART_6" localSheetId="30" hidden="1">'[5]lease analysis'!#REF!</definedName>
    <definedName name="_90__123Graph_XCHART_6" localSheetId="46" hidden="1">'[5]lease analysis'!#REF!</definedName>
    <definedName name="_90__123Graph_XCHART_6" localSheetId="35" hidden="1">'[5]lease analysis'!#REF!</definedName>
    <definedName name="_90__123Graph_XCHART_6" localSheetId="22" hidden="1">'[5]lease analysis'!#REF!</definedName>
    <definedName name="_90__123Graph_XCHART_6" localSheetId="23" hidden="1">'[5]lease analysis'!#REF!</definedName>
    <definedName name="_90__123Graph_XCHART_6" localSheetId="24" hidden="1">'[5]lease analysis'!#REF!</definedName>
    <definedName name="_90__123Graph_XCHART_6" hidden="1">'[5]lease analysis'!#REF!</definedName>
    <definedName name="_90Excel_BuiltIn_Print_Titles_1_1" localSheetId="0">'[7]Fixed Assets Department wise'!$A:$B,'[7]Fixed Assets Department wise'!#REF!</definedName>
    <definedName name="_90Excel_BuiltIn_Print_Titles_1_1" localSheetId="1">'[7]Fixed Assets Department wise'!$A:$B,'[7]Fixed Assets Department wise'!#REF!</definedName>
    <definedName name="_90Excel_BuiltIn_Print_Titles_1_1" localSheetId="37">'[7]Fixed Assets Department wise'!$A:$B,'[7]Fixed Assets Department wise'!#REF!</definedName>
    <definedName name="_90Excel_BuiltIn_Print_Titles_1_1" localSheetId="2">'[7]Fixed Assets Department wise'!$A:$B,'[7]Fixed Assets Department wise'!#REF!</definedName>
    <definedName name="_90Excel_BuiltIn_Print_Titles_1_1" localSheetId="25">'[7]Fixed Assets Department wise'!$A:$B,'[7]Fixed Assets Department wise'!#REF!</definedName>
    <definedName name="_90Excel_BuiltIn_Print_Titles_1_1" localSheetId="41">'[7]Fixed Assets Department wise'!$A:$B,'[7]Fixed Assets Department wise'!#REF!</definedName>
    <definedName name="_90Excel_BuiltIn_Print_Titles_1_1" localSheetId="7">'[7]Fixed Assets Department wise'!$A:$B,'[7]Fixed Assets Department wise'!#REF!</definedName>
    <definedName name="_90Excel_BuiltIn_Print_Titles_1_1" localSheetId="51">'[7]Fixed Assets Department wise'!$A:$B,'[7]Fixed Assets Department wise'!#REF!</definedName>
    <definedName name="_90Excel_BuiltIn_Print_Titles_1_1" localSheetId="56">'[7]Fixed Assets Department wise'!$A:$B,'[7]Fixed Assets Department wise'!#REF!</definedName>
    <definedName name="_90Excel_BuiltIn_Print_Titles_1_1" localSheetId="16">'[7]Fixed Assets Department wise'!$A:$B,'[7]Fixed Assets Department wise'!#REF!</definedName>
    <definedName name="_90Excel_BuiltIn_Print_Titles_1_1" localSheetId="30">'[7]Fixed Assets Department wise'!$A:$B,'[7]Fixed Assets Department wise'!#REF!</definedName>
    <definedName name="_90Excel_BuiltIn_Print_Titles_1_1" localSheetId="46">'[7]Fixed Assets Department wise'!$A:$B,'[7]Fixed Assets Department wise'!#REF!</definedName>
    <definedName name="_90Excel_BuiltIn_Print_Titles_1_1" localSheetId="35">'[7]Fixed Assets Department wise'!$A:$B,'[7]Fixed Assets Department wise'!#REF!</definedName>
    <definedName name="_90Excel_BuiltIn_Print_Titles_1_1" localSheetId="22">'[7]Fixed Assets Department wise'!$A:$B,'[7]Fixed Assets Department wise'!#REF!</definedName>
    <definedName name="_90Excel_BuiltIn_Print_Titles_1_1" localSheetId="23">'[7]Fixed Assets Department wise'!$A:$B,'[7]Fixed Assets Department wise'!#REF!</definedName>
    <definedName name="_90Excel_BuiltIn_Print_Titles_1_1" localSheetId="24">'[7]Fixed Assets Department wise'!$A:$B,'[7]Fixed Assets Department wise'!#REF!</definedName>
    <definedName name="_90Excel_BuiltIn_Print_Titles_1_1">'[7]Fixed Assets Department wise'!$A:$B,'[7]Fixed Assets Department wise'!#REF!</definedName>
    <definedName name="_91Excel_BuiltIn_Print_Titles_1_1" localSheetId="0">'[8]Fixed Assets Department wise'!$A:$B,'[8]Fixed Assets Department wise'!#REF!</definedName>
    <definedName name="_91Excel_BuiltIn_Print_Titles_1_1" localSheetId="1">'[8]Fixed Assets Department wise'!$A:$B,'[8]Fixed Assets Department wise'!#REF!</definedName>
    <definedName name="_91Excel_BuiltIn_Print_Titles_1_1" localSheetId="37">'[8]Fixed Assets Department wise'!$A:$B,'[8]Fixed Assets Department wise'!#REF!</definedName>
    <definedName name="_91Excel_BuiltIn_Print_Titles_1_1" localSheetId="2">'[8]Fixed Assets Department wise'!$A:$B,'[8]Fixed Assets Department wise'!#REF!</definedName>
    <definedName name="_91Excel_BuiltIn_Print_Titles_1_1" localSheetId="25">'[8]Fixed Assets Department wise'!$A:$B,'[8]Fixed Assets Department wise'!#REF!</definedName>
    <definedName name="_91Excel_BuiltIn_Print_Titles_1_1" localSheetId="41">'[8]Fixed Assets Department wise'!$A:$B,'[8]Fixed Assets Department wise'!#REF!</definedName>
    <definedName name="_91Excel_BuiltIn_Print_Titles_1_1" localSheetId="7">'[8]Fixed Assets Department wise'!$A:$B,'[8]Fixed Assets Department wise'!#REF!</definedName>
    <definedName name="_91Excel_BuiltIn_Print_Titles_1_1" localSheetId="51">'[8]Fixed Assets Department wise'!$A:$B,'[8]Fixed Assets Department wise'!#REF!</definedName>
    <definedName name="_91Excel_BuiltIn_Print_Titles_1_1" localSheetId="56">'[8]Fixed Assets Department wise'!$A:$B,'[8]Fixed Assets Department wise'!#REF!</definedName>
    <definedName name="_91Excel_BuiltIn_Print_Titles_1_1" localSheetId="16">'[8]Fixed Assets Department wise'!$A:$B,'[8]Fixed Assets Department wise'!#REF!</definedName>
    <definedName name="_91Excel_BuiltIn_Print_Titles_1_1" localSheetId="30">'[8]Fixed Assets Department wise'!$A:$B,'[8]Fixed Assets Department wise'!#REF!</definedName>
    <definedName name="_91Excel_BuiltIn_Print_Titles_1_1" localSheetId="46">'[8]Fixed Assets Department wise'!$A:$B,'[8]Fixed Assets Department wise'!#REF!</definedName>
    <definedName name="_91Excel_BuiltIn_Print_Titles_1_1" localSheetId="35">'[8]Fixed Assets Department wise'!$A:$B,'[8]Fixed Assets Department wise'!#REF!</definedName>
    <definedName name="_91Excel_BuiltIn_Print_Titles_1_1" localSheetId="22">'[8]Fixed Assets Department wise'!$A:$B,'[8]Fixed Assets Department wise'!#REF!</definedName>
    <definedName name="_91Excel_BuiltIn_Print_Titles_1_1" localSheetId="23">'[8]Fixed Assets Department wise'!$A:$B,'[8]Fixed Assets Department wise'!#REF!</definedName>
    <definedName name="_91Excel_BuiltIn_Print_Titles_1_1" localSheetId="24">'[8]Fixed Assets Department wise'!$A:$B,'[8]Fixed Assets Department wise'!#REF!</definedName>
    <definedName name="_91Excel_BuiltIn_Print_Titles_1_1">'[8]Fixed Assets Department wise'!$A:$B,'[8]Fixed Assets Department wise'!#REF!</definedName>
    <definedName name="_91Excel_BuiltIn_Print_Titles_3_1" localSheetId="0">[7]Operation!$A:$B,[7]Operation!#REF!</definedName>
    <definedName name="_91Excel_BuiltIn_Print_Titles_3_1" localSheetId="1">[7]Operation!$A:$B,[7]Operation!#REF!</definedName>
    <definedName name="_91Excel_BuiltIn_Print_Titles_3_1" localSheetId="37">[7]Operation!$A:$B,[7]Operation!#REF!</definedName>
    <definedName name="_91Excel_BuiltIn_Print_Titles_3_1" localSheetId="2">[7]Operation!$A:$B,[7]Operation!#REF!</definedName>
    <definedName name="_91Excel_BuiltIn_Print_Titles_3_1" localSheetId="25">[7]Operation!$A:$B,[7]Operation!#REF!</definedName>
    <definedName name="_91Excel_BuiltIn_Print_Titles_3_1" localSheetId="41">[7]Operation!$A:$B,[7]Operation!#REF!</definedName>
    <definedName name="_91Excel_BuiltIn_Print_Titles_3_1" localSheetId="7">[7]Operation!$A:$B,[7]Operation!#REF!</definedName>
    <definedName name="_91Excel_BuiltIn_Print_Titles_3_1" localSheetId="51">[7]Operation!$A:$B,[7]Operation!#REF!</definedName>
    <definedName name="_91Excel_BuiltIn_Print_Titles_3_1" localSheetId="56">[7]Operation!$A:$B,[7]Operation!#REF!</definedName>
    <definedName name="_91Excel_BuiltIn_Print_Titles_3_1" localSheetId="16">[7]Operation!$A:$B,[7]Operation!#REF!</definedName>
    <definedName name="_91Excel_BuiltIn_Print_Titles_3_1" localSheetId="30">[7]Operation!$A:$B,[7]Operation!#REF!</definedName>
    <definedName name="_91Excel_BuiltIn_Print_Titles_3_1" localSheetId="46">[7]Operation!$A:$B,[7]Operation!#REF!</definedName>
    <definedName name="_91Excel_BuiltIn_Print_Titles_3_1" localSheetId="35">[7]Operation!$A:$B,[7]Operation!#REF!</definedName>
    <definedName name="_91Excel_BuiltIn_Print_Titles_3_1" localSheetId="22">[7]Operation!$A:$B,[7]Operation!#REF!</definedName>
    <definedName name="_91Excel_BuiltIn_Print_Titles_3_1" localSheetId="23">[7]Operation!$A:$B,[7]Operation!#REF!</definedName>
    <definedName name="_91Excel_BuiltIn_Print_Titles_3_1" localSheetId="24">[7]Operation!$A:$B,[7]Operation!#REF!</definedName>
    <definedName name="_91Excel_BuiltIn_Print_Titles_3_1">[7]Operation!$A:$B,[7]Operation!#REF!</definedName>
    <definedName name="_92Excel_BuiltIn_Print_Titles_3_1" localSheetId="0">[8]Operation!$A:$B,[8]Operation!#REF!</definedName>
    <definedName name="_92Excel_BuiltIn_Print_Titles_3_1" localSheetId="1">[8]Operation!$A:$B,[8]Operation!#REF!</definedName>
    <definedName name="_92Excel_BuiltIn_Print_Titles_3_1" localSheetId="37">[8]Operation!$A:$B,[8]Operation!#REF!</definedName>
    <definedName name="_92Excel_BuiltIn_Print_Titles_3_1" localSheetId="2">[8]Operation!$A:$B,[8]Operation!#REF!</definedName>
    <definedName name="_92Excel_BuiltIn_Print_Titles_3_1" localSheetId="25">[8]Operation!$A:$B,[8]Operation!#REF!</definedName>
    <definedName name="_92Excel_BuiltIn_Print_Titles_3_1" localSheetId="41">[8]Operation!$A:$B,[8]Operation!#REF!</definedName>
    <definedName name="_92Excel_BuiltIn_Print_Titles_3_1" localSheetId="7">[8]Operation!$A:$B,[8]Operation!#REF!</definedName>
    <definedName name="_92Excel_BuiltIn_Print_Titles_3_1" localSheetId="51">[8]Operation!$A:$B,[8]Operation!#REF!</definedName>
    <definedName name="_92Excel_BuiltIn_Print_Titles_3_1" localSheetId="56">[8]Operation!$A:$B,[8]Operation!#REF!</definedName>
    <definedName name="_92Excel_BuiltIn_Print_Titles_3_1" localSheetId="16">[8]Operation!$A:$B,[8]Operation!#REF!</definedName>
    <definedName name="_92Excel_BuiltIn_Print_Titles_3_1" localSheetId="30">[8]Operation!$A:$B,[8]Operation!#REF!</definedName>
    <definedName name="_92Excel_BuiltIn_Print_Titles_3_1" localSheetId="46">[8]Operation!$A:$B,[8]Operation!#REF!</definedName>
    <definedName name="_92Excel_BuiltIn_Print_Titles_3_1" localSheetId="35">[8]Operation!$A:$B,[8]Operation!#REF!</definedName>
    <definedName name="_92Excel_BuiltIn_Print_Titles_3_1" localSheetId="22">[8]Operation!$A:$B,[8]Operation!#REF!</definedName>
    <definedName name="_92Excel_BuiltIn_Print_Titles_3_1" localSheetId="23">[8]Operation!$A:$B,[8]Operation!#REF!</definedName>
    <definedName name="_92Excel_BuiltIn_Print_Titles_3_1" localSheetId="24">[8]Operation!$A:$B,[8]Operation!#REF!</definedName>
    <definedName name="_92Excel_BuiltIn_Print_Titles_3_1">[8]Operation!$A:$B,[8]Operation!#REF!</definedName>
    <definedName name="_92Excel_BuiltIn_Print_Titles_4_1" localSheetId="0">[7]Technical!$A:$B,[7]Technical!#REF!</definedName>
    <definedName name="_92Excel_BuiltIn_Print_Titles_4_1" localSheetId="1">[7]Technical!$A:$B,[7]Technical!#REF!</definedName>
    <definedName name="_92Excel_BuiltIn_Print_Titles_4_1" localSheetId="37">[7]Technical!$A:$B,[7]Technical!#REF!</definedName>
    <definedName name="_92Excel_BuiltIn_Print_Titles_4_1" localSheetId="2">[7]Technical!$A:$B,[7]Technical!#REF!</definedName>
    <definedName name="_92Excel_BuiltIn_Print_Titles_4_1" localSheetId="25">[7]Technical!$A:$B,[7]Technical!#REF!</definedName>
    <definedName name="_92Excel_BuiltIn_Print_Titles_4_1" localSheetId="41">[7]Technical!$A:$B,[7]Technical!#REF!</definedName>
    <definedName name="_92Excel_BuiltIn_Print_Titles_4_1" localSheetId="7">[7]Technical!$A:$B,[7]Technical!#REF!</definedName>
    <definedName name="_92Excel_BuiltIn_Print_Titles_4_1" localSheetId="51">[7]Technical!$A:$B,[7]Technical!#REF!</definedName>
    <definedName name="_92Excel_BuiltIn_Print_Titles_4_1" localSheetId="56">[7]Technical!$A:$B,[7]Technical!#REF!</definedName>
    <definedName name="_92Excel_BuiltIn_Print_Titles_4_1" localSheetId="16">[7]Technical!$A:$B,[7]Technical!#REF!</definedName>
    <definedName name="_92Excel_BuiltIn_Print_Titles_4_1" localSheetId="30">[7]Technical!$A:$B,[7]Technical!#REF!</definedName>
    <definedName name="_92Excel_BuiltIn_Print_Titles_4_1" localSheetId="46">[7]Technical!$A:$B,[7]Technical!#REF!</definedName>
    <definedName name="_92Excel_BuiltIn_Print_Titles_4_1" localSheetId="35">[7]Technical!$A:$B,[7]Technical!#REF!</definedName>
    <definedName name="_92Excel_BuiltIn_Print_Titles_4_1" localSheetId="22">[7]Technical!$A:$B,[7]Technical!#REF!</definedName>
    <definedName name="_92Excel_BuiltIn_Print_Titles_4_1" localSheetId="23">[7]Technical!$A:$B,[7]Technical!#REF!</definedName>
    <definedName name="_92Excel_BuiltIn_Print_Titles_4_1" localSheetId="24">[7]Technical!$A:$B,[7]Technical!#REF!</definedName>
    <definedName name="_92Excel_BuiltIn_Print_Titles_4_1">[7]Technical!$A:$B,[7]Technical!#REF!</definedName>
    <definedName name="_93Excel_BuiltIn_Print_Titles_4_1" localSheetId="0">[8]Technical!$A:$B,[8]Technical!#REF!</definedName>
    <definedName name="_93Excel_BuiltIn_Print_Titles_4_1" localSheetId="1">[8]Technical!$A:$B,[8]Technical!#REF!</definedName>
    <definedName name="_93Excel_BuiltIn_Print_Titles_4_1" localSheetId="37">[8]Technical!$A:$B,[8]Technical!#REF!</definedName>
    <definedName name="_93Excel_BuiltIn_Print_Titles_4_1" localSheetId="2">[8]Technical!$A:$B,[8]Technical!#REF!</definedName>
    <definedName name="_93Excel_BuiltIn_Print_Titles_4_1" localSheetId="25">[8]Technical!$A:$B,[8]Technical!#REF!</definedName>
    <definedName name="_93Excel_BuiltIn_Print_Titles_4_1" localSheetId="41">[8]Technical!$A:$B,[8]Technical!#REF!</definedName>
    <definedName name="_93Excel_BuiltIn_Print_Titles_4_1" localSheetId="7">[8]Technical!$A:$B,[8]Technical!#REF!</definedName>
    <definedName name="_93Excel_BuiltIn_Print_Titles_4_1" localSheetId="51">[8]Technical!$A:$B,[8]Technical!#REF!</definedName>
    <definedName name="_93Excel_BuiltIn_Print_Titles_4_1" localSheetId="56">[8]Technical!$A:$B,[8]Technical!#REF!</definedName>
    <definedName name="_93Excel_BuiltIn_Print_Titles_4_1" localSheetId="16">[8]Technical!$A:$B,[8]Technical!#REF!</definedName>
    <definedName name="_93Excel_BuiltIn_Print_Titles_4_1" localSheetId="30">[8]Technical!$A:$B,[8]Technical!#REF!</definedName>
    <definedName name="_93Excel_BuiltIn_Print_Titles_4_1" localSheetId="46">[8]Technical!$A:$B,[8]Technical!#REF!</definedName>
    <definedName name="_93Excel_BuiltIn_Print_Titles_4_1" localSheetId="35">[8]Technical!$A:$B,[8]Technical!#REF!</definedName>
    <definedName name="_93Excel_BuiltIn_Print_Titles_4_1" localSheetId="22">[8]Technical!$A:$B,[8]Technical!#REF!</definedName>
    <definedName name="_93Excel_BuiltIn_Print_Titles_4_1" localSheetId="23">[8]Technical!$A:$B,[8]Technical!#REF!</definedName>
    <definedName name="_93Excel_BuiltIn_Print_Titles_4_1" localSheetId="24">[8]Technical!$A:$B,[8]Technical!#REF!</definedName>
    <definedName name="_93Excel_BuiltIn_Print_Titles_4_1">[8]Technical!$A:$B,[8]Technical!#REF!</definedName>
    <definedName name="_93Excel_BuiltIn_Print_Titles_5_1" localSheetId="0">[7]Marketing!$A:$C,[7]Marketing!#REF!</definedName>
    <definedName name="_93Excel_BuiltIn_Print_Titles_5_1" localSheetId="1">[7]Marketing!$A:$C,[7]Marketing!#REF!</definedName>
    <definedName name="_93Excel_BuiltIn_Print_Titles_5_1" localSheetId="37">[7]Marketing!$A:$C,[7]Marketing!#REF!</definedName>
    <definedName name="_93Excel_BuiltIn_Print_Titles_5_1" localSheetId="2">[7]Marketing!$A:$C,[7]Marketing!#REF!</definedName>
    <definedName name="_93Excel_BuiltIn_Print_Titles_5_1" localSheetId="25">[7]Marketing!$A:$C,[7]Marketing!#REF!</definedName>
    <definedName name="_93Excel_BuiltIn_Print_Titles_5_1" localSheetId="41">[7]Marketing!$A:$C,[7]Marketing!#REF!</definedName>
    <definedName name="_93Excel_BuiltIn_Print_Titles_5_1" localSheetId="7">[7]Marketing!$A:$C,[7]Marketing!#REF!</definedName>
    <definedName name="_93Excel_BuiltIn_Print_Titles_5_1" localSheetId="51">[7]Marketing!$A:$C,[7]Marketing!#REF!</definedName>
    <definedName name="_93Excel_BuiltIn_Print_Titles_5_1" localSheetId="56">[7]Marketing!$A:$C,[7]Marketing!#REF!</definedName>
    <definedName name="_93Excel_BuiltIn_Print_Titles_5_1" localSheetId="16">[7]Marketing!$A:$C,[7]Marketing!#REF!</definedName>
    <definedName name="_93Excel_BuiltIn_Print_Titles_5_1" localSheetId="30">[7]Marketing!$A:$C,[7]Marketing!#REF!</definedName>
    <definedName name="_93Excel_BuiltIn_Print_Titles_5_1" localSheetId="46">[7]Marketing!$A:$C,[7]Marketing!#REF!</definedName>
    <definedName name="_93Excel_BuiltIn_Print_Titles_5_1" localSheetId="35">[7]Marketing!$A:$C,[7]Marketing!#REF!</definedName>
    <definedName name="_93Excel_BuiltIn_Print_Titles_5_1" localSheetId="22">[7]Marketing!$A:$C,[7]Marketing!#REF!</definedName>
    <definedName name="_93Excel_BuiltIn_Print_Titles_5_1" localSheetId="23">[7]Marketing!$A:$C,[7]Marketing!#REF!</definedName>
    <definedName name="_93Excel_BuiltIn_Print_Titles_5_1" localSheetId="24">[7]Marketing!$A:$C,[7]Marketing!#REF!</definedName>
    <definedName name="_93Excel_BuiltIn_Print_Titles_5_1">[7]Marketing!$A:$C,[7]Marketing!#REF!</definedName>
    <definedName name="_94Excel_BuiltIn_Print_Titles_5_1" localSheetId="0">[8]Marketing!$A:$C,[8]Marketing!#REF!</definedName>
    <definedName name="_94Excel_BuiltIn_Print_Titles_5_1" localSheetId="1">[8]Marketing!$A:$C,[8]Marketing!#REF!</definedName>
    <definedName name="_94Excel_BuiltIn_Print_Titles_5_1" localSheetId="37">[8]Marketing!$A:$C,[8]Marketing!#REF!</definedName>
    <definedName name="_94Excel_BuiltIn_Print_Titles_5_1" localSheetId="2">[8]Marketing!$A:$C,[8]Marketing!#REF!</definedName>
    <definedName name="_94Excel_BuiltIn_Print_Titles_5_1" localSheetId="25">[8]Marketing!$A:$C,[8]Marketing!#REF!</definedName>
    <definedName name="_94Excel_BuiltIn_Print_Titles_5_1" localSheetId="41">[8]Marketing!$A:$C,[8]Marketing!#REF!</definedName>
    <definedName name="_94Excel_BuiltIn_Print_Titles_5_1" localSheetId="7">[8]Marketing!$A:$C,[8]Marketing!#REF!</definedName>
    <definedName name="_94Excel_BuiltIn_Print_Titles_5_1" localSheetId="51">[8]Marketing!$A:$C,[8]Marketing!#REF!</definedName>
    <definedName name="_94Excel_BuiltIn_Print_Titles_5_1" localSheetId="56">[8]Marketing!$A:$C,[8]Marketing!#REF!</definedName>
    <definedName name="_94Excel_BuiltIn_Print_Titles_5_1" localSheetId="16">[8]Marketing!$A:$C,[8]Marketing!#REF!</definedName>
    <definedName name="_94Excel_BuiltIn_Print_Titles_5_1" localSheetId="30">[8]Marketing!$A:$C,[8]Marketing!#REF!</definedName>
    <definedName name="_94Excel_BuiltIn_Print_Titles_5_1" localSheetId="46">[8]Marketing!$A:$C,[8]Marketing!#REF!</definedName>
    <definedName name="_94Excel_BuiltIn_Print_Titles_5_1" localSheetId="35">[8]Marketing!$A:$C,[8]Marketing!#REF!</definedName>
    <definedName name="_94Excel_BuiltIn_Print_Titles_5_1" localSheetId="22">[8]Marketing!$A:$C,[8]Marketing!#REF!</definedName>
    <definedName name="_94Excel_BuiltIn_Print_Titles_5_1" localSheetId="23">[8]Marketing!$A:$C,[8]Marketing!#REF!</definedName>
    <definedName name="_94Excel_BuiltIn_Print_Titles_5_1" localSheetId="24">[8]Marketing!$A:$C,[8]Marketing!#REF!</definedName>
    <definedName name="_94Excel_BuiltIn_Print_Titles_5_1">[8]Marketing!$A:$C,[8]Marketing!#REF!</definedName>
    <definedName name="_94Excel_BuiltIn_Print_Titles_6_1" localSheetId="0">[7]Administration!$A:$C,[7]Administration!#REF!</definedName>
    <definedName name="_94Excel_BuiltIn_Print_Titles_6_1" localSheetId="1">[7]Administration!$A:$C,[7]Administration!#REF!</definedName>
    <definedName name="_94Excel_BuiltIn_Print_Titles_6_1" localSheetId="37">[7]Administration!$A:$C,[7]Administration!#REF!</definedName>
    <definedName name="_94Excel_BuiltIn_Print_Titles_6_1" localSheetId="2">[7]Administration!$A:$C,[7]Administration!#REF!</definedName>
    <definedName name="_94Excel_BuiltIn_Print_Titles_6_1" localSheetId="25">[7]Administration!$A:$C,[7]Administration!#REF!</definedName>
    <definedName name="_94Excel_BuiltIn_Print_Titles_6_1" localSheetId="41">[7]Administration!$A:$C,[7]Administration!#REF!</definedName>
    <definedName name="_94Excel_BuiltIn_Print_Titles_6_1" localSheetId="7">[7]Administration!$A:$C,[7]Administration!#REF!</definedName>
    <definedName name="_94Excel_BuiltIn_Print_Titles_6_1" localSheetId="51">[7]Administration!$A:$C,[7]Administration!#REF!</definedName>
    <definedName name="_94Excel_BuiltIn_Print_Titles_6_1" localSheetId="56">[7]Administration!$A:$C,[7]Administration!#REF!</definedName>
    <definedName name="_94Excel_BuiltIn_Print_Titles_6_1" localSheetId="16">[7]Administration!$A:$C,[7]Administration!#REF!</definedName>
    <definedName name="_94Excel_BuiltIn_Print_Titles_6_1" localSheetId="30">[7]Administration!$A:$C,[7]Administration!#REF!</definedName>
    <definedName name="_94Excel_BuiltIn_Print_Titles_6_1" localSheetId="46">[7]Administration!$A:$C,[7]Administration!#REF!</definedName>
    <definedName name="_94Excel_BuiltIn_Print_Titles_6_1" localSheetId="35">[7]Administration!$A:$C,[7]Administration!#REF!</definedName>
    <definedName name="_94Excel_BuiltIn_Print_Titles_6_1" localSheetId="22">[7]Administration!$A:$C,[7]Administration!#REF!</definedName>
    <definedName name="_94Excel_BuiltIn_Print_Titles_6_1" localSheetId="23">[7]Administration!$A:$C,[7]Administration!#REF!</definedName>
    <definedName name="_94Excel_BuiltIn_Print_Titles_6_1" localSheetId="24">[7]Administration!$A:$C,[7]Administration!#REF!</definedName>
    <definedName name="_94Excel_BuiltIn_Print_Titles_6_1">[7]Administration!$A:$C,[7]Administration!#REF!</definedName>
    <definedName name="_95Excel_BuiltIn_Print_Titles_6_1" localSheetId="0">[8]Administration!$A:$C,[8]Administration!#REF!</definedName>
    <definedName name="_95Excel_BuiltIn_Print_Titles_6_1" localSheetId="1">[8]Administration!$A:$C,[8]Administration!#REF!</definedName>
    <definedName name="_95Excel_BuiltIn_Print_Titles_6_1" localSheetId="37">[8]Administration!$A:$C,[8]Administration!#REF!</definedName>
    <definedName name="_95Excel_BuiltIn_Print_Titles_6_1" localSheetId="2">[8]Administration!$A:$C,[8]Administration!#REF!</definedName>
    <definedName name="_95Excel_BuiltIn_Print_Titles_6_1" localSheetId="25">[8]Administration!$A:$C,[8]Administration!#REF!</definedName>
    <definedName name="_95Excel_BuiltIn_Print_Titles_6_1" localSheetId="41">[8]Administration!$A:$C,[8]Administration!#REF!</definedName>
    <definedName name="_95Excel_BuiltIn_Print_Titles_6_1" localSheetId="7">[8]Administration!$A:$C,[8]Administration!#REF!</definedName>
    <definedName name="_95Excel_BuiltIn_Print_Titles_6_1" localSheetId="51">[8]Administration!$A:$C,[8]Administration!#REF!</definedName>
    <definedName name="_95Excel_BuiltIn_Print_Titles_6_1" localSheetId="56">[8]Administration!$A:$C,[8]Administration!#REF!</definedName>
    <definedName name="_95Excel_BuiltIn_Print_Titles_6_1" localSheetId="16">[8]Administration!$A:$C,[8]Administration!#REF!</definedName>
    <definedName name="_95Excel_BuiltIn_Print_Titles_6_1" localSheetId="30">[8]Administration!$A:$C,[8]Administration!#REF!</definedName>
    <definedName name="_95Excel_BuiltIn_Print_Titles_6_1" localSheetId="46">[8]Administration!$A:$C,[8]Administration!#REF!</definedName>
    <definedName name="_95Excel_BuiltIn_Print_Titles_6_1" localSheetId="35">[8]Administration!$A:$C,[8]Administration!#REF!</definedName>
    <definedName name="_95Excel_BuiltIn_Print_Titles_6_1" localSheetId="22">[8]Administration!$A:$C,[8]Administration!#REF!</definedName>
    <definedName name="_95Excel_BuiltIn_Print_Titles_6_1" localSheetId="23">[8]Administration!$A:$C,[8]Administration!#REF!</definedName>
    <definedName name="_95Excel_BuiltIn_Print_Titles_6_1" localSheetId="24">[8]Administration!$A:$C,[8]Administration!#REF!</definedName>
    <definedName name="_95Excel_BuiltIn_Print_Titles_6_1">[8]Administration!$A:$C,[8]Administration!#REF!</definedName>
    <definedName name="_95FLOW" localSheetId="0">#REF!</definedName>
    <definedName name="_95FLOW" localSheetId="1">#REF!</definedName>
    <definedName name="_95FLOW" localSheetId="37">#REF!</definedName>
    <definedName name="_95FLOW" localSheetId="2">#REF!</definedName>
    <definedName name="_95FLOW" localSheetId="25">#REF!</definedName>
    <definedName name="_95FLOW" localSheetId="41">#REF!</definedName>
    <definedName name="_95FLOW" localSheetId="7">#REF!</definedName>
    <definedName name="_95FLOW" localSheetId="51">#REF!</definedName>
    <definedName name="_95FLOW" localSheetId="56">#REF!</definedName>
    <definedName name="_95FLOW" localSheetId="16">#REF!</definedName>
    <definedName name="_95FLOW" localSheetId="30">#REF!</definedName>
    <definedName name="_95FLOW" localSheetId="46">#REF!</definedName>
    <definedName name="_95FLOW" localSheetId="35">#REF!</definedName>
    <definedName name="_95FLOW" localSheetId="22">#REF!</definedName>
    <definedName name="_95FLOW" localSheetId="23">#REF!</definedName>
    <definedName name="_95FLOW" localSheetId="24">#REF!</definedName>
    <definedName name="_95FLOW">#REF!</definedName>
    <definedName name="_96FLOW" localSheetId="0">#REF!</definedName>
    <definedName name="_96FLOW" localSheetId="1">#REF!</definedName>
    <definedName name="_96FLOW" localSheetId="37">#REF!</definedName>
    <definedName name="_96FLOW" localSheetId="2">#REF!</definedName>
    <definedName name="_96FLOW" localSheetId="25">#REF!</definedName>
    <definedName name="_96FLOW" localSheetId="41">#REF!</definedName>
    <definedName name="_96FLOW" localSheetId="7">#REF!</definedName>
    <definedName name="_96FLOW" localSheetId="51">#REF!</definedName>
    <definedName name="_96FLOW" localSheetId="56">#REF!</definedName>
    <definedName name="_96FLOW" localSheetId="16">#REF!</definedName>
    <definedName name="_96FLOW" localSheetId="30">#REF!</definedName>
    <definedName name="_96FLOW" localSheetId="46">#REF!</definedName>
    <definedName name="_96FLOW" localSheetId="35">#REF!</definedName>
    <definedName name="_96FLOW" localSheetId="22">#REF!</definedName>
    <definedName name="_96FLOW" localSheetId="23">#REF!</definedName>
    <definedName name="_96FLOW" localSheetId="24">#REF!</definedName>
    <definedName name="_96FLOW">#REF!</definedName>
    <definedName name="_9798" localSheetId="0">#REF!</definedName>
    <definedName name="_9798" localSheetId="1">#REF!</definedName>
    <definedName name="_9798" localSheetId="37">#REF!</definedName>
    <definedName name="_9798" localSheetId="2">#REF!</definedName>
    <definedName name="_9798" localSheetId="25">#REF!</definedName>
    <definedName name="_9798" localSheetId="41">#REF!</definedName>
    <definedName name="_9798" localSheetId="7">#REF!</definedName>
    <definedName name="_9798" localSheetId="51">#REF!</definedName>
    <definedName name="_9798" localSheetId="56">#REF!</definedName>
    <definedName name="_9798" localSheetId="16">#REF!</definedName>
    <definedName name="_9798" localSheetId="30">#REF!</definedName>
    <definedName name="_9798" localSheetId="46">#REF!</definedName>
    <definedName name="_9798" localSheetId="35">#REF!</definedName>
    <definedName name="_9798" localSheetId="22">#REF!</definedName>
    <definedName name="_9798" localSheetId="23">#REF!</definedName>
    <definedName name="_9798" localSheetId="24">#REF!</definedName>
    <definedName name="_9798">#REF!</definedName>
    <definedName name="_9799" localSheetId="0">#REF!</definedName>
    <definedName name="_9799" localSheetId="1">#REF!</definedName>
    <definedName name="_9799" localSheetId="37">#REF!</definedName>
    <definedName name="_9799" localSheetId="2">#REF!</definedName>
    <definedName name="_9799" localSheetId="25">#REF!</definedName>
    <definedName name="_9799" localSheetId="41">#REF!</definedName>
    <definedName name="_9799" localSheetId="7">#REF!</definedName>
    <definedName name="_9799" localSheetId="51">#REF!</definedName>
    <definedName name="_9799" localSheetId="56">#REF!</definedName>
    <definedName name="_9799" localSheetId="16">#REF!</definedName>
    <definedName name="_9799" localSheetId="30">#REF!</definedName>
    <definedName name="_9799" localSheetId="46">#REF!</definedName>
    <definedName name="_9799" localSheetId="35">#REF!</definedName>
    <definedName name="_9799" localSheetId="22">#REF!</definedName>
    <definedName name="_9799" localSheetId="23">#REF!</definedName>
    <definedName name="_9799" localSheetId="24">#REF!</definedName>
    <definedName name="_9799">#REF!</definedName>
    <definedName name="_A" localSheetId="0">[9]RS!#REF!</definedName>
    <definedName name="_A" localSheetId="1">[9]RS!#REF!</definedName>
    <definedName name="_A" localSheetId="37">[9]RS!#REF!</definedName>
    <definedName name="_A" localSheetId="2">[9]RS!#REF!</definedName>
    <definedName name="_A" localSheetId="25">[9]RS!#REF!</definedName>
    <definedName name="_A" localSheetId="41">[9]RS!#REF!</definedName>
    <definedName name="_A" localSheetId="7">[9]RS!#REF!</definedName>
    <definedName name="_A" localSheetId="51">[9]RS!#REF!</definedName>
    <definedName name="_A" localSheetId="56">[9]RS!#REF!</definedName>
    <definedName name="_A" localSheetId="16">[9]RS!#REF!</definedName>
    <definedName name="_A" localSheetId="30">[9]RS!#REF!</definedName>
    <definedName name="_A" localSheetId="46">[9]RS!#REF!</definedName>
    <definedName name="_A" localSheetId="35">[9]RS!#REF!</definedName>
    <definedName name="_A" localSheetId="22">[9]RS!#REF!</definedName>
    <definedName name="_A" localSheetId="23">[9]RS!#REF!</definedName>
    <definedName name="_A" localSheetId="24">[9]RS!#REF!</definedName>
    <definedName name="_A">[9]RS!#REF!</definedName>
    <definedName name="_ABT_ADDRESS1" localSheetId="0">#REF!</definedName>
    <definedName name="_ABT_ADDRESS1" localSheetId="1">#REF!</definedName>
    <definedName name="_ABT_ADDRESS1" localSheetId="37">#REF!</definedName>
    <definedName name="_ABT_ADDRESS1" localSheetId="2">#REF!</definedName>
    <definedName name="_ABT_ADDRESS1" localSheetId="25">#REF!</definedName>
    <definedName name="_ABT_ADDRESS1" localSheetId="41">#REF!</definedName>
    <definedName name="_ABT_ADDRESS1" localSheetId="7">#REF!</definedName>
    <definedName name="_ABT_ADDRESS1" localSheetId="51">#REF!</definedName>
    <definedName name="_ABT_ADDRESS1" localSheetId="56">#REF!</definedName>
    <definedName name="_ABT_ADDRESS1" localSheetId="16">#REF!</definedName>
    <definedName name="_ABT_ADDRESS1" localSheetId="30">#REF!</definedName>
    <definedName name="_ABT_ADDRESS1" localSheetId="46">#REF!</definedName>
    <definedName name="_ABT_ADDRESS1" localSheetId="35">#REF!</definedName>
    <definedName name="_ABT_ADDRESS1" localSheetId="22">#REF!</definedName>
    <definedName name="_ABT_ADDRESS1" localSheetId="23">#REF!</definedName>
    <definedName name="_ABT_ADDRESS1" localSheetId="24">#REF!</definedName>
    <definedName name="_ABT_ADDRESS1">#REF!</definedName>
    <definedName name="_ABT_ADDRESS2" localSheetId="0">#REF!</definedName>
    <definedName name="_ABT_ADDRESS2" localSheetId="1">#REF!</definedName>
    <definedName name="_ABT_ADDRESS2" localSheetId="37">#REF!</definedName>
    <definedName name="_ABT_ADDRESS2" localSheetId="2">#REF!</definedName>
    <definedName name="_ABT_ADDRESS2" localSheetId="25">#REF!</definedName>
    <definedName name="_ABT_ADDRESS2" localSheetId="41">#REF!</definedName>
    <definedName name="_ABT_ADDRESS2" localSheetId="7">#REF!</definedName>
    <definedName name="_ABT_ADDRESS2" localSheetId="51">#REF!</definedName>
    <definedName name="_ABT_ADDRESS2" localSheetId="56">#REF!</definedName>
    <definedName name="_ABT_ADDRESS2" localSheetId="16">#REF!</definedName>
    <definedName name="_ABT_ADDRESS2" localSheetId="30">#REF!</definedName>
    <definedName name="_ABT_ADDRESS2" localSheetId="46">#REF!</definedName>
    <definedName name="_ABT_ADDRESS2" localSheetId="35">#REF!</definedName>
    <definedName name="_ABT_ADDRESS2" localSheetId="22">#REF!</definedName>
    <definedName name="_ABT_ADDRESS2" localSheetId="23">#REF!</definedName>
    <definedName name="_ABT_ADDRESS2" localSheetId="24">#REF!</definedName>
    <definedName name="_ABT_ADDRESS2">#REF!</definedName>
    <definedName name="_ABT_AMEX" localSheetId="0">#REF!</definedName>
    <definedName name="_ABT_AMEX" localSheetId="1">#REF!</definedName>
    <definedName name="_ABT_AMEX" localSheetId="37">#REF!</definedName>
    <definedName name="_ABT_AMEX" localSheetId="2">#REF!</definedName>
    <definedName name="_ABT_AMEX" localSheetId="25">#REF!</definedName>
    <definedName name="_ABT_AMEX" localSheetId="41">#REF!</definedName>
    <definedName name="_ABT_AMEX" localSheetId="7">#REF!</definedName>
    <definedName name="_ABT_AMEX" localSheetId="51">#REF!</definedName>
    <definedName name="_ABT_AMEX" localSheetId="56">#REF!</definedName>
    <definedName name="_ABT_AMEX" localSheetId="16">#REF!</definedName>
    <definedName name="_ABT_AMEX" localSheetId="30">#REF!</definedName>
    <definedName name="_ABT_AMEX" localSheetId="46">#REF!</definedName>
    <definedName name="_ABT_AMEX" localSheetId="35">#REF!</definedName>
    <definedName name="_ABT_AMEX" localSheetId="22">#REF!</definedName>
    <definedName name="_ABT_AMEX" localSheetId="23">#REF!</definedName>
    <definedName name="_ABT_AMEX" localSheetId="24">#REF!</definedName>
    <definedName name="_ABT_AMEX">#REF!</definedName>
    <definedName name="_ABT_APPSTR" localSheetId="0">#REF!</definedName>
    <definedName name="_ABT_APPSTR" localSheetId="1">#REF!</definedName>
    <definedName name="_ABT_APPSTR" localSheetId="37">#REF!</definedName>
    <definedName name="_ABT_APPSTR" localSheetId="2">#REF!</definedName>
    <definedName name="_ABT_APPSTR" localSheetId="25">#REF!</definedName>
    <definedName name="_ABT_APPSTR" localSheetId="41">#REF!</definedName>
    <definedName name="_ABT_APPSTR" localSheetId="7">#REF!</definedName>
    <definedName name="_ABT_APPSTR" localSheetId="51">#REF!</definedName>
    <definedName name="_ABT_APPSTR" localSheetId="56">#REF!</definedName>
    <definedName name="_ABT_APPSTR" localSheetId="16">#REF!</definedName>
    <definedName name="_ABT_APPSTR" localSheetId="30">#REF!</definedName>
    <definedName name="_ABT_APPSTR" localSheetId="46">#REF!</definedName>
    <definedName name="_ABT_APPSTR" localSheetId="35">#REF!</definedName>
    <definedName name="_ABT_APPSTR" localSheetId="22">#REF!</definedName>
    <definedName name="_ABT_APPSTR" localSheetId="23">#REF!</definedName>
    <definedName name="_ABT_APPSTR" localSheetId="24">#REF!</definedName>
    <definedName name="_ABT_APPSTR">#REF!</definedName>
    <definedName name="_ABT_BUYPROD" localSheetId="0">#REF!</definedName>
    <definedName name="_ABT_BUYPROD" localSheetId="1">#REF!</definedName>
    <definedName name="_ABT_BUYPROD" localSheetId="37">#REF!</definedName>
    <definedName name="_ABT_BUYPROD" localSheetId="2">#REF!</definedName>
    <definedName name="_ABT_BUYPROD" localSheetId="25">#REF!</definedName>
    <definedName name="_ABT_BUYPROD" localSheetId="41">#REF!</definedName>
    <definedName name="_ABT_BUYPROD" localSheetId="7">#REF!</definedName>
    <definedName name="_ABT_BUYPROD" localSheetId="51">#REF!</definedName>
    <definedName name="_ABT_BUYPROD" localSheetId="56">#REF!</definedName>
    <definedName name="_ABT_BUYPROD" localSheetId="16">#REF!</definedName>
    <definedName name="_ABT_BUYPROD" localSheetId="30">#REF!</definedName>
    <definedName name="_ABT_BUYPROD" localSheetId="46">#REF!</definedName>
    <definedName name="_ABT_BUYPROD" localSheetId="35">#REF!</definedName>
    <definedName name="_ABT_BUYPROD" localSheetId="22">#REF!</definedName>
    <definedName name="_ABT_BUYPROD" localSheetId="23">#REF!</definedName>
    <definedName name="_ABT_BUYPROD" localSheetId="24">#REF!</definedName>
    <definedName name="_ABT_BUYPROD">#REF!</definedName>
    <definedName name="_ABT_COMPANY" localSheetId="0">#REF!</definedName>
    <definedName name="_ABT_COMPANY" localSheetId="1">#REF!</definedName>
    <definedName name="_ABT_COMPANY" localSheetId="37">#REF!</definedName>
    <definedName name="_ABT_COMPANY" localSheetId="2">#REF!</definedName>
    <definedName name="_ABT_COMPANY" localSheetId="25">#REF!</definedName>
    <definedName name="_ABT_COMPANY" localSheetId="41">#REF!</definedName>
    <definedName name="_ABT_COMPANY" localSheetId="7">#REF!</definedName>
    <definedName name="_ABT_COMPANY" localSheetId="51">#REF!</definedName>
    <definedName name="_ABT_COMPANY" localSheetId="56">#REF!</definedName>
    <definedName name="_ABT_COMPANY" localSheetId="16">#REF!</definedName>
    <definedName name="_ABT_COMPANY" localSheetId="30">#REF!</definedName>
    <definedName name="_ABT_COMPANY" localSheetId="46">#REF!</definedName>
    <definedName name="_ABT_COMPANY" localSheetId="35">#REF!</definedName>
    <definedName name="_ABT_COMPANY" localSheetId="22">#REF!</definedName>
    <definedName name="_ABT_COMPANY" localSheetId="23">#REF!</definedName>
    <definedName name="_ABT_COMPANY" localSheetId="24">#REF!</definedName>
    <definedName name="_ABT_COMPANY">#REF!</definedName>
    <definedName name="_ABT_CREDIT" localSheetId="0">#REF!</definedName>
    <definedName name="_ABT_CREDIT" localSheetId="1">#REF!</definedName>
    <definedName name="_ABT_CREDIT" localSheetId="37">#REF!</definedName>
    <definedName name="_ABT_CREDIT" localSheetId="2">#REF!</definedName>
    <definedName name="_ABT_CREDIT" localSheetId="25">#REF!</definedName>
    <definedName name="_ABT_CREDIT" localSheetId="41">#REF!</definedName>
    <definedName name="_ABT_CREDIT" localSheetId="7">#REF!</definedName>
    <definedName name="_ABT_CREDIT" localSheetId="51">#REF!</definedName>
    <definedName name="_ABT_CREDIT" localSheetId="56">#REF!</definedName>
    <definedName name="_ABT_CREDIT" localSheetId="16">#REF!</definedName>
    <definedName name="_ABT_CREDIT" localSheetId="30">#REF!</definedName>
    <definedName name="_ABT_CREDIT" localSheetId="46">#REF!</definedName>
    <definedName name="_ABT_CREDIT" localSheetId="35">#REF!</definedName>
    <definedName name="_ABT_CREDIT" localSheetId="22">#REF!</definedName>
    <definedName name="_ABT_CREDIT" localSheetId="23">#REF!</definedName>
    <definedName name="_ABT_CREDIT" localSheetId="24">#REF!</definedName>
    <definedName name="_ABT_CREDIT">#REF!</definedName>
    <definedName name="_ABT_CROW" localSheetId="0">#REF!</definedName>
    <definedName name="_ABT_CROW" localSheetId="1">#REF!</definedName>
    <definedName name="_ABT_CROW" localSheetId="37">#REF!</definedName>
    <definedName name="_ABT_CROW" localSheetId="2">#REF!</definedName>
    <definedName name="_ABT_CROW" localSheetId="25">#REF!</definedName>
    <definedName name="_ABT_CROW" localSheetId="41">#REF!</definedName>
    <definedName name="_ABT_CROW" localSheetId="7">#REF!</definedName>
    <definedName name="_ABT_CROW" localSheetId="51">#REF!</definedName>
    <definedName name="_ABT_CROW" localSheetId="56">#REF!</definedName>
    <definedName name="_ABT_CROW" localSheetId="16">#REF!</definedName>
    <definedName name="_ABT_CROW" localSheetId="30">#REF!</definedName>
    <definedName name="_ABT_CROW" localSheetId="46">#REF!</definedName>
    <definedName name="_ABT_CROW" localSheetId="35">#REF!</definedName>
    <definedName name="_ABT_CROW" localSheetId="22">#REF!</definedName>
    <definedName name="_ABT_CROW" localSheetId="23">#REF!</definedName>
    <definedName name="_ABT_CROW" localSheetId="24">#REF!</definedName>
    <definedName name="_ABT_CROW">#REF!</definedName>
    <definedName name="_ABT_CTRY" localSheetId="0">#REF!</definedName>
    <definedName name="_ABT_CTRY" localSheetId="1">#REF!</definedName>
    <definedName name="_ABT_CTRY" localSheetId="37">#REF!</definedName>
    <definedName name="_ABT_CTRY" localSheetId="2">#REF!</definedName>
    <definedName name="_ABT_CTRY" localSheetId="25">#REF!</definedName>
    <definedName name="_ABT_CTRY" localSheetId="41">#REF!</definedName>
    <definedName name="_ABT_CTRY" localSheetId="7">#REF!</definedName>
    <definedName name="_ABT_CTRY" localSheetId="51">#REF!</definedName>
    <definedName name="_ABT_CTRY" localSheetId="56">#REF!</definedName>
    <definedName name="_ABT_CTRY" localSheetId="16">#REF!</definedName>
    <definedName name="_ABT_CTRY" localSheetId="30">#REF!</definedName>
    <definedName name="_ABT_CTRY" localSheetId="46">#REF!</definedName>
    <definedName name="_ABT_CTRY" localSheetId="35">#REF!</definedName>
    <definedName name="_ABT_CTRY" localSheetId="22">#REF!</definedName>
    <definedName name="_ABT_CTRY" localSheetId="23">#REF!</definedName>
    <definedName name="_ABT_CTRY" localSheetId="24">#REF!</definedName>
    <definedName name="_ABT_CTRY">#REF!</definedName>
    <definedName name="_ABT_DEFS" localSheetId="0">#REF!</definedName>
    <definedName name="_ABT_DEFS" localSheetId="1">#REF!</definedName>
    <definedName name="_ABT_DEFS" localSheetId="37">#REF!</definedName>
    <definedName name="_ABT_DEFS" localSheetId="2">#REF!</definedName>
    <definedName name="_ABT_DEFS" localSheetId="25">#REF!</definedName>
    <definedName name="_ABT_DEFS" localSheetId="41">#REF!</definedName>
    <definedName name="_ABT_DEFS" localSheetId="7">#REF!</definedName>
    <definedName name="_ABT_DEFS" localSheetId="51">#REF!</definedName>
    <definedName name="_ABT_DEFS" localSheetId="56">#REF!</definedName>
    <definedName name="_ABT_DEFS" localSheetId="16">#REF!</definedName>
    <definedName name="_ABT_DEFS" localSheetId="30">#REF!</definedName>
    <definedName name="_ABT_DEFS" localSheetId="46">#REF!</definedName>
    <definedName name="_ABT_DEFS" localSheetId="35">#REF!</definedName>
    <definedName name="_ABT_DEFS" localSheetId="22">#REF!</definedName>
    <definedName name="_ABT_DEFS" localSheetId="23">#REF!</definedName>
    <definedName name="_ABT_DEFS" localSheetId="24">#REF!</definedName>
    <definedName name="_ABT_DEFS">#REF!</definedName>
    <definedName name="_ABT_DISK1" localSheetId="0">#REF!</definedName>
    <definedName name="_ABT_DISK1" localSheetId="1">#REF!</definedName>
    <definedName name="_ABT_DISK1" localSheetId="37">#REF!</definedName>
    <definedName name="_ABT_DISK1" localSheetId="2">#REF!</definedName>
    <definedName name="_ABT_DISK1" localSheetId="25">#REF!</definedName>
    <definedName name="_ABT_DISK1" localSheetId="41">#REF!</definedName>
    <definedName name="_ABT_DISK1" localSheetId="7">#REF!</definedName>
    <definedName name="_ABT_DISK1" localSheetId="51">#REF!</definedName>
    <definedName name="_ABT_DISK1" localSheetId="56">#REF!</definedName>
    <definedName name="_ABT_DISK1" localSheetId="16">#REF!</definedName>
    <definedName name="_ABT_DISK1" localSheetId="30">#REF!</definedName>
    <definedName name="_ABT_DISK1" localSheetId="46">#REF!</definedName>
    <definedName name="_ABT_DISK1" localSheetId="35">#REF!</definedName>
    <definedName name="_ABT_DISK1" localSheetId="22">#REF!</definedName>
    <definedName name="_ABT_DISK1" localSheetId="23">#REF!</definedName>
    <definedName name="_ABT_DISK1" localSheetId="24">#REF!</definedName>
    <definedName name="_ABT_DISK1">#REF!</definedName>
    <definedName name="_ABT_DISK2" localSheetId="0">#REF!</definedName>
    <definedName name="_ABT_DISK2" localSheetId="1">#REF!</definedName>
    <definedName name="_ABT_DISK2" localSheetId="37">#REF!</definedName>
    <definedName name="_ABT_DISK2" localSheetId="2">#REF!</definedName>
    <definedName name="_ABT_DISK2" localSheetId="25">#REF!</definedName>
    <definedName name="_ABT_DISK2" localSheetId="41">#REF!</definedName>
    <definedName name="_ABT_DISK2" localSheetId="7">#REF!</definedName>
    <definedName name="_ABT_DISK2" localSheetId="51">#REF!</definedName>
    <definedName name="_ABT_DISK2" localSheetId="56">#REF!</definedName>
    <definedName name="_ABT_DISK2" localSheetId="16">#REF!</definedName>
    <definedName name="_ABT_DISK2" localSheetId="30">#REF!</definedName>
    <definedName name="_ABT_DISK2" localSheetId="46">#REF!</definedName>
    <definedName name="_ABT_DISK2" localSheetId="35">#REF!</definedName>
    <definedName name="_ABT_DISK2" localSheetId="22">#REF!</definedName>
    <definedName name="_ABT_DISK2" localSheetId="23">#REF!</definedName>
    <definedName name="_ABT_DISK2" localSheetId="24">#REF!</definedName>
    <definedName name="_ABT_DISK2">#REF!</definedName>
    <definedName name="_ABT_DISK3" localSheetId="0">#REF!</definedName>
    <definedName name="_ABT_DISK3" localSheetId="1">#REF!</definedName>
    <definedName name="_ABT_DISK3" localSheetId="37">#REF!</definedName>
    <definedName name="_ABT_DISK3" localSheetId="2">#REF!</definedName>
    <definedName name="_ABT_DISK3" localSheetId="25">#REF!</definedName>
    <definedName name="_ABT_DISK3" localSheetId="41">#REF!</definedName>
    <definedName name="_ABT_DISK3" localSheetId="7">#REF!</definedName>
    <definedName name="_ABT_DISK3" localSheetId="51">#REF!</definedName>
    <definedName name="_ABT_DISK3" localSheetId="56">#REF!</definedName>
    <definedName name="_ABT_DISK3" localSheetId="16">#REF!</definedName>
    <definedName name="_ABT_DISK3" localSheetId="30">#REF!</definedName>
    <definedName name="_ABT_DISK3" localSheetId="46">#REF!</definedName>
    <definedName name="_ABT_DISK3" localSheetId="35">#REF!</definedName>
    <definedName name="_ABT_DISK3" localSheetId="22">#REF!</definedName>
    <definedName name="_ABT_DISK3" localSheetId="23">#REF!</definedName>
    <definedName name="_ABT_DISK3" localSheetId="24">#REF!</definedName>
    <definedName name="_ABT_DISK3">#REF!</definedName>
    <definedName name="_ABT_DISK4" localSheetId="0">#REF!</definedName>
    <definedName name="_ABT_DISK4" localSheetId="1">#REF!</definedName>
    <definedName name="_ABT_DISK4" localSheetId="37">#REF!</definedName>
    <definedName name="_ABT_DISK4" localSheetId="2">#REF!</definedName>
    <definedName name="_ABT_DISK4" localSheetId="25">#REF!</definedName>
    <definedName name="_ABT_DISK4" localSheetId="41">#REF!</definedName>
    <definedName name="_ABT_DISK4" localSheetId="7">#REF!</definedName>
    <definedName name="_ABT_DISK4" localSheetId="51">#REF!</definedName>
    <definedName name="_ABT_DISK4" localSheetId="56">#REF!</definedName>
    <definedName name="_ABT_DISK4" localSheetId="16">#REF!</definedName>
    <definedName name="_ABT_DISK4" localSheetId="30">#REF!</definedName>
    <definedName name="_ABT_DISK4" localSheetId="46">#REF!</definedName>
    <definedName name="_ABT_DISK4" localSheetId="35">#REF!</definedName>
    <definedName name="_ABT_DISK4" localSheetId="22">#REF!</definedName>
    <definedName name="_ABT_DISK4" localSheetId="23">#REF!</definedName>
    <definedName name="_ABT_DISK4" localSheetId="24">#REF!</definedName>
    <definedName name="_ABT_DISK4">#REF!</definedName>
    <definedName name="_ABT_DISL4" localSheetId="0">#REF!</definedName>
    <definedName name="_ABT_DISL4" localSheetId="1">#REF!</definedName>
    <definedName name="_ABT_DISL4" localSheetId="37">#REF!</definedName>
    <definedName name="_ABT_DISL4" localSheetId="2">#REF!</definedName>
    <definedName name="_ABT_DISL4" localSheetId="25">#REF!</definedName>
    <definedName name="_ABT_DISL4" localSheetId="41">#REF!</definedName>
    <definedName name="_ABT_DISL4" localSheetId="7">#REF!</definedName>
    <definedName name="_ABT_DISL4" localSheetId="51">#REF!</definedName>
    <definedName name="_ABT_DISL4" localSheetId="56">#REF!</definedName>
    <definedName name="_ABT_DISL4" localSheetId="16">#REF!</definedName>
    <definedName name="_ABT_DISL4" localSheetId="30">#REF!</definedName>
    <definedName name="_ABT_DISL4" localSheetId="46">#REF!</definedName>
    <definedName name="_ABT_DISL4" localSheetId="35">#REF!</definedName>
    <definedName name="_ABT_DISL4" localSheetId="22">#REF!</definedName>
    <definedName name="_ABT_DISL4" localSheetId="23">#REF!</definedName>
    <definedName name="_ABT_DISL4" localSheetId="24">#REF!</definedName>
    <definedName name="_ABT_DISL4">#REF!</definedName>
    <definedName name="_ABT_DLG_ORDER" localSheetId="0">#REF!</definedName>
    <definedName name="_ABT_DLG_ORDER" localSheetId="1">#REF!</definedName>
    <definedName name="_ABT_DLG_ORDER" localSheetId="37">#REF!</definedName>
    <definedName name="_ABT_DLG_ORDER" localSheetId="2">#REF!</definedName>
    <definedName name="_ABT_DLG_ORDER" localSheetId="25">#REF!</definedName>
    <definedName name="_ABT_DLG_ORDER" localSheetId="41">#REF!</definedName>
    <definedName name="_ABT_DLG_ORDER" localSheetId="7">#REF!</definedName>
    <definedName name="_ABT_DLG_ORDER" localSheetId="51">#REF!</definedName>
    <definedName name="_ABT_DLG_ORDER" localSheetId="56">#REF!</definedName>
    <definedName name="_ABT_DLG_ORDER" localSheetId="16">#REF!</definedName>
    <definedName name="_ABT_DLG_ORDER" localSheetId="30">#REF!</definedName>
    <definedName name="_ABT_DLG_ORDER" localSheetId="46">#REF!</definedName>
    <definedName name="_ABT_DLG_ORDER" localSheetId="35">#REF!</definedName>
    <definedName name="_ABT_DLG_ORDER" localSheetId="22">#REF!</definedName>
    <definedName name="_ABT_DLG_ORDER" localSheetId="23">#REF!</definedName>
    <definedName name="_ABT_DLG_ORDER" localSheetId="24">#REF!</definedName>
    <definedName name="_ABT_DLG_ORDER">#REF!</definedName>
    <definedName name="_ABT_EXP" localSheetId="0">#REF!</definedName>
    <definedName name="_ABT_EXP" localSheetId="1">#REF!</definedName>
    <definedName name="_ABT_EXP" localSheetId="37">#REF!</definedName>
    <definedName name="_ABT_EXP" localSheetId="2">#REF!</definedName>
    <definedName name="_ABT_EXP" localSheetId="25">#REF!</definedName>
    <definedName name="_ABT_EXP" localSheetId="41">#REF!</definedName>
    <definedName name="_ABT_EXP" localSheetId="7">#REF!</definedName>
    <definedName name="_ABT_EXP" localSheetId="51">#REF!</definedName>
    <definedName name="_ABT_EXP" localSheetId="56">#REF!</definedName>
    <definedName name="_ABT_EXP" localSheetId="16">#REF!</definedName>
    <definedName name="_ABT_EXP" localSheetId="30">#REF!</definedName>
    <definedName name="_ABT_EXP" localSheetId="46">#REF!</definedName>
    <definedName name="_ABT_EXP" localSheetId="35">#REF!</definedName>
    <definedName name="_ABT_EXP" localSheetId="22">#REF!</definedName>
    <definedName name="_ABT_EXP" localSheetId="23">#REF!</definedName>
    <definedName name="_ABT_EXP" localSheetId="24">#REF!</definedName>
    <definedName name="_ABT_EXP">#REF!</definedName>
    <definedName name="_ABT_GETEM" localSheetId="0">#REF!</definedName>
    <definedName name="_ABT_GETEM" localSheetId="1">#REF!</definedName>
    <definedName name="_ABT_GETEM" localSheetId="37">#REF!</definedName>
    <definedName name="_ABT_GETEM" localSheetId="2">#REF!</definedName>
    <definedName name="_ABT_GETEM" localSheetId="25">#REF!</definedName>
    <definedName name="_ABT_GETEM" localSheetId="41">#REF!</definedName>
    <definedName name="_ABT_GETEM" localSheetId="7">#REF!</definedName>
    <definedName name="_ABT_GETEM" localSheetId="51">#REF!</definedName>
    <definedName name="_ABT_GETEM" localSheetId="56">#REF!</definedName>
    <definedName name="_ABT_GETEM" localSheetId="16">#REF!</definedName>
    <definedName name="_ABT_GETEM" localSheetId="30">#REF!</definedName>
    <definedName name="_ABT_GETEM" localSheetId="46">#REF!</definedName>
    <definedName name="_ABT_GETEM" localSheetId="35">#REF!</definedName>
    <definedName name="_ABT_GETEM" localSheetId="22">#REF!</definedName>
    <definedName name="_ABT_GETEM" localSheetId="23">#REF!</definedName>
    <definedName name="_ABT_GETEM" localSheetId="24">#REF!</definedName>
    <definedName name="_ABT_GETEM">#REF!</definedName>
    <definedName name="_ABT_MA" localSheetId="0">#REF!</definedName>
    <definedName name="_ABT_MA" localSheetId="1">#REF!</definedName>
    <definedName name="_ABT_MA" localSheetId="37">#REF!</definedName>
    <definedName name="_ABT_MA" localSheetId="2">#REF!</definedName>
    <definedName name="_ABT_MA" localSheetId="25">#REF!</definedName>
    <definedName name="_ABT_MA" localSheetId="41">#REF!</definedName>
    <definedName name="_ABT_MA" localSheetId="7">#REF!</definedName>
    <definedName name="_ABT_MA" localSheetId="51">#REF!</definedName>
    <definedName name="_ABT_MA" localSheetId="56">#REF!</definedName>
    <definedName name="_ABT_MA" localSheetId="16">#REF!</definedName>
    <definedName name="_ABT_MA" localSheetId="30">#REF!</definedName>
    <definedName name="_ABT_MA" localSheetId="46">#REF!</definedName>
    <definedName name="_ABT_MA" localSheetId="35">#REF!</definedName>
    <definedName name="_ABT_MA" localSheetId="22">#REF!</definedName>
    <definedName name="_ABT_MA" localSheetId="23">#REF!</definedName>
    <definedName name="_ABT_MA" localSheetId="24">#REF!</definedName>
    <definedName name="_ABT_MA">#REF!</definedName>
    <definedName name="_ABT_MC" localSheetId="0">#REF!</definedName>
    <definedName name="_ABT_MC" localSheetId="1">#REF!</definedName>
    <definedName name="_ABT_MC" localSheetId="37">#REF!</definedName>
    <definedName name="_ABT_MC" localSheetId="2">#REF!</definedName>
    <definedName name="_ABT_MC" localSheetId="25">#REF!</definedName>
    <definedName name="_ABT_MC" localSheetId="41">#REF!</definedName>
    <definedName name="_ABT_MC" localSheetId="7">#REF!</definedName>
    <definedName name="_ABT_MC" localSheetId="51">#REF!</definedName>
    <definedName name="_ABT_MC" localSheetId="56">#REF!</definedName>
    <definedName name="_ABT_MC" localSheetId="16">#REF!</definedName>
    <definedName name="_ABT_MC" localSheetId="30">#REF!</definedName>
    <definedName name="_ABT_MC" localSheetId="46">#REF!</definedName>
    <definedName name="_ABT_MC" localSheetId="35">#REF!</definedName>
    <definedName name="_ABT_MC" localSheetId="22">#REF!</definedName>
    <definedName name="_ABT_MC" localSheetId="23">#REF!</definedName>
    <definedName name="_ABT_MC" localSheetId="24">#REF!</definedName>
    <definedName name="_ABT_MC">#REF!</definedName>
    <definedName name="_ABT_MORE" localSheetId="0">#REF!</definedName>
    <definedName name="_ABT_MORE" localSheetId="1">#REF!</definedName>
    <definedName name="_ABT_MORE" localSheetId="37">#REF!</definedName>
    <definedName name="_ABT_MORE" localSheetId="2">#REF!</definedName>
    <definedName name="_ABT_MORE" localSheetId="25">#REF!</definedName>
    <definedName name="_ABT_MORE" localSheetId="41">#REF!</definedName>
    <definedName name="_ABT_MORE" localSheetId="7">#REF!</definedName>
    <definedName name="_ABT_MORE" localSheetId="51">#REF!</definedName>
    <definedName name="_ABT_MORE" localSheetId="56">#REF!</definedName>
    <definedName name="_ABT_MORE" localSheetId="16">#REF!</definedName>
    <definedName name="_ABT_MORE" localSheetId="30">#REF!</definedName>
    <definedName name="_ABT_MORE" localSheetId="46">#REF!</definedName>
    <definedName name="_ABT_MORE" localSheetId="35">#REF!</definedName>
    <definedName name="_ABT_MORE" localSheetId="22">#REF!</definedName>
    <definedName name="_ABT_MORE" localSheetId="23">#REF!</definedName>
    <definedName name="_ABT_MORE" localSheetId="24">#REF!</definedName>
    <definedName name="_ABT_MORE">#REF!</definedName>
    <definedName name="_ABT_NAME" localSheetId="0">#REF!</definedName>
    <definedName name="_ABT_NAME" localSheetId="1">#REF!</definedName>
    <definedName name="_ABT_NAME" localSheetId="37">#REF!</definedName>
    <definedName name="_ABT_NAME" localSheetId="2">#REF!</definedName>
    <definedName name="_ABT_NAME" localSheetId="25">#REF!</definedName>
    <definedName name="_ABT_NAME" localSheetId="41">#REF!</definedName>
    <definedName name="_ABT_NAME" localSheetId="7">#REF!</definedName>
    <definedName name="_ABT_NAME" localSheetId="51">#REF!</definedName>
    <definedName name="_ABT_NAME" localSheetId="56">#REF!</definedName>
    <definedName name="_ABT_NAME" localSheetId="16">#REF!</definedName>
    <definedName name="_ABT_NAME" localSheetId="30">#REF!</definedName>
    <definedName name="_ABT_NAME" localSheetId="46">#REF!</definedName>
    <definedName name="_ABT_NAME" localSheetId="35">#REF!</definedName>
    <definedName name="_ABT_NAME" localSheetId="22">#REF!</definedName>
    <definedName name="_ABT_NAME" localSheetId="23">#REF!</definedName>
    <definedName name="_ABT_NAME" localSheetId="24">#REF!</definedName>
    <definedName name="_ABT_NAME">#REF!</definedName>
    <definedName name="_ABT_NUMPROD" localSheetId="0">#REF!</definedName>
    <definedName name="_ABT_NUMPROD" localSheetId="1">#REF!</definedName>
    <definedName name="_ABT_NUMPROD" localSheetId="37">#REF!</definedName>
    <definedName name="_ABT_NUMPROD" localSheetId="2">#REF!</definedName>
    <definedName name="_ABT_NUMPROD" localSheetId="25">#REF!</definedName>
    <definedName name="_ABT_NUMPROD" localSheetId="41">#REF!</definedName>
    <definedName name="_ABT_NUMPROD" localSheetId="7">#REF!</definedName>
    <definedName name="_ABT_NUMPROD" localSheetId="51">#REF!</definedName>
    <definedName name="_ABT_NUMPROD" localSheetId="56">#REF!</definedName>
    <definedName name="_ABT_NUMPROD" localSheetId="16">#REF!</definedName>
    <definedName name="_ABT_NUMPROD" localSheetId="30">#REF!</definedName>
    <definedName name="_ABT_NUMPROD" localSheetId="46">#REF!</definedName>
    <definedName name="_ABT_NUMPROD" localSheetId="35">#REF!</definedName>
    <definedName name="_ABT_NUMPROD" localSheetId="22">#REF!</definedName>
    <definedName name="_ABT_NUMPROD" localSheetId="23">#REF!</definedName>
    <definedName name="_ABT_NUMPROD" localSheetId="24">#REF!</definedName>
    <definedName name="_ABT_NUMPROD">#REF!</definedName>
    <definedName name="_ABT_ORD_DLG" localSheetId="0">#REF!</definedName>
    <definedName name="_ABT_ORD_DLG" localSheetId="1">#REF!</definedName>
    <definedName name="_ABT_ORD_DLG" localSheetId="37">#REF!</definedName>
    <definedName name="_ABT_ORD_DLG" localSheetId="2">#REF!</definedName>
    <definedName name="_ABT_ORD_DLG" localSheetId="25">#REF!</definedName>
    <definedName name="_ABT_ORD_DLG" localSheetId="41">#REF!</definedName>
    <definedName name="_ABT_ORD_DLG" localSheetId="7">#REF!</definedName>
    <definedName name="_ABT_ORD_DLG" localSheetId="51">#REF!</definedName>
    <definedName name="_ABT_ORD_DLG" localSheetId="56">#REF!</definedName>
    <definedName name="_ABT_ORD_DLG" localSheetId="16">#REF!</definedName>
    <definedName name="_ABT_ORD_DLG" localSheetId="30">#REF!</definedName>
    <definedName name="_ABT_ORD_DLG" localSheetId="46">#REF!</definedName>
    <definedName name="_ABT_ORD_DLG" localSheetId="35">#REF!</definedName>
    <definedName name="_ABT_ORD_DLG" localSheetId="22">#REF!</definedName>
    <definedName name="_ABT_ORD_DLG" localSheetId="23">#REF!</definedName>
    <definedName name="_ABT_ORD_DLG" localSheetId="24">#REF!</definedName>
    <definedName name="_ABT_ORD_DLG">#REF!</definedName>
    <definedName name="_ABT_ORDER" localSheetId="0">#REF!</definedName>
    <definedName name="_ABT_ORDER" localSheetId="1">#REF!</definedName>
    <definedName name="_ABT_ORDER" localSheetId="37">#REF!</definedName>
    <definedName name="_ABT_ORDER" localSheetId="2">#REF!</definedName>
    <definedName name="_ABT_ORDER" localSheetId="25">#REF!</definedName>
    <definedName name="_ABT_ORDER" localSheetId="41">#REF!</definedName>
    <definedName name="_ABT_ORDER" localSheetId="7">#REF!</definedName>
    <definedName name="_ABT_ORDER" localSheetId="51">#REF!</definedName>
    <definedName name="_ABT_ORDER" localSheetId="56">#REF!</definedName>
    <definedName name="_ABT_ORDER" localSheetId="16">#REF!</definedName>
    <definedName name="_ABT_ORDER" localSheetId="30">#REF!</definedName>
    <definedName name="_ABT_ORDER" localSheetId="46">#REF!</definedName>
    <definedName name="_ABT_ORDER" localSheetId="35">#REF!</definedName>
    <definedName name="_ABT_ORDER" localSheetId="22">#REF!</definedName>
    <definedName name="_ABT_ORDER" localSheetId="23">#REF!</definedName>
    <definedName name="_ABT_ORDER" localSheetId="24">#REF!</definedName>
    <definedName name="_ABT_ORDER">#REF!</definedName>
    <definedName name="_ABT_ORDERFORM" localSheetId="0">#REF!</definedName>
    <definedName name="_ABT_ORDERFORM" localSheetId="1">#REF!</definedName>
    <definedName name="_ABT_ORDERFORM" localSheetId="37">#REF!</definedName>
    <definedName name="_ABT_ORDERFORM" localSheetId="2">#REF!</definedName>
    <definedName name="_ABT_ORDERFORM" localSheetId="25">#REF!</definedName>
    <definedName name="_ABT_ORDERFORM" localSheetId="41">#REF!</definedName>
    <definedName name="_ABT_ORDERFORM" localSheetId="7">#REF!</definedName>
    <definedName name="_ABT_ORDERFORM" localSheetId="51">#REF!</definedName>
    <definedName name="_ABT_ORDERFORM" localSheetId="56">#REF!</definedName>
    <definedName name="_ABT_ORDERFORM" localSheetId="16">#REF!</definedName>
    <definedName name="_ABT_ORDERFORM" localSheetId="30">#REF!</definedName>
    <definedName name="_ABT_ORDERFORM" localSheetId="46">#REF!</definedName>
    <definedName name="_ABT_ORDERFORM" localSheetId="35">#REF!</definedName>
    <definedName name="_ABT_ORDERFORM" localSheetId="22">#REF!</definedName>
    <definedName name="_ABT_ORDERFORM" localSheetId="23">#REF!</definedName>
    <definedName name="_ABT_ORDERFORM" localSheetId="24">#REF!</definedName>
    <definedName name="_ABT_ORDERFORM">#REF!</definedName>
    <definedName name="_ABT_ORDFORM" localSheetId="0">#REF!</definedName>
    <definedName name="_ABT_ORDFORM" localSheetId="1">#REF!</definedName>
    <definedName name="_ABT_ORDFORM" localSheetId="37">#REF!</definedName>
    <definedName name="_ABT_ORDFORM" localSheetId="2">#REF!</definedName>
    <definedName name="_ABT_ORDFORM" localSheetId="25">#REF!</definedName>
    <definedName name="_ABT_ORDFORM" localSheetId="41">#REF!</definedName>
    <definedName name="_ABT_ORDFORM" localSheetId="7">#REF!</definedName>
    <definedName name="_ABT_ORDFORM" localSheetId="51">#REF!</definedName>
    <definedName name="_ABT_ORDFORM" localSheetId="56">#REF!</definedName>
    <definedName name="_ABT_ORDFORM" localSheetId="16">#REF!</definedName>
    <definedName name="_ABT_ORDFORM" localSheetId="30">#REF!</definedName>
    <definedName name="_ABT_ORDFORM" localSheetId="46">#REF!</definedName>
    <definedName name="_ABT_ORDFORM" localSheetId="35">#REF!</definedName>
    <definedName name="_ABT_ORDFORM" localSheetId="22">#REF!</definedName>
    <definedName name="_ABT_ORDFORM" localSheetId="23">#REF!</definedName>
    <definedName name="_ABT_ORDFORM" localSheetId="24">#REF!</definedName>
    <definedName name="_ABT_ORDFORM">#REF!</definedName>
    <definedName name="_ABT_ORDNEXT" localSheetId="0">#REF!</definedName>
    <definedName name="_ABT_ORDNEXT" localSheetId="1">#REF!</definedName>
    <definedName name="_ABT_ORDNEXT" localSheetId="37">#REF!</definedName>
    <definedName name="_ABT_ORDNEXT" localSheetId="2">#REF!</definedName>
    <definedName name="_ABT_ORDNEXT" localSheetId="25">#REF!</definedName>
    <definedName name="_ABT_ORDNEXT" localSheetId="41">#REF!</definedName>
    <definedName name="_ABT_ORDNEXT" localSheetId="7">#REF!</definedName>
    <definedName name="_ABT_ORDNEXT" localSheetId="51">#REF!</definedName>
    <definedName name="_ABT_ORDNEXT" localSheetId="56">#REF!</definedName>
    <definedName name="_ABT_ORDNEXT" localSheetId="16">#REF!</definedName>
    <definedName name="_ABT_ORDNEXT" localSheetId="30">#REF!</definedName>
    <definedName name="_ABT_ORDNEXT" localSheetId="46">#REF!</definedName>
    <definedName name="_ABT_ORDNEXT" localSheetId="35">#REF!</definedName>
    <definedName name="_ABT_ORDNEXT" localSheetId="22">#REF!</definedName>
    <definedName name="_ABT_ORDNEXT" localSheetId="23">#REF!</definedName>
    <definedName name="_ABT_ORDNEXT" localSheetId="24">#REF!</definedName>
    <definedName name="_ABT_ORDNEXT">#REF!</definedName>
    <definedName name="_ABT_ORDSUB" localSheetId="0">#REF!</definedName>
    <definedName name="_ABT_ORDSUB" localSheetId="1">#REF!</definedName>
    <definedName name="_ABT_ORDSUB" localSheetId="37">#REF!</definedName>
    <definedName name="_ABT_ORDSUB" localSheetId="2">#REF!</definedName>
    <definedName name="_ABT_ORDSUB" localSheetId="25">#REF!</definedName>
    <definedName name="_ABT_ORDSUB" localSheetId="41">#REF!</definedName>
    <definedName name="_ABT_ORDSUB" localSheetId="7">#REF!</definedName>
    <definedName name="_ABT_ORDSUB" localSheetId="51">#REF!</definedName>
    <definedName name="_ABT_ORDSUB" localSheetId="56">#REF!</definedName>
    <definedName name="_ABT_ORDSUB" localSheetId="16">#REF!</definedName>
    <definedName name="_ABT_ORDSUB" localSheetId="30">#REF!</definedName>
    <definedName name="_ABT_ORDSUB" localSheetId="46">#REF!</definedName>
    <definedName name="_ABT_ORDSUB" localSheetId="35">#REF!</definedName>
    <definedName name="_ABT_ORDSUB" localSheetId="22">#REF!</definedName>
    <definedName name="_ABT_ORDSUB" localSheetId="23">#REF!</definedName>
    <definedName name="_ABT_ORDSUB" localSheetId="24">#REF!</definedName>
    <definedName name="_ABT_ORDSUB">#REF!</definedName>
    <definedName name="_ABT_ORDTABLE" localSheetId="0">#REF!</definedName>
    <definedName name="_ABT_ORDTABLE" localSheetId="1">#REF!</definedName>
    <definedName name="_ABT_ORDTABLE" localSheetId="37">#REF!</definedName>
    <definedName name="_ABT_ORDTABLE" localSheetId="2">#REF!</definedName>
    <definedName name="_ABT_ORDTABLE" localSheetId="25">#REF!</definedName>
    <definedName name="_ABT_ORDTABLE" localSheetId="41">#REF!</definedName>
    <definedName name="_ABT_ORDTABLE" localSheetId="7">#REF!</definedName>
    <definedName name="_ABT_ORDTABLE" localSheetId="51">#REF!</definedName>
    <definedName name="_ABT_ORDTABLE" localSheetId="56">#REF!</definedName>
    <definedName name="_ABT_ORDTABLE" localSheetId="16">#REF!</definedName>
    <definedName name="_ABT_ORDTABLE" localSheetId="30">#REF!</definedName>
    <definedName name="_ABT_ORDTABLE" localSheetId="46">#REF!</definedName>
    <definedName name="_ABT_ORDTABLE" localSheetId="35">#REF!</definedName>
    <definedName name="_ABT_ORDTABLE" localSheetId="22">#REF!</definedName>
    <definedName name="_ABT_ORDTABLE" localSheetId="23">#REF!</definedName>
    <definedName name="_ABT_ORDTABLE" localSheetId="24">#REF!</definedName>
    <definedName name="_ABT_ORDTABLE">#REF!</definedName>
    <definedName name="_ABT_OROW" localSheetId="0">#REF!</definedName>
    <definedName name="_ABT_OROW" localSheetId="1">#REF!</definedName>
    <definedName name="_ABT_OROW" localSheetId="37">#REF!</definedName>
    <definedName name="_ABT_OROW" localSheetId="2">#REF!</definedName>
    <definedName name="_ABT_OROW" localSheetId="25">#REF!</definedName>
    <definedName name="_ABT_OROW" localSheetId="41">#REF!</definedName>
    <definedName name="_ABT_OROW" localSheetId="7">#REF!</definedName>
    <definedName name="_ABT_OROW" localSheetId="51">#REF!</definedName>
    <definedName name="_ABT_OROW" localSheetId="56">#REF!</definedName>
    <definedName name="_ABT_OROW" localSheetId="16">#REF!</definedName>
    <definedName name="_ABT_OROW" localSheetId="30">#REF!</definedName>
    <definedName name="_ABT_OROW" localSheetId="46">#REF!</definedName>
    <definedName name="_ABT_OROW" localSheetId="35">#REF!</definedName>
    <definedName name="_ABT_OROW" localSheetId="22">#REF!</definedName>
    <definedName name="_ABT_OROW" localSheetId="23">#REF!</definedName>
    <definedName name="_ABT_OROW" localSheetId="24">#REF!</definedName>
    <definedName name="_ABT_OROW">#REF!</definedName>
    <definedName name="_ABT_PHONE" localSheetId="0">#REF!</definedName>
    <definedName name="_ABT_PHONE" localSheetId="1">#REF!</definedName>
    <definedName name="_ABT_PHONE" localSheetId="37">#REF!</definedName>
    <definedName name="_ABT_PHONE" localSheetId="2">#REF!</definedName>
    <definedName name="_ABT_PHONE" localSheetId="25">#REF!</definedName>
    <definedName name="_ABT_PHONE" localSheetId="41">#REF!</definedName>
    <definedName name="_ABT_PHONE" localSheetId="7">#REF!</definedName>
    <definedName name="_ABT_PHONE" localSheetId="51">#REF!</definedName>
    <definedName name="_ABT_PHONE" localSheetId="56">#REF!</definedName>
    <definedName name="_ABT_PHONE" localSheetId="16">#REF!</definedName>
    <definedName name="_ABT_PHONE" localSheetId="30">#REF!</definedName>
    <definedName name="_ABT_PHONE" localSheetId="46">#REF!</definedName>
    <definedName name="_ABT_PHONE" localSheetId="35">#REF!</definedName>
    <definedName name="_ABT_PHONE" localSheetId="22">#REF!</definedName>
    <definedName name="_ABT_PHONE" localSheetId="23">#REF!</definedName>
    <definedName name="_ABT_PHONE" localSheetId="24">#REF!</definedName>
    <definedName name="_ABT_PHONE">#REF!</definedName>
    <definedName name="_ABT_PHONEFLG" localSheetId="0">#REF!</definedName>
    <definedName name="_ABT_PHONEFLG" localSheetId="1">#REF!</definedName>
    <definedName name="_ABT_PHONEFLG" localSheetId="37">#REF!</definedName>
    <definedName name="_ABT_PHONEFLG" localSheetId="2">#REF!</definedName>
    <definedName name="_ABT_PHONEFLG" localSheetId="25">#REF!</definedName>
    <definedName name="_ABT_PHONEFLG" localSheetId="41">#REF!</definedName>
    <definedName name="_ABT_PHONEFLG" localSheetId="7">#REF!</definedName>
    <definedName name="_ABT_PHONEFLG" localSheetId="51">#REF!</definedName>
    <definedName name="_ABT_PHONEFLG" localSheetId="56">#REF!</definedName>
    <definedName name="_ABT_PHONEFLG" localSheetId="16">#REF!</definedName>
    <definedName name="_ABT_PHONEFLG" localSheetId="30">#REF!</definedName>
    <definedName name="_ABT_PHONEFLG" localSheetId="46">#REF!</definedName>
    <definedName name="_ABT_PHONEFLG" localSheetId="35">#REF!</definedName>
    <definedName name="_ABT_PHONEFLG" localSheetId="22">#REF!</definedName>
    <definedName name="_ABT_PHONEFLG" localSheetId="23">#REF!</definedName>
    <definedName name="_ABT_PHONEFLG" localSheetId="24">#REF!</definedName>
    <definedName name="_ABT_PHONEFLG">#REF!</definedName>
    <definedName name="_ABT_PRODROW" localSheetId="0">#REF!</definedName>
    <definedName name="_ABT_PRODROW" localSheetId="1">#REF!</definedName>
    <definedName name="_ABT_PRODROW" localSheetId="37">#REF!</definedName>
    <definedName name="_ABT_PRODROW" localSheetId="2">#REF!</definedName>
    <definedName name="_ABT_PRODROW" localSheetId="25">#REF!</definedName>
    <definedName name="_ABT_PRODROW" localSheetId="41">#REF!</definedName>
    <definedName name="_ABT_PRODROW" localSheetId="7">#REF!</definedName>
    <definedName name="_ABT_PRODROW" localSheetId="51">#REF!</definedName>
    <definedName name="_ABT_PRODROW" localSheetId="56">#REF!</definedName>
    <definedName name="_ABT_PRODROW" localSheetId="16">#REF!</definedName>
    <definedName name="_ABT_PRODROW" localSheetId="30">#REF!</definedName>
    <definedName name="_ABT_PRODROW" localSheetId="46">#REF!</definedName>
    <definedName name="_ABT_PRODROW" localSheetId="35">#REF!</definedName>
    <definedName name="_ABT_PRODROW" localSheetId="22">#REF!</definedName>
    <definedName name="_ABT_PRODROW" localSheetId="23">#REF!</definedName>
    <definedName name="_ABT_PRODROW" localSheetId="24">#REF!</definedName>
    <definedName name="_ABT_PRODROW">#REF!</definedName>
    <definedName name="_ABT_PRODTABLE" localSheetId="0">#REF!</definedName>
    <definedName name="_ABT_PRODTABLE" localSheetId="1">#REF!</definedName>
    <definedName name="_ABT_PRODTABLE" localSheetId="37">#REF!</definedName>
    <definedName name="_ABT_PRODTABLE" localSheetId="2">#REF!</definedName>
    <definedName name="_ABT_PRODTABLE" localSheetId="25">#REF!</definedName>
    <definedName name="_ABT_PRODTABLE" localSheetId="41">#REF!</definedName>
    <definedName name="_ABT_PRODTABLE" localSheetId="7">#REF!</definedName>
    <definedName name="_ABT_PRODTABLE" localSheetId="51">#REF!</definedName>
    <definedName name="_ABT_PRODTABLE" localSheetId="56">#REF!</definedName>
    <definedName name="_ABT_PRODTABLE" localSheetId="16">#REF!</definedName>
    <definedName name="_ABT_PRODTABLE" localSheetId="30">#REF!</definedName>
    <definedName name="_ABT_PRODTABLE" localSheetId="46">#REF!</definedName>
    <definedName name="_ABT_PRODTABLE" localSheetId="35">#REF!</definedName>
    <definedName name="_ABT_PRODTABLE" localSheetId="22">#REF!</definedName>
    <definedName name="_ABT_PRODTABLE" localSheetId="23">#REF!</definedName>
    <definedName name="_ABT_PRODTABLE" localSheetId="24">#REF!</definedName>
    <definedName name="_ABT_PRODTABLE">#REF!</definedName>
    <definedName name="_ABT_RESPS" localSheetId="0">#REF!</definedName>
    <definedName name="_ABT_RESPS" localSheetId="1">#REF!</definedName>
    <definedName name="_ABT_RESPS" localSheetId="37">#REF!</definedName>
    <definedName name="_ABT_RESPS" localSheetId="2">#REF!</definedName>
    <definedName name="_ABT_RESPS" localSheetId="25">#REF!</definedName>
    <definedName name="_ABT_RESPS" localSheetId="41">#REF!</definedName>
    <definedName name="_ABT_RESPS" localSheetId="7">#REF!</definedName>
    <definedName name="_ABT_RESPS" localSheetId="51">#REF!</definedName>
    <definedName name="_ABT_RESPS" localSheetId="56">#REF!</definedName>
    <definedName name="_ABT_RESPS" localSheetId="16">#REF!</definedName>
    <definedName name="_ABT_RESPS" localSheetId="30">#REF!</definedName>
    <definedName name="_ABT_RESPS" localSheetId="46">#REF!</definedName>
    <definedName name="_ABT_RESPS" localSheetId="35">#REF!</definedName>
    <definedName name="_ABT_RESPS" localSheetId="22">#REF!</definedName>
    <definedName name="_ABT_RESPS" localSheetId="23">#REF!</definedName>
    <definedName name="_ABT_RESPS" localSheetId="24">#REF!</definedName>
    <definedName name="_ABT_RESPS">#REF!</definedName>
    <definedName name="_ABT_RET_LOC" localSheetId="0">#REF!</definedName>
    <definedName name="_ABT_RET_LOC" localSheetId="1">#REF!</definedName>
    <definedName name="_ABT_RET_LOC" localSheetId="37">#REF!</definedName>
    <definedName name="_ABT_RET_LOC" localSheetId="2">#REF!</definedName>
    <definedName name="_ABT_RET_LOC" localSheetId="25">#REF!</definedName>
    <definedName name="_ABT_RET_LOC" localSheetId="41">#REF!</definedName>
    <definedName name="_ABT_RET_LOC" localSheetId="7">#REF!</definedName>
    <definedName name="_ABT_RET_LOC" localSheetId="51">#REF!</definedName>
    <definedName name="_ABT_RET_LOC" localSheetId="56">#REF!</definedName>
    <definedName name="_ABT_RET_LOC" localSheetId="16">#REF!</definedName>
    <definedName name="_ABT_RET_LOC" localSheetId="30">#REF!</definedName>
    <definedName name="_ABT_RET_LOC" localSheetId="46">#REF!</definedName>
    <definedName name="_ABT_RET_LOC" localSheetId="35">#REF!</definedName>
    <definedName name="_ABT_RET_LOC" localSheetId="22">#REF!</definedName>
    <definedName name="_ABT_RET_LOC" localSheetId="23">#REF!</definedName>
    <definedName name="_ABT_RET_LOC" localSheetId="24">#REF!</definedName>
    <definedName name="_ABT_RET_LOC">#REF!</definedName>
    <definedName name="_ABT_SPECPRICE" localSheetId="0">#REF!</definedName>
    <definedName name="_ABT_SPECPRICE" localSheetId="1">#REF!</definedName>
    <definedName name="_ABT_SPECPRICE" localSheetId="37">#REF!</definedName>
    <definedName name="_ABT_SPECPRICE" localSheetId="2">#REF!</definedName>
    <definedName name="_ABT_SPECPRICE" localSheetId="25">#REF!</definedName>
    <definedName name="_ABT_SPECPRICE" localSheetId="41">#REF!</definedName>
    <definedName name="_ABT_SPECPRICE" localSheetId="7">#REF!</definedName>
    <definedName name="_ABT_SPECPRICE" localSheetId="51">#REF!</definedName>
    <definedName name="_ABT_SPECPRICE" localSheetId="56">#REF!</definedName>
    <definedName name="_ABT_SPECPRICE" localSheetId="16">#REF!</definedName>
    <definedName name="_ABT_SPECPRICE" localSheetId="30">#REF!</definedName>
    <definedName name="_ABT_SPECPRICE" localSheetId="46">#REF!</definedName>
    <definedName name="_ABT_SPECPRICE" localSheetId="35">#REF!</definedName>
    <definedName name="_ABT_SPECPRICE" localSheetId="22">#REF!</definedName>
    <definedName name="_ABT_SPECPRICE" localSheetId="23">#REF!</definedName>
    <definedName name="_ABT_SPECPRICE" localSheetId="24">#REF!</definedName>
    <definedName name="_ABT_SPECPRICE">#REF!</definedName>
    <definedName name="_ABT_VISA" localSheetId="0">#REF!</definedName>
    <definedName name="_ABT_VISA" localSheetId="1">#REF!</definedName>
    <definedName name="_ABT_VISA" localSheetId="37">#REF!</definedName>
    <definedName name="_ABT_VISA" localSheetId="2">#REF!</definedName>
    <definedName name="_ABT_VISA" localSheetId="25">#REF!</definedName>
    <definedName name="_ABT_VISA" localSheetId="41">#REF!</definedName>
    <definedName name="_ABT_VISA" localSheetId="7">#REF!</definedName>
    <definedName name="_ABT_VISA" localSheetId="51">#REF!</definedName>
    <definedName name="_ABT_VISA" localSheetId="56">#REF!</definedName>
    <definedName name="_ABT_VISA" localSheetId="16">#REF!</definedName>
    <definedName name="_ABT_VISA" localSheetId="30">#REF!</definedName>
    <definedName name="_ABT_VISA" localSheetId="46">#REF!</definedName>
    <definedName name="_ABT_VISA" localSheetId="35">#REF!</definedName>
    <definedName name="_ABT_VISA" localSheetId="22">#REF!</definedName>
    <definedName name="_ABT_VISA" localSheetId="23">#REF!</definedName>
    <definedName name="_ABT_VISA" localSheetId="24">#REF!</definedName>
    <definedName name="_ABT_VISA">#REF!</definedName>
    <definedName name="_ABT_WANTIT" localSheetId="0">#REF!</definedName>
    <definedName name="_ABT_WANTIT" localSheetId="1">#REF!</definedName>
    <definedName name="_ABT_WANTIT" localSheetId="37">#REF!</definedName>
    <definedName name="_ABT_WANTIT" localSheetId="2">#REF!</definedName>
    <definedName name="_ABT_WANTIT" localSheetId="25">#REF!</definedName>
    <definedName name="_ABT_WANTIT" localSheetId="41">#REF!</definedName>
    <definedName name="_ABT_WANTIT" localSheetId="7">#REF!</definedName>
    <definedName name="_ABT_WANTIT" localSheetId="51">#REF!</definedName>
    <definedName name="_ABT_WANTIT" localSheetId="56">#REF!</definedName>
    <definedName name="_ABT_WANTIT" localSheetId="16">#REF!</definedName>
    <definedName name="_ABT_WANTIT" localSheetId="30">#REF!</definedName>
    <definedName name="_ABT_WANTIT" localSheetId="46">#REF!</definedName>
    <definedName name="_ABT_WANTIT" localSheetId="35">#REF!</definedName>
    <definedName name="_ABT_WANTIT" localSheetId="22">#REF!</definedName>
    <definedName name="_ABT_WANTIT" localSheetId="23">#REF!</definedName>
    <definedName name="_ABT_WANTIT" localSheetId="24">#REF!</definedName>
    <definedName name="_ABT_WANTIT">#REF!</definedName>
    <definedName name="_ABT_YESORDER" localSheetId="0">#REF!</definedName>
    <definedName name="_ABT_YESORDER" localSheetId="1">#REF!</definedName>
    <definedName name="_ABT_YESORDER" localSheetId="37">#REF!</definedName>
    <definedName name="_ABT_YESORDER" localSheetId="2">#REF!</definedName>
    <definedName name="_ABT_YESORDER" localSheetId="25">#REF!</definedName>
    <definedName name="_ABT_YESORDER" localSheetId="41">#REF!</definedName>
    <definedName name="_ABT_YESORDER" localSheetId="7">#REF!</definedName>
    <definedName name="_ABT_YESORDER" localSheetId="51">#REF!</definedName>
    <definedName name="_ABT_YESORDER" localSheetId="56">#REF!</definedName>
    <definedName name="_ABT_YESORDER" localSheetId="16">#REF!</definedName>
    <definedName name="_ABT_YESORDER" localSheetId="30">#REF!</definedName>
    <definedName name="_ABT_YESORDER" localSheetId="46">#REF!</definedName>
    <definedName name="_ABT_YESORDER" localSheetId="35">#REF!</definedName>
    <definedName name="_ABT_YESORDER" localSheetId="22">#REF!</definedName>
    <definedName name="_ABT_YESORDER" localSheetId="23">#REF!</definedName>
    <definedName name="_ABT_YESORDER" localSheetId="24">#REF!</definedName>
    <definedName name="_ABT_YESORDER">#REF!</definedName>
    <definedName name="_ANX315">#N/A</definedName>
    <definedName name="_asd123" localSheetId="0" hidden="1">'[3]Revised Budget as per CNPP'!#REF!</definedName>
    <definedName name="_asd123" localSheetId="1" hidden="1">'[3]Revised Budget as per CNPP'!#REF!</definedName>
    <definedName name="_asd123" localSheetId="37" hidden="1">'[3]Revised Budget as per CNPP'!#REF!</definedName>
    <definedName name="_asd123" localSheetId="2" hidden="1">'[3]Revised Budget as per CNPP'!#REF!</definedName>
    <definedName name="_asd123" localSheetId="25" hidden="1">'[3]Revised Budget as per CNPP'!#REF!</definedName>
    <definedName name="_asd123" localSheetId="41" hidden="1">'[3]Revised Budget as per CNPP'!#REF!</definedName>
    <definedName name="_asd123" localSheetId="7" hidden="1">'[3]Revised Budget as per CNPP'!#REF!</definedName>
    <definedName name="_asd123" localSheetId="51" hidden="1">'[3]Revised Budget as per CNPP'!#REF!</definedName>
    <definedName name="_asd123" localSheetId="56" hidden="1">'[3]Revised Budget as per CNPP'!#REF!</definedName>
    <definedName name="_asd123" localSheetId="16" hidden="1">'[3]Revised Budget as per CNPP'!#REF!</definedName>
    <definedName name="_asd123" localSheetId="30" hidden="1">'[3]Revised Budget as per CNPP'!#REF!</definedName>
    <definedName name="_asd123" localSheetId="46" hidden="1">'[3]Revised Budget as per CNPP'!#REF!</definedName>
    <definedName name="_asd123" localSheetId="35" hidden="1">'[3]Revised Budget as per CNPP'!#REF!</definedName>
    <definedName name="_asd123" localSheetId="22" hidden="1">'[3]Revised Budget as per CNPP'!#REF!</definedName>
    <definedName name="_asd123" localSheetId="23" hidden="1">'[3]Revised Budget as per CNPP'!#REF!</definedName>
    <definedName name="_asd123" localSheetId="24" hidden="1">'[3]Revised Budget as per CNPP'!#REF!</definedName>
    <definedName name="_asd123" hidden="1">'[3]Revised Budget as per CNPP'!#REF!</definedName>
    <definedName name="_B" localSheetId="0">#REF!</definedName>
    <definedName name="_B" localSheetId="1">#REF!</definedName>
    <definedName name="_B" localSheetId="37">#REF!</definedName>
    <definedName name="_B" localSheetId="2">#REF!</definedName>
    <definedName name="_B" localSheetId="25">#REF!</definedName>
    <definedName name="_B" localSheetId="41">#REF!</definedName>
    <definedName name="_B" localSheetId="7">#REF!</definedName>
    <definedName name="_B" localSheetId="51">#REF!</definedName>
    <definedName name="_B" localSheetId="56">#REF!</definedName>
    <definedName name="_B" localSheetId="16">#REF!</definedName>
    <definedName name="_B" localSheetId="30">#REF!</definedName>
    <definedName name="_B" localSheetId="46">#REF!</definedName>
    <definedName name="_B" localSheetId="35">#REF!</definedName>
    <definedName name="_B" localSheetId="22">#REF!</definedName>
    <definedName name="_B" localSheetId="23">#REF!</definedName>
    <definedName name="_B" localSheetId="24">#REF!</definedName>
    <definedName name="_B">#REF!</definedName>
    <definedName name="_c" localSheetId="0">#REF!</definedName>
    <definedName name="_c" localSheetId="1">#REF!</definedName>
    <definedName name="_c" localSheetId="37">#REF!</definedName>
    <definedName name="_c" localSheetId="2">#REF!</definedName>
    <definedName name="_c" localSheetId="25">#REF!</definedName>
    <definedName name="_c" localSheetId="41">#REF!</definedName>
    <definedName name="_c" localSheetId="7">#REF!</definedName>
    <definedName name="_c" localSheetId="51">#REF!</definedName>
    <definedName name="_c" localSheetId="56">#REF!</definedName>
    <definedName name="_c" localSheetId="16">#REF!</definedName>
    <definedName name="_c" localSheetId="30">#REF!</definedName>
    <definedName name="_c" localSheetId="46">#REF!</definedName>
    <definedName name="_c" localSheetId="35">#REF!</definedName>
    <definedName name="_c" localSheetId="22">#REF!</definedName>
    <definedName name="_c" localSheetId="23">#REF!</definedName>
    <definedName name="_c" localSheetId="24">#REF!</definedName>
    <definedName name="_c">#REF!</definedName>
    <definedName name="_D" localSheetId="0">#REF!</definedName>
    <definedName name="_D" localSheetId="1">#REF!</definedName>
    <definedName name="_D" localSheetId="37">#REF!</definedName>
    <definedName name="_D" localSheetId="2">#REF!</definedName>
    <definedName name="_D" localSheetId="25">#REF!</definedName>
    <definedName name="_D" localSheetId="41">#REF!</definedName>
    <definedName name="_D" localSheetId="7">#REF!</definedName>
    <definedName name="_D" localSheetId="51">#REF!</definedName>
    <definedName name="_D" localSheetId="56">#REF!</definedName>
    <definedName name="_D" localSheetId="16">#REF!</definedName>
    <definedName name="_D" localSheetId="30">#REF!</definedName>
    <definedName name="_D" localSheetId="46">#REF!</definedName>
    <definedName name="_D" localSheetId="35">#REF!</definedName>
    <definedName name="_D" localSheetId="22">#REF!</definedName>
    <definedName name="_D" localSheetId="23">#REF!</definedName>
    <definedName name="_D" localSheetId="24">#REF!</definedName>
    <definedName name="_D">#REF!</definedName>
    <definedName name="_Dad45" localSheetId="0" hidden="1">'[3]Revised Budget as per CNPP'!#REF!</definedName>
    <definedName name="_Dad45" localSheetId="1" hidden="1">'[3]Revised Budget as per CNPP'!#REF!</definedName>
    <definedName name="_Dad45" localSheetId="37" hidden="1">'[3]Revised Budget as per CNPP'!#REF!</definedName>
    <definedName name="_Dad45" localSheetId="2" hidden="1">'[3]Revised Budget as per CNPP'!#REF!</definedName>
    <definedName name="_Dad45" localSheetId="25" hidden="1">'[3]Revised Budget as per CNPP'!#REF!</definedName>
    <definedName name="_Dad45" localSheetId="41" hidden="1">'[3]Revised Budget as per CNPP'!#REF!</definedName>
    <definedName name="_Dad45" localSheetId="7" hidden="1">'[3]Revised Budget as per CNPP'!#REF!</definedName>
    <definedName name="_Dad45" localSheetId="51" hidden="1">'[3]Revised Budget as per CNPP'!#REF!</definedName>
    <definedName name="_Dad45" localSheetId="56" hidden="1">'[3]Revised Budget as per CNPP'!#REF!</definedName>
    <definedName name="_Dad45" localSheetId="16" hidden="1">'[3]Revised Budget as per CNPP'!#REF!</definedName>
    <definedName name="_Dad45" localSheetId="30" hidden="1">'[3]Revised Budget as per CNPP'!#REF!</definedName>
    <definedName name="_Dad45" localSheetId="46" hidden="1">'[3]Revised Budget as per CNPP'!#REF!</definedName>
    <definedName name="_Dad45" localSheetId="35" hidden="1">'[3]Revised Budget as per CNPP'!#REF!</definedName>
    <definedName name="_Dad45" localSheetId="22" hidden="1">'[3]Revised Budget as per CNPP'!#REF!</definedName>
    <definedName name="_Dad45" localSheetId="23" hidden="1">'[3]Revised Budget as per CNPP'!#REF!</definedName>
    <definedName name="_Dad45" localSheetId="24" hidden="1">'[3]Revised Budget as per CNPP'!#REF!</definedName>
    <definedName name="_Dad45" hidden="1">'[3]Revised Budget as per CNPP'!#REF!</definedName>
    <definedName name="_Dim1" localSheetId="0">#REF!</definedName>
    <definedName name="_Dim1" localSheetId="1">#REF!</definedName>
    <definedName name="_Dim1" localSheetId="37">#REF!</definedName>
    <definedName name="_Dim1" localSheetId="2">#REF!</definedName>
    <definedName name="_Dim1" localSheetId="25">#REF!</definedName>
    <definedName name="_Dim1" localSheetId="41">#REF!</definedName>
    <definedName name="_Dim1" localSheetId="7">#REF!</definedName>
    <definedName name="_Dim1" localSheetId="51">#REF!</definedName>
    <definedName name="_Dim1" localSheetId="56">#REF!</definedName>
    <definedName name="_Dim1" localSheetId="16">#REF!</definedName>
    <definedName name="_Dim1" localSheetId="30">#REF!</definedName>
    <definedName name="_Dim1" localSheetId="46">#REF!</definedName>
    <definedName name="_Dim1" localSheetId="35">#REF!</definedName>
    <definedName name="_Dim1" localSheetId="22">#REF!</definedName>
    <definedName name="_Dim1" localSheetId="23">#REF!</definedName>
    <definedName name="_Dim1" localSheetId="24">#REF!</definedName>
    <definedName name="_Dim1">#REF!</definedName>
    <definedName name="_Dim2" localSheetId="0">#REF!</definedName>
    <definedName name="_Dim2" localSheetId="1">#REF!</definedName>
    <definedName name="_Dim2" localSheetId="37">#REF!</definedName>
    <definedName name="_Dim2" localSheetId="2">#REF!</definedName>
    <definedName name="_Dim2" localSheetId="25">#REF!</definedName>
    <definedName name="_Dim2" localSheetId="41">#REF!</definedName>
    <definedName name="_Dim2" localSheetId="7">#REF!</definedName>
    <definedName name="_Dim2" localSheetId="51">#REF!</definedName>
    <definedName name="_Dim2" localSheetId="56">#REF!</definedName>
    <definedName name="_Dim2" localSheetId="16">#REF!</definedName>
    <definedName name="_Dim2" localSheetId="30">#REF!</definedName>
    <definedName name="_Dim2" localSheetId="46">#REF!</definedName>
    <definedName name="_Dim2" localSheetId="35">#REF!</definedName>
    <definedName name="_Dim2" localSheetId="22">#REF!</definedName>
    <definedName name="_Dim2" localSheetId="23">#REF!</definedName>
    <definedName name="_Dim2" localSheetId="24">#REF!</definedName>
    <definedName name="_Dim2">#REF!</definedName>
    <definedName name="_E" localSheetId="0">#REF!</definedName>
    <definedName name="_E" localSheetId="1">#REF!</definedName>
    <definedName name="_E" localSheetId="37">#REF!</definedName>
    <definedName name="_E" localSheetId="2">#REF!</definedName>
    <definedName name="_E" localSheetId="25">#REF!</definedName>
    <definedName name="_E" localSheetId="41">#REF!</definedName>
    <definedName name="_E" localSheetId="7">#REF!</definedName>
    <definedName name="_E" localSheetId="51">#REF!</definedName>
    <definedName name="_E" localSheetId="56">#REF!</definedName>
    <definedName name="_E" localSheetId="16">#REF!</definedName>
    <definedName name="_E" localSheetId="30">#REF!</definedName>
    <definedName name="_E" localSheetId="46">#REF!</definedName>
    <definedName name="_E" localSheetId="35">#REF!</definedName>
    <definedName name="_E" localSheetId="22">#REF!</definedName>
    <definedName name="_E" localSheetId="23">#REF!</definedName>
    <definedName name="_E" localSheetId="24">#REF!</definedName>
    <definedName name="_E">#REF!</definedName>
    <definedName name="_F" localSheetId="0">#REF!</definedName>
    <definedName name="_F" localSheetId="1">#REF!</definedName>
    <definedName name="_F" localSheetId="37">#REF!</definedName>
    <definedName name="_F" localSheetId="2">#REF!</definedName>
    <definedName name="_F" localSheetId="25">#REF!</definedName>
    <definedName name="_F" localSheetId="41">#REF!</definedName>
    <definedName name="_F" localSheetId="7">#REF!</definedName>
    <definedName name="_F" localSheetId="51">#REF!</definedName>
    <definedName name="_F" localSheetId="56">#REF!</definedName>
    <definedName name="_F" localSheetId="16">#REF!</definedName>
    <definedName name="_F" localSheetId="30">#REF!</definedName>
    <definedName name="_F" localSheetId="46">#REF!</definedName>
    <definedName name="_F" localSheetId="35">#REF!</definedName>
    <definedName name="_F" localSheetId="22">#REF!</definedName>
    <definedName name="_F" localSheetId="23">#REF!</definedName>
    <definedName name="_F" localSheetId="24">#REF!</definedName>
    <definedName name="_F">#REF!</definedName>
    <definedName name="_Fill" localSheetId="0" hidden="1">#REF!</definedName>
    <definedName name="_Fill" localSheetId="1" hidden="1">#REF!</definedName>
    <definedName name="_Fill" localSheetId="37" hidden="1">#REF!</definedName>
    <definedName name="_Fill" localSheetId="2" hidden="1">#REF!</definedName>
    <definedName name="_Fill" localSheetId="25" hidden="1">#REF!</definedName>
    <definedName name="_Fill" localSheetId="41" hidden="1">#REF!</definedName>
    <definedName name="_Fill" localSheetId="7" hidden="1">#REF!</definedName>
    <definedName name="_Fill" localSheetId="51" hidden="1">#REF!</definedName>
    <definedName name="_Fill" localSheetId="56" hidden="1">#REF!</definedName>
    <definedName name="_Fill" localSheetId="16" hidden="1">#REF!</definedName>
    <definedName name="_Fill" localSheetId="30" hidden="1">#REF!</definedName>
    <definedName name="_Fill" localSheetId="46" hidden="1">#REF!</definedName>
    <definedName name="_Fill" localSheetId="35" hidden="1">#REF!</definedName>
    <definedName name="_Fill" localSheetId="22" hidden="1">#REF!</definedName>
    <definedName name="_Fill" localSheetId="23" hidden="1">#REF!</definedName>
    <definedName name="_Fill" localSheetId="24" hidden="1">#REF!</definedName>
    <definedName name="_Fill" hidden="1">#REF!</definedName>
    <definedName name="_xlnm._FilterDatabase" localSheetId="21" hidden="1">'CC Details'!$A$1:$I$37</definedName>
    <definedName name="_xlnm._FilterDatabase" localSheetId="18" hidden="1">'July Details'!$A$1:$A$978</definedName>
    <definedName name="_xlnm._FilterDatabase" localSheetId="19" hidden="1">'June Details'!$A$1:$A$978</definedName>
    <definedName name="_xlnm._FilterDatabase" localSheetId="8" hidden="1">ledgers!$F$1:$F$1277</definedName>
    <definedName name="_xlnm._FilterDatabase" localSheetId="17" hidden="1">'May details'!$B$1:$B$31</definedName>
    <definedName name="_xlnm._FilterDatabase" localSheetId="20" hidden="1">'PayPal Details'!$A$1:$U$127</definedName>
    <definedName name="_xlnm._FilterDatabase" hidden="1">[10]TRans!$A$1:$H$1078</definedName>
    <definedName name="_G" localSheetId="0">#REF!</definedName>
    <definedName name="_G" localSheetId="1">#REF!</definedName>
    <definedName name="_G" localSheetId="37">#REF!</definedName>
    <definedName name="_G" localSheetId="2">#REF!</definedName>
    <definedName name="_G" localSheetId="25">#REF!</definedName>
    <definedName name="_G" localSheetId="41">#REF!</definedName>
    <definedName name="_G" localSheetId="7">#REF!</definedName>
    <definedName name="_G" localSheetId="51">#REF!</definedName>
    <definedName name="_G" localSheetId="56">#REF!</definedName>
    <definedName name="_G" localSheetId="16">#REF!</definedName>
    <definedName name="_G" localSheetId="30">#REF!</definedName>
    <definedName name="_G" localSheetId="46">#REF!</definedName>
    <definedName name="_G" localSheetId="35">#REF!</definedName>
    <definedName name="_G" localSheetId="22">#REF!</definedName>
    <definedName name="_G" localSheetId="23">#REF!</definedName>
    <definedName name="_G" localSheetId="24">#REF!</definedName>
    <definedName name="_G">#REF!</definedName>
    <definedName name="_G83000" localSheetId="0">#REF!</definedName>
    <definedName name="_G83000" localSheetId="1">#REF!</definedName>
    <definedName name="_G83000" localSheetId="37">#REF!</definedName>
    <definedName name="_G83000" localSheetId="2">#REF!</definedName>
    <definedName name="_G83000" localSheetId="25">#REF!</definedName>
    <definedName name="_G83000" localSheetId="41">#REF!</definedName>
    <definedName name="_G83000" localSheetId="7">#REF!</definedName>
    <definedName name="_G83000" localSheetId="51">#REF!</definedName>
    <definedName name="_G83000" localSheetId="56">#REF!</definedName>
    <definedName name="_G83000" localSheetId="16">#REF!</definedName>
    <definedName name="_G83000" localSheetId="30">#REF!</definedName>
    <definedName name="_G83000" localSheetId="46">#REF!</definedName>
    <definedName name="_G83000" localSheetId="35">#REF!</definedName>
    <definedName name="_G83000" localSheetId="22">#REF!</definedName>
    <definedName name="_G83000" localSheetId="23">#REF!</definedName>
    <definedName name="_G83000" localSheetId="24">#REF!</definedName>
    <definedName name="_G83000">#REF!</definedName>
    <definedName name="_H" localSheetId="0">#REF!</definedName>
    <definedName name="_H" localSheetId="1">#REF!</definedName>
    <definedName name="_H" localSheetId="37">#REF!</definedName>
    <definedName name="_H" localSheetId="2">#REF!</definedName>
    <definedName name="_H" localSheetId="25">#REF!</definedName>
    <definedName name="_H" localSheetId="41">#REF!</definedName>
    <definedName name="_H" localSheetId="7">#REF!</definedName>
    <definedName name="_H" localSheetId="51">#REF!</definedName>
    <definedName name="_H" localSheetId="56">#REF!</definedName>
    <definedName name="_H" localSheetId="16">#REF!</definedName>
    <definedName name="_H" localSheetId="30">#REF!</definedName>
    <definedName name="_H" localSheetId="46">#REF!</definedName>
    <definedName name="_H" localSheetId="35">#REF!</definedName>
    <definedName name="_H" localSheetId="22">#REF!</definedName>
    <definedName name="_H" localSheetId="23">#REF!</definedName>
    <definedName name="_H" localSheetId="24">#REF!</definedName>
    <definedName name="_H">#REF!</definedName>
    <definedName name="_HT65550" localSheetId="0">#REF!</definedName>
    <definedName name="_HT65550" localSheetId="1">#REF!</definedName>
    <definedName name="_HT65550" localSheetId="37">#REF!</definedName>
    <definedName name="_HT65550" localSheetId="2">#REF!</definedName>
    <definedName name="_HT65550" localSheetId="25">#REF!</definedName>
    <definedName name="_HT65550" localSheetId="41">#REF!</definedName>
    <definedName name="_HT65550" localSheetId="7">#REF!</definedName>
    <definedName name="_HT65550" localSheetId="51">#REF!</definedName>
    <definedName name="_HT65550" localSheetId="56">#REF!</definedName>
    <definedName name="_HT65550" localSheetId="16">#REF!</definedName>
    <definedName name="_HT65550" localSheetId="30">#REF!</definedName>
    <definedName name="_HT65550" localSheetId="46">#REF!</definedName>
    <definedName name="_HT65550" localSheetId="35">#REF!</definedName>
    <definedName name="_HT65550" localSheetId="22">#REF!</definedName>
    <definedName name="_HT65550" localSheetId="23">#REF!</definedName>
    <definedName name="_HT65550" localSheetId="24">#REF!</definedName>
    <definedName name="_HT65550">#REF!</definedName>
    <definedName name="_HV65537" localSheetId="0">#REF!</definedName>
    <definedName name="_HV65537" localSheetId="1">#REF!</definedName>
    <definedName name="_HV65537" localSheetId="37">#REF!</definedName>
    <definedName name="_HV65537" localSheetId="2">#REF!</definedName>
    <definedName name="_HV65537" localSheetId="25">#REF!</definedName>
    <definedName name="_HV65537" localSheetId="41">#REF!</definedName>
    <definedName name="_HV65537" localSheetId="7">#REF!</definedName>
    <definedName name="_HV65537" localSheetId="51">#REF!</definedName>
    <definedName name="_HV65537" localSheetId="56">#REF!</definedName>
    <definedName name="_HV65537" localSheetId="16">#REF!</definedName>
    <definedName name="_HV65537" localSheetId="30">#REF!</definedName>
    <definedName name="_HV65537" localSheetId="46">#REF!</definedName>
    <definedName name="_HV65537" localSheetId="35">#REF!</definedName>
    <definedName name="_HV65537" localSheetId="22">#REF!</definedName>
    <definedName name="_HV65537" localSheetId="23">#REF!</definedName>
    <definedName name="_HV65537" localSheetId="24">#REF!</definedName>
    <definedName name="_HV65537">#REF!</definedName>
    <definedName name="_i" localSheetId="0">#REF!</definedName>
    <definedName name="_i" localSheetId="1">#REF!</definedName>
    <definedName name="_i" localSheetId="37">#REF!</definedName>
    <definedName name="_i" localSheetId="2">#REF!</definedName>
    <definedName name="_i" localSheetId="25">#REF!</definedName>
    <definedName name="_i" localSheetId="41">#REF!</definedName>
    <definedName name="_i" localSheetId="7">#REF!</definedName>
    <definedName name="_i" localSheetId="51">#REF!</definedName>
    <definedName name="_i" localSheetId="56">#REF!</definedName>
    <definedName name="_i" localSheetId="16">#REF!</definedName>
    <definedName name="_i" localSheetId="30">#REF!</definedName>
    <definedName name="_i" localSheetId="46">#REF!</definedName>
    <definedName name="_i" localSheetId="35">#REF!</definedName>
    <definedName name="_i" localSheetId="22">#REF!</definedName>
    <definedName name="_i" localSheetId="23">#REF!</definedName>
    <definedName name="_i" localSheetId="24">#REF!</definedName>
    <definedName name="_i">#REF!</definedName>
    <definedName name="_isb1" localSheetId="0">#REF!</definedName>
    <definedName name="_isb1" localSheetId="1">#REF!</definedName>
    <definedName name="_isb1" localSheetId="37">#REF!</definedName>
    <definedName name="_isb1" localSheetId="2">#REF!</definedName>
    <definedName name="_isb1" localSheetId="25">#REF!</definedName>
    <definedName name="_isb1" localSheetId="41">#REF!</definedName>
    <definedName name="_isb1" localSheetId="7">#REF!</definedName>
    <definedName name="_isb1" localSheetId="51">#REF!</definedName>
    <definedName name="_isb1" localSheetId="56">#REF!</definedName>
    <definedName name="_isb1" localSheetId="16">#REF!</definedName>
    <definedName name="_isb1" localSheetId="30">#REF!</definedName>
    <definedName name="_isb1" localSheetId="46">#REF!</definedName>
    <definedName name="_isb1" localSheetId="35">#REF!</definedName>
    <definedName name="_isb1" localSheetId="22">#REF!</definedName>
    <definedName name="_isb1" localSheetId="23">#REF!</definedName>
    <definedName name="_isb1" localSheetId="24">#REF!</definedName>
    <definedName name="_isb1">#REF!</definedName>
    <definedName name="_J" localSheetId="0">#REF!</definedName>
    <definedName name="_J" localSheetId="1">#REF!</definedName>
    <definedName name="_J" localSheetId="37">#REF!</definedName>
    <definedName name="_J" localSheetId="2">#REF!</definedName>
    <definedName name="_J" localSheetId="25">#REF!</definedName>
    <definedName name="_J" localSheetId="41">#REF!</definedName>
    <definedName name="_J" localSheetId="7">#REF!</definedName>
    <definedName name="_J" localSheetId="51">#REF!</definedName>
    <definedName name="_J" localSheetId="56">#REF!</definedName>
    <definedName name="_J" localSheetId="16">#REF!</definedName>
    <definedName name="_J" localSheetId="30">#REF!</definedName>
    <definedName name="_J" localSheetId="46">#REF!</definedName>
    <definedName name="_J" localSheetId="35">#REF!</definedName>
    <definedName name="_J" localSheetId="22">#REF!</definedName>
    <definedName name="_J" localSheetId="23">#REF!</definedName>
    <definedName name="_J" localSheetId="24">#REF!</definedName>
    <definedName name="_J">#REF!</definedName>
    <definedName name="_K" localSheetId="0">#REF!</definedName>
    <definedName name="_K" localSheetId="1">#REF!</definedName>
    <definedName name="_K" localSheetId="37">#REF!</definedName>
    <definedName name="_K" localSheetId="2">#REF!</definedName>
    <definedName name="_K" localSheetId="25">#REF!</definedName>
    <definedName name="_K" localSheetId="41">#REF!</definedName>
    <definedName name="_K" localSheetId="7">#REF!</definedName>
    <definedName name="_K" localSheetId="51">#REF!</definedName>
    <definedName name="_K" localSheetId="56">#REF!</definedName>
    <definedName name="_K" localSheetId="16">#REF!</definedName>
    <definedName name="_K" localSheetId="30">#REF!</definedName>
    <definedName name="_K" localSheetId="46">#REF!</definedName>
    <definedName name="_K" localSheetId="35">#REF!</definedName>
    <definedName name="_K" localSheetId="22">#REF!</definedName>
    <definedName name="_K" localSheetId="23">#REF!</definedName>
    <definedName name="_K" localSheetId="24">#REF!</definedName>
    <definedName name="_K">#REF!</definedName>
    <definedName name="_Key1" localSheetId="0" hidden="1">#REF!</definedName>
    <definedName name="_Key1" localSheetId="1" hidden="1">#REF!</definedName>
    <definedName name="_Key1" localSheetId="37" hidden="1">#REF!</definedName>
    <definedName name="_Key1" localSheetId="2" hidden="1">#REF!</definedName>
    <definedName name="_Key1" localSheetId="25" hidden="1">#REF!</definedName>
    <definedName name="_Key1" localSheetId="41" hidden="1">#REF!</definedName>
    <definedName name="_Key1" localSheetId="7" hidden="1">#REF!</definedName>
    <definedName name="_Key1" localSheetId="51" hidden="1">#REF!</definedName>
    <definedName name="_Key1" localSheetId="56" hidden="1">#REF!</definedName>
    <definedName name="_Key1" localSheetId="16" hidden="1">#REF!</definedName>
    <definedName name="_Key1" localSheetId="30" hidden="1">#REF!</definedName>
    <definedName name="_Key1" localSheetId="46" hidden="1">#REF!</definedName>
    <definedName name="_Key1" localSheetId="35" hidden="1">#REF!</definedName>
    <definedName name="_Key1" localSheetId="22" hidden="1">#REF!</definedName>
    <definedName name="_Key1" localSheetId="23" hidden="1">#REF!</definedName>
    <definedName name="_Key1" localSheetId="24" hidden="1">#REF!</definedName>
    <definedName name="_Key1" hidden="1">#REF!</definedName>
    <definedName name="_Key2" localSheetId="0" hidden="1">'[2]F&amp;F'!#REF!</definedName>
    <definedName name="_Key2" localSheetId="1" hidden="1">'[2]F&amp;F'!#REF!</definedName>
    <definedName name="_Key2" localSheetId="37" hidden="1">'[2]F&amp;F'!#REF!</definedName>
    <definedName name="_Key2" localSheetId="2" hidden="1">'[2]F&amp;F'!#REF!</definedName>
    <definedName name="_Key2" localSheetId="25" hidden="1">'[2]F&amp;F'!#REF!</definedName>
    <definedName name="_Key2" localSheetId="41" hidden="1">'[2]F&amp;F'!#REF!</definedName>
    <definedName name="_Key2" localSheetId="7" hidden="1">'[2]F&amp;F'!#REF!</definedName>
    <definedName name="_Key2" localSheetId="51" hidden="1">'[2]F&amp;F'!#REF!</definedName>
    <definedName name="_Key2" localSheetId="56" hidden="1">'[2]F&amp;F'!#REF!</definedName>
    <definedName name="_Key2" localSheetId="16" hidden="1">'[2]F&amp;F'!#REF!</definedName>
    <definedName name="_Key2" localSheetId="30" hidden="1">'[2]F&amp;F'!#REF!</definedName>
    <definedName name="_Key2" localSheetId="46" hidden="1">'[2]F&amp;F'!#REF!</definedName>
    <definedName name="_Key2" localSheetId="35" hidden="1">'[2]F&amp;F'!#REF!</definedName>
    <definedName name="_Key2" localSheetId="22" hidden="1">'[2]F&amp;F'!#REF!</definedName>
    <definedName name="_Key2" localSheetId="23" hidden="1">'[2]F&amp;F'!#REF!</definedName>
    <definedName name="_Key2" localSheetId="24" hidden="1">'[2]F&amp;F'!#REF!</definedName>
    <definedName name="_Key2" hidden="1">'[2]F&amp;F'!#REF!</definedName>
    <definedName name="_L" localSheetId="0">#REF!</definedName>
    <definedName name="_L" localSheetId="1">#REF!</definedName>
    <definedName name="_L" localSheetId="37">#REF!</definedName>
    <definedName name="_L" localSheetId="2">#REF!</definedName>
    <definedName name="_L" localSheetId="25">#REF!</definedName>
    <definedName name="_L" localSheetId="41">#REF!</definedName>
    <definedName name="_L" localSheetId="7">#REF!</definedName>
    <definedName name="_L" localSheetId="51">#REF!</definedName>
    <definedName name="_L" localSheetId="56">#REF!</definedName>
    <definedName name="_L" localSheetId="16">#REF!</definedName>
    <definedName name="_L" localSheetId="30">#REF!</definedName>
    <definedName name="_L" localSheetId="46">#REF!</definedName>
    <definedName name="_L" localSheetId="35">#REF!</definedName>
    <definedName name="_L" localSheetId="22">#REF!</definedName>
    <definedName name="_L" localSheetId="23">#REF!</definedName>
    <definedName name="_L" localSheetId="24">#REF!</definedName>
    <definedName name="_L">#REF!</definedName>
    <definedName name="_lss4" localSheetId="0" hidden="1">'[3]Revised Budget as per CNPP'!#REF!</definedName>
    <definedName name="_lss4" localSheetId="1" hidden="1">'[3]Revised Budget as per CNPP'!#REF!</definedName>
    <definedName name="_lss4" localSheetId="37" hidden="1">'[3]Revised Budget as per CNPP'!#REF!</definedName>
    <definedName name="_lss4" localSheetId="2" hidden="1">'[3]Revised Budget as per CNPP'!#REF!</definedName>
    <definedName name="_lss4" localSheetId="25" hidden="1">'[3]Revised Budget as per CNPP'!#REF!</definedName>
    <definedName name="_lss4" localSheetId="41" hidden="1">'[3]Revised Budget as per CNPP'!#REF!</definedName>
    <definedName name="_lss4" localSheetId="7" hidden="1">'[3]Revised Budget as per CNPP'!#REF!</definedName>
    <definedName name="_lss4" localSheetId="51" hidden="1">'[3]Revised Budget as per CNPP'!#REF!</definedName>
    <definedName name="_lss4" localSheetId="56" hidden="1">'[3]Revised Budget as per CNPP'!#REF!</definedName>
    <definedName name="_lss4" localSheetId="16" hidden="1">'[3]Revised Budget as per CNPP'!#REF!</definedName>
    <definedName name="_lss4" localSheetId="30" hidden="1">'[3]Revised Budget as per CNPP'!#REF!</definedName>
    <definedName name="_lss4" localSheetId="46" hidden="1">'[3]Revised Budget as per CNPP'!#REF!</definedName>
    <definedName name="_lss4" localSheetId="35" hidden="1">'[3]Revised Budget as per CNPP'!#REF!</definedName>
    <definedName name="_lss4" localSheetId="22" hidden="1">'[3]Revised Budget as per CNPP'!#REF!</definedName>
    <definedName name="_lss4" localSheetId="23" hidden="1">'[3]Revised Budget as per CNPP'!#REF!</definedName>
    <definedName name="_lss4" localSheetId="24" hidden="1">'[3]Revised Budget as per CNPP'!#REF!</definedName>
    <definedName name="_lss4" hidden="1">'[3]Revised Budget as per CNPP'!#REF!</definedName>
    <definedName name="_m" localSheetId="0">#REF!</definedName>
    <definedName name="_m" localSheetId="1">#REF!</definedName>
    <definedName name="_m" localSheetId="37">#REF!</definedName>
    <definedName name="_m" localSheetId="2">#REF!</definedName>
    <definedName name="_m" localSheetId="25">#REF!</definedName>
    <definedName name="_m" localSheetId="41">#REF!</definedName>
    <definedName name="_m" localSheetId="7">#REF!</definedName>
    <definedName name="_m" localSheetId="51">#REF!</definedName>
    <definedName name="_m" localSheetId="56">#REF!</definedName>
    <definedName name="_m" localSheetId="16">#REF!</definedName>
    <definedName name="_m" localSheetId="30">#REF!</definedName>
    <definedName name="_m" localSheetId="46">#REF!</definedName>
    <definedName name="_m" localSheetId="35">#REF!</definedName>
    <definedName name="_m" localSheetId="22">#REF!</definedName>
    <definedName name="_m" localSheetId="23">#REF!</definedName>
    <definedName name="_m" localSheetId="24">#REF!</definedName>
    <definedName name="_m">#REF!</definedName>
    <definedName name="_n" localSheetId="0">#REF!</definedName>
    <definedName name="_n" localSheetId="1">#REF!</definedName>
    <definedName name="_n" localSheetId="37">#REF!</definedName>
    <definedName name="_n" localSheetId="2">#REF!</definedName>
    <definedName name="_n" localSheetId="25">#REF!</definedName>
    <definedName name="_n" localSheetId="41">#REF!</definedName>
    <definedName name="_n" localSheetId="7">#REF!</definedName>
    <definedName name="_n" localSheetId="51">#REF!</definedName>
    <definedName name="_n" localSheetId="56">#REF!</definedName>
    <definedName name="_n" localSheetId="16">#REF!</definedName>
    <definedName name="_n" localSheetId="30">#REF!</definedName>
    <definedName name="_n" localSheetId="46">#REF!</definedName>
    <definedName name="_n" localSheetId="35">#REF!</definedName>
    <definedName name="_n" localSheetId="22">#REF!</definedName>
    <definedName name="_n" localSheetId="23">#REF!</definedName>
    <definedName name="_n" localSheetId="24">#REF!</definedName>
    <definedName name="_n">#REF!</definedName>
    <definedName name="_o" localSheetId="0">#REF!</definedName>
    <definedName name="_o" localSheetId="1">#REF!</definedName>
    <definedName name="_o" localSheetId="37">#REF!</definedName>
    <definedName name="_o" localSheetId="2">#REF!</definedName>
    <definedName name="_o" localSheetId="25">#REF!</definedName>
    <definedName name="_o" localSheetId="41">#REF!</definedName>
    <definedName name="_o" localSheetId="7">#REF!</definedName>
    <definedName name="_o" localSheetId="51">#REF!</definedName>
    <definedName name="_o" localSheetId="56">#REF!</definedName>
    <definedName name="_o" localSheetId="16">#REF!</definedName>
    <definedName name="_o" localSheetId="30">#REF!</definedName>
    <definedName name="_o" localSheetId="46">#REF!</definedName>
    <definedName name="_o" localSheetId="35">#REF!</definedName>
    <definedName name="_o" localSheetId="22">#REF!</definedName>
    <definedName name="_o" localSheetId="23">#REF!</definedName>
    <definedName name="_o" localSheetId="24">#REF!</definedName>
    <definedName name="_o">#REF!</definedName>
    <definedName name="_Order1" hidden="1">255</definedName>
    <definedName name="_Order2" hidden="1">255</definedName>
    <definedName name="_P" localSheetId="0">#REF!</definedName>
    <definedName name="_P" localSheetId="1">#REF!</definedName>
    <definedName name="_P" localSheetId="37">#REF!</definedName>
    <definedName name="_P" localSheetId="2">#REF!</definedName>
    <definedName name="_P" localSheetId="25">#REF!</definedName>
    <definedName name="_P" localSheetId="41">#REF!</definedName>
    <definedName name="_P" localSheetId="7">#REF!</definedName>
    <definedName name="_P" localSheetId="51">#REF!</definedName>
    <definedName name="_P" localSheetId="56">#REF!</definedName>
    <definedName name="_P" localSheetId="16">#REF!</definedName>
    <definedName name="_P" localSheetId="30">#REF!</definedName>
    <definedName name="_P" localSheetId="46">#REF!</definedName>
    <definedName name="_P" localSheetId="35">#REF!</definedName>
    <definedName name="_P" localSheetId="22">#REF!</definedName>
    <definedName name="_P" localSheetId="23">#REF!</definedName>
    <definedName name="_P" localSheetId="24">#REF!</definedName>
    <definedName name="_P">#REF!</definedName>
    <definedName name="_q" localSheetId="0">#REF!</definedName>
    <definedName name="_q" localSheetId="1">#REF!</definedName>
    <definedName name="_q" localSheetId="37">#REF!</definedName>
    <definedName name="_q" localSheetId="2">#REF!</definedName>
    <definedName name="_q" localSheetId="25">#REF!</definedName>
    <definedName name="_q" localSheetId="41">#REF!</definedName>
    <definedName name="_q" localSheetId="7">#REF!</definedName>
    <definedName name="_q" localSheetId="51">#REF!</definedName>
    <definedName name="_q" localSheetId="56">#REF!</definedName>
    <definedName name="_q" localSheetId="16">#REF!</definedName>
    <definedName name="_q" localSheetId="30">#REF!</definedName>
    <definedName name="_q" localSheetId="46">#REF!</definedName>
    <definedName name="_q" localSheetId="35">#REF!</definedName>
    <definedName name="_q" localSheetId="22">#REF!</definedName>
    <definedName name="_q" localSheetId="23">#REF!</definedName>
    <definedName name="_q" localSheetId="24">#REF!</definedName>
    <definedName name="_q">#REF!</definedName>
    <definedName name="_r" localSheetId="0">#REF!</definedName>
    <definedName name="_r" localSheetId="1">#REF!</definedName>
    <definedName name="_r" localSheetId="37">#REF!</definedName>
    <definedName name="_r" localSheetId="2">#REF!</definedName>
    <definedName name="_r" localSheetId="25">#REF!</definedName>
    <definedName name="_r" localSheetId="41">#REF!</definedName>
    <definedName name="_r" localSheetId="7">#REF!</definedName>
    <definedName name="_r" localSheetId="51">#REF!</definedName>
    <definedName name="_r" localSheetId="56">#REF!</definedName>
    <definedName name="_r" localSheetId="16">#REF!</definedName>
    <definedName name="_r" localSheetId="30">#REF!</definedName>
    <definedName name="_r" localSheetId="46">#REF!</definedName>
    <definedName name="_r" localSheetId="35">#REF!</definedName>
    <definedName name="_r" localSheetId="22">#REF!</definedName>
    <definedName name="_r" localSheetId="23">#REF!</definedName>
    <definedName name="_r" localSheetId="24">#REF!</definedName>
    <definedName name="_r">#REF!</definedName>
    <definedName name="_rwr323" localSheetId="0" hidden="1">'[3]Revised Budget as per CNPP'!#REF!</definedName>
    <definedName name="_rwr323" localSheetId="1" hidden="1">'[3]Revised Budget as per CNPP'!#REF!</definedName>
    <definedName name="_rwr323" localSheetId="37" hidden="1">'[3]Revised Budget as per CNPP'!#REF!</definedName>
    <definedName name="_rwr323" localSheetId="2" hidden="1">'[3]Revised Budget as per CNPP'!#REF!</definedName>
    <definedName name="_rwr323" localSheetId="25" hidden="1">'[3]Revised Budget as per CNPP'!#REF!</definedName>
    <definedName name="_rwr323" localSheetId="41" hidden="1">'[3]Revised Budget as per CNPP'!#REF!</definedName>
    <definedName name="_rwr323" localSheetId="7" hidden="1">'[3]Revised Budget as per CNPP'!#REF!</definedName>
    <definedName name="_rwr323" localSheetId="51" hidden="1">'[3]Revised Budget as per CNPP'!#REF!</definedName>
    <definedName name="_rwr323" localSheetId="56" hidden="1">'[3]Revised Budget as per CNPP'!#REF!</definedName>
    <definedName name="_rwr323" localSheetId="16" hidden="1">'[3]Revised Budget as per CNPP'!#REF!</definedName>
    <definedName name="_rwr323" localSheetId="30" hidden="1">'[3]Revised Budget as per CNPP'!#REF!</definedName>
    <definedName name="_rwr323" localSheetId="46" hidden="1">'[3]Revised Budget as per CNPP'!#REF!</definedName>
    <definedName name="_rwr323" localSheetId="35" hidden="1">'[3]Revised Budget as per CNPP'!#REF!</definedName>
    <definedName name="_rwr323" localSheetId="22" hidden="1">'[3]Revised Budget as per CNPP'!#REF!</definedName>
    <definedName name="_rwr323" localSheetId="23" hidden="1">'[3]Revised Budget as per CNPP'!#REF!</definedName>
    <definedName name="_rwr323" localSheetId="24" hidden="1">'[3]Revised Budget as per CNPP'!#REF!</definedName>
    <definedName name="_rwr323" hidden="1">'[3]Revised Budget as per CNPP'!#REF!</definedName>
    <definedName name="_S" localSheetId="0">'[2]F&amp;F'!#REF!</definedName>
    <definedName name="_S" localSheetId="1">'[2]F&amp;F'!#REF!</definedName>
    <definedName name="_S" localSheetId="37">'[2]F&amp;F'!#REF!</definedName>
    <definedName name="_S" localSheetId="2">'[2]F&amp;F'!#REF!</definedName>
    <definedName name="_S" localSheetId="25">'[2]F&amp;F'!#REF!</definedName>
    <definedName name="_S" localSheetId="41">'[2]F&amp;F'!#REF!</definedName>
    <definedName name="_S" localSheetId="7">'[2]F&amp;F'!#REF!</definedName>
    <definedName name="_S" localSheetId="51">'[2]F&amp;F'!#REF!</definedName>
    <definedName name="_S" localSheetId="56">'[2]F&amp;F'!#REF!</definedName>
    <definedName name="_S" localSheetId="16">'[2]F&amp;F'!#REF!</definedName>
    <definedName name="_S" localSheetId="30">'[2]F&amp;F'!#REF!</definedName>
    <definedName name="_S" localSheetId="46">'[2]F&amp;F'!#REF!</definedName>
    <definedName name="_S" localSheetId="35">'[2]F&amp;F'!#REF!</definedName>
    <definedName name="_S" localSheetId="22">'[2]F&amp;F'!#REF!</definedName>
    <definedName name="_S" localSheetId="23">'[2]F&amp;F'!#REF!</definedName>
    <definedName name="_S" localSheetId="24">'[2]F&amp;F'!#REF!</definedName>
    <definedName name="_S">'[2]F&amp;F'!#REF!</definedName>
    <definedName name="_sldjkf_alkjd" localSheetId="0">#REF!</definedName>
    <definedName name="_sldjkf_alkjd" localSheetId="1">#REF!</definedName>
    <definedName name="_sldjkf_alkjd" localSheetId="37">#REF!</definedName>
    <definedName name="_sldjkf_alkjd" localSheetId="2">#REF!</definedName>
    <definedName name="_sldjkf_alkjd" localSheetId="25">#REF!</definedName>
    <definedName name="_sldjkf_alkjd" localSheetId="41">#REF!</definedName>
    <definedName name="_sldjkf_alkjd" localSheetId="7">#REF!</definedName>
    <definedName name="_sldjkf_alkjd" localSheetId="51">#REF!</definedName>
    <definedName name="_sldjkf_alkjd" localSheetId="56">#REF!</definedName>
    <definedName name="_sldjkf_alkjd" localSheetId="16">#REF!</definedName>
    <definedName name="_sldjkf_alkjd" localSheetId="30">#REF!</definedName>
    <definedName name="_sldjkf_alkjd" localSheetId="46">#REF!</definedName>
    <definedName name="_sldjkf_alkjd" localSheetId="35">#REF!</definedName>
    <definedName name="_sldjkf_alkjd" localSheetId="22">#REF!</definedName>
    <definedName name="_sldjkf_alkjd" localSheetId="23">#REF!</definedName>
    <definedName name="_sldjkf_alkjd" localSheetId="24">#REF!</definedName>
    <definedName name="_sldjkf_alkjd">#REF!</definedName>
    <definedName name="_Sort" localSheetId="0" hidden="1">#REF!</definedName>
    <definedName name="_Sort" localSheetId="1" hidden="1">#REF!</definedName>
    <definedName name="_Sort" localSheetId="37" hidden="1">#REF!</definedName>
    <definedName name="_Sort" localSheetId="2" hidden="1">#REF!</definedName>
    <definedName name="_Sort" localSheetId="25" hidden="1">#REF!</definedName>
    <definedName name="_Sort" localSheetId="41" hidden="1">#REF!</definedName>
    <definedName name="_Sort" localSheetId="7" hidden="1">#REF!</definedName>
    <definedName name="_Sort" localSheetId="51" hidden="1">#REF!</definedName>
    <definedName name="_Sort" localSheetId="56" hidden="1">#REF!</definedName>
    <definedName name="_Sort" localSheetId="16" hidden="1">#REF!</definedName>
    <definedName name="_Sort" localSheetId="30" hidden="1">#REF!</definedName>
    <definedName name="_Sort" localSheetId="46" hidden="1">#REF!</definedName>
    <definedName name="_Sort" localSheetId="35" hidden="1">#REF!</definedName>
    <definedName name="_Sort" localSheetId="22" hidden="1">#REF!</definedName>
    <definedName name="_Sort" localSheetId="23" hidden="1">#REF!</definedName>
    <definedName name="_Sort" localSheetId="24" hidden="1">#REF!</definedName>
    <definedName name="_Sort" hidden="1">#REF!</definedName>
    <definedName name="_SUM1" localSheetId="0">#REF!</definedName>
    <definedName name="_SUM1" localSheetId="1">#REF!</definedName>
    <definedName name="_SUM1" localSheetId="37">#REF!</definedName>
    <definedName name="_SUM1" localSheetId="2">#REF!</definedName>
    <definedName name="_SUM1" localSheetId="25">#REF!</definedName>
    <definedName name="_SUM1" localSheetId="41">#REF!</definedName>
    <definedName name="_SUM1" localSheetId="7">#REF!</definedName>
    <definedName name="_SUM1" localSheetId="51">#REF!</definedName>
    <definedName name="_SUM1" localSheetId="56">#REF!</definedName>
    <definedName name="_SUM1" localSheetId="16">#REF!</definedName>
    <definedName name="_SUM1" localSheetId="30">#REF!</definedName>
    <definedName name="_SUM1" localSheetId="46">#REF!</definedName>
    <definedName name="_SUM1" localSheetId="35">#REF!</definedName>
    <definedName name="_SUM1" localSheetId="22">#REF!</definedName>
    <definedName name="_SUM1" localSheetId="23">#REF!</definedName>
    <definedName name="_SUM1" localSheetId="24">#REF!</definedName>
    <definedName name="_SUM1">#REF!</definedName>
    <definedName name="_SUM2" localSheetId="0">#REF!</definedName>
    <definedName name="_SUM2" localSheetId="1">#REF!</definedName>
    <definedName name="_SUM2" localSheetId="37">#REF!</definedName>
    <definedName name="_SUM2" localSheetId="2">#REF!</definedName>
    <definedName name="_SUM2" localSheetId="25">#REF!</definedName>
    <definedName name="_SUM2" localSheetId="41">#REF!</definedName>
    <definedName name="_SUM2" localSheetId="7">#REF!</definedName>
    <definedName name="_SUM2" localSheetId="51">#REF!</definedName>
    <definedName name="_SUM2" localSheetId="56">#REF!</definedName>
    <definedName name="_SUM2" localSheetId="16">#REF!</definedName>
    <definedName name="_SUM2" localSheetId="30">#REF!</definedName>
    <definedName name="_SUM2" localSheetId="46">#REF!</definedName>
    <definedName name="_SUM2" localSheetId="35">#REF!</definedName>
    <definedName name="_SUM2" localSheetId="22">#REF!</definedName>
    <definedName name="_SUM2" localSheetId="23">#REF!</definedName>
    <definedName name="_SUM2" localSheetId="24">#REF!</definedName>
    <definedName name="_SUM2">#REF!</definedName>
    <definedName name="_SUM3" localSheetId="0">#REF!</definedName>
    <definedName name="_SUM3" localSheetId="1">#REF!</definedName>
    <definedName name="_SUM3" localSheetId="37">#REF!</definedName>
    <definedName name="_SUM3" localSheetId="2">#REF!</definedName>
    <definedName name="_SUM3" localSheetId="25">#REF!</definedName>
    <definedName name="_SUM3" localSheetId="41">#REF!</definedName>
    <definedName name="_SUM3" localSheetId="7">#REF!</definedName>
    <definedName name="_SUM3" localSheetId="51">#REF!</definedName>
    <definedName name="_SUM3" localSheetId="56">#REF!</definedName>
    <definedName name="_SUM3" localSheetId="16">#REF!</definedName>
    <definedName name="_SUM3" localSheetId="30">#REF!</definedName>
    <definedName name="_SUM3" localSheetId="46">#REF!</definedName>
    <definedName name="_SUM3" localSheetId="35">#REF!</definedName>
    <definedName name="_SUM3" localSheetId="22">#REF!</definedName>
    <definedName name="_SUM3" localSheetId="23">#REF!</definedName>
    <definedName name="_SUM3" localSheetId="24">#REF!</definedName>
    <definedName name="_SUM3">#REF!</definedName>
    <definedName name="_t" localSheetId="0">#REF!</definedName>
    <definedName name="_t" localSheetId="1">#REF!</definedName>
    <definedName name="_t" localSheetId="37">#REF!</definedName>
    <definedName name="_t" localSheetId="2">#REF!</definedName>
    <definedName name="_t" localSheetId="25">#REF!</definedName>
    <definedName name="_t" localSheetId="41">#REF!</definedName>
    <definedName name="_t" localSheetId="7">#REF!</definedName>
    <definedName name="_t" localSheetId="51">#REF!</definedName>
    <definedName name="_t" localSheetId="56">#REF!</definedName>
    <definedName name="_t" localSheetId="16">#REF!</definedName>
    <definedName name="_t" localSheetId="30">#REF!</definedName>
    <definedName name="_t" localSheetId="46">#REF!</definedName>
    <definedName name="_t" localSheetId="35">#REF!</definedName>
    <definedName name="_t" localSheetId="22">#REF!</definedName>
    <definedName name="_t" localSheetId="23">#REF!</definedName>
    <definedName name="_t" localSheetId="24">#REF!</definedName>
    <definedName name="_t">#REF!</definedName>
    <definedName name="_u" localSheetId="0">#REF!</definedName>
    <definedName name="_u" localSheetId="1">#REF!</definedName>
    <definedName name="_u" localSheetId="37">#REF!</definedName>
    <definedName name="_u" localSheetId="2">#REF!</definedName>
    <definedName name="_u" localSheetId="25">#REF!</definedName>
    <definedName name="_u" localSheetId="41">#REF!</definedName>
    <definedName name="_u" localSheetId="7">#REF!</definedName>
    <definedName name="_u" localSheetId="51">#REF!</definedName>
    <definedName name="_u" localSheetId="56">#REF!</definedName>
    <definedName name="_u" localSheetId="16">#REF!</definedName>
    <definedName name="_u" localSheetId="30">#REF!</definedName>
    <definedName name="_u" localSheetId="46">#REF!</definedName>
    <definedName name="_u" localSheetId="35">#REF!</definedName>
    <definedName name="_u" localSheetId="22">#REF!</definedName>
    <definedName name="_u" localSheetId="23">#REF!</definedName>
    <definedName name="_u" localSheetId="24">#REF!</definedName>
    <definedName name="_u">#REF!</definedName>
    <definedName name="_v" localSheetId="0">#REF!</definedName>
    <definedName name="_v" localSheetId="1">#REF!</definedName>
    <definedName name="_v" localSheetId="37">#REF!</definedName>
    <definedName name="_v" localSheetId="2">#REF!</definedName>
    <definedName name="_v" localSheetId="25">#REF!</definedName>
    <definedName name="_v" localSheetId="41">#REF!</definedName>
    <definedName name="_v" localSheetId="7">#REF!</definedName>
    <definedName name="_v" localSheetId="51">#REF!</definedName>
    <definedName name="_v" localSheetId="56">#REF!</definedName>
    <definedName name="_v" localSheetId="16">#REF!</definedName>
    <definedName name="_v" localSheetId="30">#REF!</definedName>
    <definedName name="_v" localSheetId="46">#REF!</definedName>
    <definedName name="_v" localSheetId="35">#REF!</definedName>
    <definedName name="_v" localSheetId="22">#REF!</definedName>
    <definedName name="_v" localSheetId="23">#REF!</definedName>
    <definedName name="_v" localSheetId="24">#REF!</definedName>
    <definedName name="_v">#REF!</definedName>
    <definedName name="_w" localSheetId="0">#REF!</definedName>
    <definedName name="_w" localSheetId="1">#REF!</definedName>
    <definedName name="_w" localSheetId="37">#REF!</definedName>
    <definedName name="_w" localSheetId="2">#REF!</definedName>
    <definedName name="_w" localSheetId="25">#REF!</definedName>
    <definedName name="_w" localSheetId="41">#REF!</definedName>
    <definedName name="_w" localSheetId="7">#REF!</definedName>
    <definedName name="_w" localSheetId="51">#REF!</definedName>
    <definedName name="_w" localSheetId="56">#REF!</definedName>
    <definedName name="_w" localSheetId="16">#REF!</definedName>
    <definedName name="_w" localSheetId="30">#REF!</definedName>
    <definedName name="_w" localSheetId="46">#REF!</definedName>
    <definedName name="_w" localSheetId="35">#REF!</definedName>
    <definedName name="_w" localSheetId="22">#REF!</definedName>
    <definedName name="_w" localSheetId="23">#REF!</definedName>
    <definedName name="_w" localSheetId="24">#REF!</definedName>
    <definedName name="_w">#REF!</definedName>
    <definedName name="_wia53" localSheetId="0" hidden="1">'[3]Revised Budget as per CNPP'!#REF!</definedName>
    <definedName name="_wia53" localSheetId="1" hidden="1">'[3]Revised Budget as per CNPP'!#REF!</definedName>
    <definedName name="_wia53" localSheetId="37" hidden="1">'[3]Revised Budget as per CNPP'!#REF!</definedName>
    <definedName name="_wia53" localSheetId="2" hidden="1">'[3]Revised Budget as per CNPP'!#REF!</definedName>
    <definedName name="_wia53" localSheetId="25" hidden="1">'[3]Revised Budget as per CNPP'!#REF!</definedName>
    <definedName name="_wia53" localSheetId="41" hidden="1">'[3]Revised Budget as per CNPP'!#REF!</definedName>
    <definedName name="_wia53" localSheetId="7" hidden="1">'[3]Revised Budget as per CNPP'!#REF!</definedName>
    <definedName name="_wia53" localSheetId="51" hidden="1">'[3]Revised Budget as per CNPP'!#REF!</definedName>
    <definedName name="_wia53" localSheetId="56" hidden="1">'[3]Revised Budget as per CNPP'!#REF!</definedName>
    <definedName name="_wia53" localSheetId="16" hidden="1">'[3]Revised Budget as per CNPP'!#REF!</definedName>
    <definedName name="_wia53" localSheetId="30" hidden="1">'[3]Revised Budget as per CNPP'!#REF!</definedName>
    <definedName name="_wia53" localSheetId="46" hidden="1">'[3]Revised Budget as per CNPP'!#REF!</definedName>
    <definedName name="_wia53" localSheetId="35" hidden="1">'[3]Revised Budget as per CNPP'!#REF!</definedName>
    <definedName name="_wia53" localSheetId="22" hidden="1">'[3]Revised Budget as per CNPP'!#REF!</definedName>
    <definedName name="_wia53" localSheetId="23" hidden="1">'[3]Revised Budget as per CNPP'!#REF!</definedName>
    <definedName name="_wia53" localSheetId="24" hidden="1">'[3]Revised Budget as per CNPP'!#REF!</definedName>
    <definedName name="_wia53" hidden="1">'[3]Revised Budget as per CNPP'!#REF!</definedName>
    <definedName name="_X" localSheetId="0">#REF!</definedName>
    <definedName name="_X" localSheetId="1">#REF!</definedName>
    <definedName name="_X" localSheetId="37">#REF!</definedName>
    <definedName name="_X" localSheetId="2">#REF!</definedName>
    <definedName name="_X" localSheetId="25">#REF!</definedName>
    <definedName name="_X" localSheetId="41">#REF!</definedName>
    <definedName name="_X" localSheetId="7">#REF!</definedName>
    <definedName name="_X" localSheetId="51">#REF!</definedName>
    <definedName name="_X" localSheetId="56">#REF!</definedName>
    <definedName name="_X" localSheetId="16">#REF!</definedName>
    <definedName name="_X" localSheetId="30">#REF!</definedName>
    <definedName name="_X" localSheetId="46">#REF!</definedName>
    <definedName name="_X" localSheetId="35">#REF!</definedName>
    <definedName name="_X" localSheetId="22">#REF!</definedName>
    <definedName name="_X" localSheetId="23">#REF!</definedName>
    <definedName name="_X" localSheetId="24">#REF!</definedName>
    <definedName name="_X">#REF!</definedName>
    <definedName name="_Y" localSheetId="0">#REF!</definedName>
    <definedName name="_Y" localSheetId="1">#REF!</definedName>
    <definedName name="_Y" localSheetId="37">#REF!</definedName>
    <definedName name="_Y" localSheetId="2">#REF!</definedName>
    <definedName name="_Y" localSheetId="25">#REF!</definedName>
    <definedName name="_Y" localSheetId="41">#REF!</definedName>
    <definedName name="_Y" localSheetId="7">#REF!</definedName>
    <definedName name="_Y" localSheetId="51">#REF!</definedName>
    <definedName name="_Y" localSheetId="56">#REF!</definedName>
    <definedName name="_Y" localSheetId="16">#REF!</definedName>
    <definedName name="_Y" localSheetId="30">#REF!</definedName>
    <definedName name="_Y" localSheetId="46">#REF!</definedName>
    <definedName name="_Y" localSheetId="35">#REF!</definedName>
    <definedName name="_Y" localSheetId="22">#REF!</definedName>
    <definedName name="_Y" localSheetId="23">#REF!</definedName>
    <definedName name="_Y" localSheetId="24">#REF!</definedName>
    <definedName name="_Y">#REF!</definedName>
    <definedName name="_Z" localSheetId="0">#REF!</definedName>
    <definedName name="_Z" localSheetId="1">#REF!</definedName>
    <definedName name="_Z" localSheetId="37">#REF!</definedName>
    <definedName name="_Z" localSheetId="2">#REF!</definedName>
    <definedName name="_Z" localSheetId="25">#REF!</definedName>
    <definedName name="_Z" localSheetId="41">#REF!</definedName>
    <definedName name="_Z" localSheetId="7">#REF!</definedName>
    <definedName name="_Z" localSheetId="51">#REF!</definedName>
    <definedName name="_Z" localSheetId="56">#REF!</definedName>
    <definedName name="_Z" localSheetId="16">#REF!</definedName>
    <definedName name="_Z" localSheetId="30">#REF!</definedName>
    <definedName name="_Z" localSheetId="46">#REF!</definedName>
    <definedName name="_Z" localSheetId="35">#REF!</definedName>
    <definedName name="_Z" localSheetId="22">#REF!</definedName>
    <definedName name="_Z" localSheetId="23">#REF!</definedName>
    <definedName name="_Z" localSheetId="24">#REF!</definedName>
    <definedName name="_Z">#REF!</definedName>
    <definedName name="A" localSheetId="0">#REF!</definedName>
    <definedName name="A" localSheetId="1">#REF!</definedName>
    <definedName name="A" localSheetId="37">#REF!</definedName>
    <definedName name="A" localSheetId="2">#REF!</definedName>
    <definedName name="A" localSheetId="25">#REF!</definedName>
    <definedName name="A" localSheetId="41">#REF!</definedName>
    <definedName name="A" localSheetId="7">#REF!</definedName>
    <definedName name="A" localSheetId="51">#REF!</definedName>
    <definedName name="A" localSheetId="56">#REF!</definedName>
    <definedName name="A" localSheetId="16">#REF!</definedName>
    <definedName name="A" localSheetId="30">#REF!</definedName>
    <definedName name="A" localSheetId="46">#REF!</definedName>
    <definedName name="A" localSheetId="35">#REF!</definedName>
    <definedName name="A" localSheetId="22">#REF!</definedName>
    <definedName name="A" localSheetId="23">#REF!</definedName>
    <definedName name="A" localSheetId="24">#REF!</definedName>
    <definedName name="A">#REF!</definedName>
    <definedName name="A_S_Communication" localSheetId="0">#REF!</definedName>
    <definedName name="A_S_Communication" localSheetId="1">#REF!</definedName>
    <definedName name="A_S_Communication" localSheetId="37">#REF!</definedName>
    <definedName name="A_S_Communication" localSheetId="2">#REF!</definedName>
    <definedName name="A_S_Communication" localSheetId="25">#REF!</definedName>
    <definedName name="A_S_Communication" localSheetId="41">#REF!</definedName>
    <definedName name="A_S_Communication" localSheetId="7">#REF!</definedName>
    <definedName name="A_S_Communication" localSheetId="51">#REF!</definedName>
    <definedName name="A_S_Communication" localSheetId="56">#REF!</definedName>
    <definedName name="A_S_Communication" localSheetId="16">#REF!</definedName>
    <definedName name="A_S_Communication" localSheetId="30">#REF!</definedName>
    <definedName name="A_S_Communication" localSheetId="46">#REF!</definedName>
    <definedName name="A_S_Communication" localSheetId="35">#REF!</definedName>
    <definedName name="A_S_Communication" localSheetId="22">#REF!</definedName>
    <definedName name="A_S_Communication" localSheetId="23">#REF!</definedName>
    <definedName name="A_S_Communication" localSheetId="24">#REF!</definedName>
    <definedName name="A_S_Communication">#REF!</definedName>
    <definedName name="A_U_Communication" localSheetId="0">#REF!</definedName>
    <definedName name="A_U_Communication" localSheetId="1">#REF!</definedName>
    <definedName name="A_U_Communication" localSheetId="37">#REF!</definedName>
    <definedName name="A_U_Communication" localSheetId="2">#REF!</definedName>
    <definedName name="A_U_Communication" localSheetId="25">#REF!</definedName>
    <definedName name="A_U_Communication" localSheetId="41">#REF!</definedName>
    <definedName name="A_U_Communication" localSheetId="7">#REF!</definedName>
    <definedName name="A_U_Communication" localSheetId="51">#REF!</definedName>
    <definedName name="A_U_Communication" localSheetId="56">#REF!</definedName>
    <definedName name="A_U_Communication" localSheetId="16">#REF!</definedName>
    <definedName name="A_U_Communication" localSheetId="30">#REF!</definedName>
    <definedName name="A_U_Communication" localSheetId="46">#REF!</definedName>
    <definedName name="A_U_Communication" localSheetId="35">#REF!</definedName>
    <definedName name="A_U_Communication" localSheetId="22">#REF!</definedName>
    <definedName name="A_U_Communication" localSheetId="23">#REF!</definedName>
    <definedName name="A_U_Communication" localSheetId="24">#REF!</definedName>
    <definedName name="A_U_Communication">#REF!</definedName>
    <definedName name="aa" localSheetId="0">[11]CHALLAN!#REF!</definedName>
    <definedName name="aa" localSheetId="1">[11]CHALLAN!#REF!</definedName>
    <definedName name="aa" localSheetId="37">[11]CHALLAN!#REF!</definedName>
    <definedName name="aa" localSheetId="2">[11]CHALLAN!#REF!</definedName>
    <definedName name="aa" localSheetId="25">[11]CHALLAN!#REF!</definedName>
    <definedName name="aa" localSheetId="41">[11]CHALLAN!#REF!</definedName>
    <definedName name="aa" localSheetId="7">[11]CHALLAN!#REF!</definedName>
    <definedName name="aa" localSheetId="51">[11]CHALLAN!#REF!</definedName>
    <definedName name="aa" localSheetId="56">[11]CHALLAN!#REF!</definedName>
    <definedName name="aa" localSheetId="16">[11]CHALLAN!#REF!</definedName>
    <definedName name="aa" localSheetId="30">[11]CHALLAN!#REF!</definedName>
    <definedName name="aa" localSheetId="46">[11]CHALLAN!#REF!</definedName>
    <definedName name="aa" localSheetId="35">[11]CHALLAN!#REF!</definedName>
    <definedName name="aa" localSheetId="22">[11]CHALLAN!#REF!</definedName>
    <definedName name="aa" localSheetId="23">[11]CHALLAN!#REF!</definedName>
    <definedName name="aa" localSheetId="24">[11]CHALLAN!#REF!</definedName>
    <definedName name="aa">[11]CHALLAN!#REF!</definedName>
    <definedName name="AA.Report.Files" localSheetId="0" hidden="1">#REF!</definedName>
    <definedName name="AA.Report.Files" localSheetId="1" hidden="1">#REF!</definedName>
    <definedName name="AA.Report.Files" localSheetId="37" hidden="1">#REF!</definedName>
    <definedName name="AA.Report.Files" localSheetId="2" hidden="1">#REF!</definedName>
    <definedName name="AA.Report.Files" localSheetId="25" hidden="1">#REF!</definedName>
    <definedName name="AA.Report.Files" localSheetId="41" hidden="1">#REF!</definedName>
    <definedName name="AA.Report.Files" localSheetId="7" hidden="1">#REF!</definedName>
    <definedName name="AA.Report.Files" localSheetId="51" hidden="1">#REF!</definedName>
    <definedName name="AA.Report.Files" localSheetId="56" hidden="1">#REF!</definedName>
    <definedName name="AA.Report.Files" localSheetId="16" hidden="1">#REF!</definedName>
    <definedName name="AA.Report.Files" localSheetId="30" hidden="1">#REF!</definedName>
    <definedName name="AA.Report.Files" localSheetId="46" hidden="1">#REF!</definedName>
    <definedName name="AA.Report.Files" localSheetId="35" hidden="1">#REF!</definedName>
    <definedName name="AA.Report.Files" localSheetId="22" hidden="1">#REF!</definedName>
    <definedName name="AA.Report.Files" localSheetId="23" hidden="1">#REF!</definedName>
    <definedName name="AA.Report.Files" localSheetId="24" hidden="1">#REF!</definedName>
    <definedName name="AA.Report.Files" hidden="1">#REF!</definedName>
    <definedName name="AA.Reports.Available" localSheetId="0" hidden="1">#REF!</definedName>
    <definedName name="AA.Reports.Available" localSheetId="1" hidden="1">#REF!</definedName>
    <definedName name="AA.Reports.Available" localSheetId="37" hidden="1">#REF!</definedName>
    <definedName name="AA.Reports.Available" localSheetId="2" hidden="1">#REF!</definedName>
    <definedName name="AA.Reports.Available" localSheetId="25" hidden="1">#REF!</definedName>
    <definedName name="AA.Reports.Available" localSheetId="41" hidden="1">#REF!</definedName>
    <definedName name="AA.Reports.Available" localSheetId="7" hidden="1">#REF!</definedName>
    <definedName name="AA.Reports.Available" localSheetId="51" hidden="1">#REF!</definedName>
    <definedName name="AA.Reports.Available" localSheetId="56" hidden="1">#REF!</definedName>
    <definedName name="AA.Reports.Available" localSheetId="16" hidden="1">#REF!</definedName>
    <definedName name="AA.Reports.Available" localSheetId="30" hidden="1">#REF!</definedName>
    <definedName name="AA.Reports.Available" localSheetId="46" hidden="1">#REF!</definedName>
    <definedName name="AA.Reports.Available" localSheetId="35" hidden="1">#REF!</definedName>
    <definedName name="AA.Reports.Available" localSheetId="22" hidden="1">#REF!</definedName>
    <definedName name="AA.Reports.Available" localSheetId="23" hidden="1">#REF!</definedName>
    <definedName name="AA.Reports.Available" localSheetId="24" hidden="1">#REF!</definedName>
    <definedName name="AA.Reports.Available" hidden="1">#REF!</definedName>
    <definedName name="aaa" localSheetId="0">#REF!</definedName>
    <definedName name="aaa" localSheetId="1">#REF!</definedName>
    <definedName name="aaa" localSheetId="37">#REF!</definedName>
    <definedName name="aaa" localSheetId="2">#REF!</definedName>
    <definedName name="aaa" localSheetId="25">#REF!</definedName>
    <definedName name="aaa" localSheetId="41">#REF!</definedName>
    <definedName name="aaa" localSheetId="7">#REF!</definedName>
    <definedName name="aaa" localSheetId="51">#REF!</definedName>
    <definedName name="aaa" localSheetId="56">#REF!</definedName>
    <definedName name="aaa" localSheetId="16">#REF!</definedName>
    <definedName name="aaa" localSheetId="30">#REF!</definedName>
    <definedName name="aaa" localSheetId="46">#REF!</definedName>
    <definedName name="aaa" localSheetId="35">#REF!</definedName>
    <definedName name="aaa" localSheetId="22">#REF!</definedName>
    <definedName name="aaa" localSheetId="23">#REF!</definedName>
    <definedName name="aaa" localSheetId="24">#REF!</definedName>
    <definedName name="aaa">#REF!</definedName>
    <definedName name="aaaaa" localSheetId="0">[12]Data!#REF!</definedName>
    <definedName name="aaaaa" localSheetId="1">[12]Data!#REF!</definedName>
    <definedName name="aaaaa" localSheetId="37">[12]Data!#REF!</definedName>
    <definedName name="aaaaa" localSheetId="2">[12]Data!#REF!</definedName>
    <definedName name="aaaaa" localSheetId="25">[12]Data!#REF!</definedName>
    <definedName name="aaaaa" localSheetId="41">[12]Data!#REF!</definedName>
    <definedName name="aaaaa" localSheetId="7">[12]Data!#REF!</definedName>
    <definedName name="aaaaa" localSheetId="51">[12]Data!#REF!</definedName>
    <definedName name="aaaaa" localSheetId="56">[12]Data!#REF!</definedName>
    <definedName name="aaaaa" localSheetId="16">[12]Data!#REF!</definedName>
    <definedName name="aaaaa" localSheetId="30">[12]Data!#REF!</definedName>
    <definedName name="aaaaa" localSheetId="46">[12]Data!#REF!</definedName>
    <definedName name="aaaaa" localSheetId="35">[12]Data!#REF!</definedName>
    <definedName name="aaaaa" localSheetId="22">[12]Data!#REF!</definedName>
    <definedName name="aaaaa" localSheetId="23">[12]Data!#REF!</definedName>
    <definedName name="aaaaa" localSheetId="24">[12]Data!#REF!</definedName>
    <definedName name="aaaaa">[12]Data!#REF!</definedName>
    <definedName name="aaaaaaaaaaaaaaaaaaaaa" localSheetId="0">#REF!</definedName>
    <definedName name="aaaaaaaaaaaaaaaaaaaaa" localSheetId="1">#REF!</definedName>
    <definedName name="aaaaaaaaaaaaaaaaaaaaa" localSheetId="37">#REF!</definedName>
    <definedName name="aaaaaaaaaaaaaaaaaaaaa" localSheetId="2">#REF!</definedName>
    <definedName name="aaaaaaaaaaaaaaaaaaaaa" localSheetId="25">#REF!</definedName>
    <definedName name="aaaaaaaaaaaaaaaaaaaaa" localSheetId="41">#REF!</definedName>
    <definedName name="aaaaaaaaaaaaaaaaaaaaa" localSheetId="7">#REF!</definedName>
    <definedName name="aaaaaaaaaaaaaaaaaaaaa" localSheetId="51">#REF!</definedName>
    <definedName name="aaaaaaaaaaaaaaaaaaaaa" localSheetId="56">#REF!</definedName>
    <definedName name="aaaaaaaaaaaaaaaaaaaaa" localSheetId="16">#REF!</definedName>
    <definedName name="aaaaaaaaaaaaaaaaaaaaa" localSheetId="30">#REF!</definedName>
    <definedName name="aaaaaaaaaaaaaaaaaaaaa" localSheetId="46">#REF!</definedName>
    <definedName name="aaaaaaaaaaaaaaaaaaaaa" localSheetId="35">#REF!</definedName>
    <definedName name="aaaaaaaaaaaaaaaaaaaaa" localSheetId="22">#REF!</definedName>
    <definedName name="aaaaaaaaaaaaaaaaaaaaa" localSheetId="23">#REF!</definedName>
    <definedName name="aaaaaaaaaaaaaaaaaaaaa" localSheetId="24">#REF!</definedName>
    <definedName name="aaaaaaaaaaaaaaaaaaaaa">#REF!</definedName>
    <definedName name="ab" localSheetId="0" hidden="1">#REF!</definedName>
    <definedName name="ab" localSheetId="1" hidden="1">#REF!</definedName>
    <definedName name="ab" localSheetId="37" hidden="1">#REF!</definedName>
    <definedName name="ab" localSheetId="2" hidden="1">#REF!</definedName>
    <definedName name="ab" localSheetId="25" hidden="1">#REF!</definedName>
    <definedName name="ab" localSheetId="41" hidden="1">#REF!</definedName>
    <definedName name="ab" localSheetId="7" hidden="1">#REF!</definedName>
    <definedName name="ab" localSheetId="51" hidden="1">#REF!</definedName>
    <definedName name="ab" localSheetId="56" hidden="1">#REF!</definedName>
    <definedName name="ab" localSheetId="16" hidden="1">#REF!</definedName>
    <definedName name="ab" localSheetId="30" hidden="1">#REF!</definedName>
    <definedName name="ab" localSheetId="46" hidden="1">#REF!</definedName>
    <definedName name="ab" localSheetId="35" hidden="1">#REF!</definedName>
    <definedName name="ab" localSheetId="22" hidden="1">#REF!</definedName>
    <definedName name="ab" localSheetId="23" hidden="1">#REF!</definedName>
    <definedName name="ab" localSheetId="24" hidden="1">#REF!</definedName>
    <definedName name="ab" hidden="1">#REF!</definedName>
    <definedName name="ABA" localSheetId="0">[13]MAIN!#REF!</definedName>
    <definedName name="ABA" localSheetId="1">[13]MAIN!#REF!</definedName>
    <definedName name="ABA" localSheetId="37">[13]MAIN!#REF!</definedName>
    <definedName name="ABA" localSheetId="2">[13]MAIN!#REF!</definedName>
    <definedName name="ABA" localSheetId="25">[13]MAIN!#REF!</definedName>
    <definedName name="ABA" localSheetId="41">[13]MAIN!#REF!</definedName>
    <definedName name="ABA" localSheetId="7">[13]MAIN!#REF!</definedName>
    <definedName name="ABA" localSheetId="51">[13]MAIN!#REF!</definedName>
    <definedName name="ABA" localSheetId="56">[13]MAIN!#REF!</definedName>
    <definedName name="ABA" localSheetId="16">[13]MAIN!#REF!</definedName>
    <definedName name="ABA" localSheetId="30">[13]MAIN!#REF!</definedName>
    <definedName name="ABA" localSheetId="46">[13]MAIN!#REF!</definedName>
    <definedName name="ABA" localSheetId="35">[13]MAIN!#REF!</definedName>
    <definedName name="ABA" localSheetId="22">[13]MAIN!#REF!</definedName>
    <definedName name="ABA" localSheetId="23">[13]MAIN!#REF!</definedName>
    <definedName name="ABA" localSheetId="24">[13]MAIN!#REF!</definedName>
    <definedName name="ABA">[13]MAIN!#REF!</definedName>
    <definedName name="Abbasi_World" localSheetId="0">#REF!</definedName>
    <definedName name="Abbasi_World" localSheetId="1">#REF!</definedName>
    <definedName name="Abbasi_World" localSheetId="37">#REF!</definedName>
    <definedName name="Abbasi_World" localSheetId="2">#REF!</definedName>
    <definedName name="Abbasi_World" localSheetId="25">#REF!</definedName>
    <definedName name="Abbasi_World" localSheetId="41">#REF!</definedName>
    <definedName name="Abbasi_World" localSheetId="7">#REF!</definedName>
    <definedName name="Abbasi_World" localSheetId="51">#REF!</definedName>
    <definedName name="Abbasi_World" localSheetId="56">#REF!</definedName>
    <definedName name="Abbasi_World" localSheetId="16">#REF!</definedName>
    <definedName name="Abbasi_World" localSheetId="30">#REF!</definedName>
    <definedName name="Abbasi_World" localSheetId="46">#REF!</definedName>
    <definedName name="Abbasi_World" localSheetId="35">#REF!</definedName>
    <definedName name="Abbasi_World" localSheetId="22">#REF!</definedName>
    <definedName name="Abbasi_World" localSheetId="23">#REF!</definedName>
    <definedName name="Abbasi_World" localSheetId="24">#REF!</definedName>
    <definedName name="Abbasi_World">#REF!</definedName>
    <definedName name="abc" localSheetId="0" hidden="1">OFFSET([0]!Data.Top.Left,1,0)</definedName>
    <definedName name="abc" localSheetId="18" hidden="1">OFFSET([0]!Data.Top.Left,1,0)</definedName>
    <definedName name="abc" localSheetId="1" hidden="1">OFFSET([0]!Data.Top.Left,1,0)</definedName>
    <definedName name="abc" localSheetId="37" hidden="1">OFFSET([0]!Data.Top.Left,1,0)</definedName>
    <definedName name="abc" localSheetId="2" hidden="1">OFFSET([0]!Data.Top.Left,1,0)</definedName>
    <definedName name="abc" localSheetId="25" hidden="1">OFFSET([0]!Data.Top.Left,1,0)</definedName>
    <definedName name="abc" localSheetId="41" hidden="1">OFFSET([0]!Data.Top.Left,1,0)</definedName>
    <definedName name="abc" localSheetId="7" hidden="1">OFFSET([0]!Data.Top.Left,1,0)</definedName>
    <definedName name="abc" localSheetId="51" hidden="1">OFFSET([0]!Data.Top.Left,1,0)</definedName>
    <definedName name="abc" localSheetId="56" hidden="1">OFFSET([0]!Data.Top.Left,1,0)</definedName>
    <definedName name="abc" localSheetId="16" hidden="1">OFFSET([0]!Data.Top.Left,1,0)</definedName>
    <definedName name="abc" localSheetId="30" hidden="1">OFFSET([0]!Data.Top.Left,1,0)</definedName>
    <definedName name="abc" localSheetId="46" hidden="1">OFFSET([0]!Data.Top.Left,1,0)</definedName>
    <definedName name="abc" localSheetId="35" hidden="1">OFFSET([0]!Data.Top.Left,1,0)</definedName>
    <definedName name="abc" localSheetId="22" hidden="1">OFFSET([0]!Data.Top.Left,1,0)</definedName>
    <definedName name="abc" localSheetId="23" hidden="1">OFFSET([0]!Data.Top.Left,1,0)</definedName>
    <definedName name="abc" localSheetId="24" hidden="1">OFFSET([0]!Data.Top.Left,1,0)</definedName>
    <definedName name="abc" hidden="1">OFFSET([0]!Data.Top.Left,1,0)</definedName>
    <definedName name="abccc" hidden="1">{#N/A,#N/A,FALSE,"Sensitivity"}</definedName>
    <definedName name="abdullah_Telecom" localSheetId="0">#REF!</definedName>
    <definedName name="abdullah_Telecom" localSheetId="1">#REF!</definedName>
    <definedName name="abdullah_Telecom" localSheetId="37">#REF!</definedName>
    <definedName name="abdullah_Telecom" localSheetId="2">#REF!</definedName>
    <definedName name="abdullah_Telecom" localSheetId="25">#REF!</definedName>
    <definedName name="abdullah_Telecom" localSheetId="41">#REF!</definedName>
    <definedName name="abdullah_Telecom" localSheetId="7">#REF!</definedName>
    <definedName name="abdullah_Telecom" localSheetId="51">#REF!</definedName>
    <definedName name="abdullah_Telecom" localSheetId="56">#REF!</definedName>
    <definedName name="abdullah_Telecom" localSheetId="16">#REF!</definedName>
    <definedName name="abdullah_Telecom" localSheetId="30">#REF!</definedName>
    <definedName name="abdullah_Telecom" localSheetId="46">#REF!</definedName>
    <definedName name="abdullah_Telecom" localSheetId="35">#REF!</definedName>
    <definedName name="abdullah_Telecom" localSheetId="22">#REF!</definedName>
    <definedName name="abdullah_Telecom" localSheetId="23">#REF!</definedName>
    <definedName name="abdullah_Telecom" localSheetId="24">#REF!</definedName>
    <definedName name="abdullah_Telecom">#REF!</definedName>
    <definedName name="abo" localSheetId="0">#REF!</definedName>
    <definedName name="abo" localSheetId="1">#REF!</definedName>
    <definedName name="abo" localSheetId="37">#REF!</definedName>
    <definedName name="abo" localSheetId="2">#REF!</definedName>
    <definedName name="abo" localSheetId="25">#REF!</definedName>
    <definedName name="abo" localSheetId="41">#REF!</definedName>
    <definedName name="abo" localSheetId="7">#REF!</definedName>
    <definedName name="abo" localSheetId="51">#REF!</definedName>
    <definedName name="abo" localSheetId="56">#REF!</definedName>
    <definedName name="abo" localSheetId="16">#REF!</definedName>
    <definedName name="abo" localSheetId="30">#REF!</definedName>
    <definedName name="abo" localSheetId="46">#REF!</definedName>
    <definedName name="abo" localSheetId="35">#REF!</definedName>
    <definedName name="abo" localSheetId="22">#REF!</definedName>
    <definedName name="abo" localSheetId="23">#REF!</definedName>
    <definedName name="abo" localSheetId="24">#REF!</definedName>
    <definedName name="abo">#REF!</definedName>
    <definedName name="ABOUT" localSheetId="0">#REF!</definedName>
    <definedName name="ABOUT" localSheetId="1">#REF!</definedName>
    <definedName name="ABOUT" localSheetId="37">#REF!</definedName>
    <definedName name="ABOUT" localSheetId="2">#REF!</definedName>
    <definedName name="ABOUT" localSheetId="25">#REF!</definedName>
    <definedName name="ABOUT" localSheetId="41">#REF!</definedName>
    <definedName name="ABOUT" localSheetId="7">#REF!</definedName>
    <definedName name="ABOUT" localSheetId="51">#REF!</definedName>
    <definedName name="ABOUT" localSheetId="56">#REF!</definedName>
    <definedName name="ABOUT" localSheetId="16">#REF!</definedName>
    <definedName name="ABOUT" localSheetId="30">#REF!</definedName>
    <definedName name="ABOUT" localSheetId="46">#REF!</definedName>
    <definedName name="ABOUT" localSheetId="35">#REF!</definedName>
    <definedName name="ABOUT" localSheetId="22">#REF!</definedName>
    <definedName name="ABOUT" localSheetId="23">#REF!</definedName>
    <definedName name="ABOUT" localSheetId="24">#REF!</definedName>
    <definedName name="ABOUT">#REF!</definedName>
    <definedName name="AccessDatabase" hidden="1">"C:\My Documents\New MMR\INPUT.mdb"</definedName>
    <definedName name="AccntDescription_Link">[14]Jan!$G$16</definedName>
    <definedName name="AccntListRange">[14]Ledger!$A$6:$B$136</definedName>
    <definedName name="Accountf" localSheetId="0">#REF!</definedName>
    <definedName name="Accountf" localSheetId="1">#REF!</definedName>
    <definedName name="Accountf" localSheetId="37">#REF!</definedName>
    <definedName name="Accountf" localSheetId="2">#REF!</definedName>
    <definedName name="Accountf" localSheetId="25">#REF!</definedName>
    <definedName name="Accountf" localSheetId="41">#REF!</definedName>
    <definedName name="Accountf" localSheetId="7">#REF!</definedName>
    <definedName name="Accountf" localSheetId="51">#REF!</definedName>
    <definedName name="Accountf" localSheetId="56">#REF!</definedName>
    <definedName name="Accountf" localSheetId="16">#REF!</definedName>
    <definedName name="Accountf" localSheetId="30">#REF!</definedName>
    <definedName name="Accountf" localSheetId="46">#REF!</definedName>
    <definedName name="Accountf" localSheetId="35">#REF!</definedName>
    <definedName name="Accountf" localSheetId="22">#REF!</definedName>
    <definedName name="Accountf" localSheetId="23">#REF!</definedName>
    <definedName name="Accountf" localSheetId="24">#REF!</definedName>
    <definedName name="Accountf">#REF!</definedName>
    <definedName name="ACCPR" localSheetId="0">#REF!</definedName>
    <definedName name="ACCPR" localSheetId="1">#REF!</definedName>
    <definedName name="ACCPR" localSheetId="37">#REF!</definedName>
    <definedName name="ACCPR" localSheetId="2">#REF!</definedName>
    <definedName name="ACCPR" localSheetId="25">#REF!</definedName>
    <definedName name="ACCPR" localSheetId="41">#REF!</definedName>
    <definedName name="ACCPR" localSheetId="7">#REF!</definedName>
    <definedName name="ACCPR" localSheetId="51">#REF!</definedName>
    <definedName name="ACCPR" localSheetId="56">#REF!</definedName>
    <definedName name="ACCPR" localSheetId="16">#REF!</definedName>
    <definedName name="ACCPR" localSheetId="30">#REF!</definedName>
    <definedName name="ACCPR" localSheetId="46">#REF!</definedName>
    <definedName name="ACCPR" localSheetId="35">#REF!</definedName>
    <definedName name="ACCPR" localSheetId="22">#REF!</definedName>
    <definedName name="ACCPR" localSheetId="23">#REF!</definedName>
    <definedName name="ACCPR" localSheetId="24">#REF!</definedName>
    <definedName name="ACCPR">#REF!</definedName>
    <definedName name="ACCPRR" localSheetId="0">#REF!</definedName>
    <definedName name="ACCPRR" localSheetId="1">#REF!</definedName>
    <definedName name="ACCPRR" localSheetId="37">#REF!</definedName>
    <definedName name="ACCPRR" localSheetId="2">#REF!</definedName>
    <definedName name="ACCPRR" localSheetId="25">#REF!</definedName>
    <definedName name="ACCPRR" localSheetId="41">#REF!</definedName>
    <definedName name="ACCPRR" localSheetId="7">#REF!</definedName>
    <definedName name="ACCPRR" localSheetId="51">#REF!</definedName>
    <definedName name="ACCPRR" localSheetId="56">#REF!</definedName>
    <definedName name="ACCPRR" localSheetId="16">#REF!</definedName>
    <definedName name="ACCPRR" localSheetId="30">#REF!</definedName>
    <definedName name="ACCPRR" localSheetId="46">#REF!</definedName>
    <definedName name="ACCPRR" localSheetId="35">#REF!</definedName>
    <definedName name="ACCPRR" localSheetId="22">#REF!</definedName>
    <definedName name="ACCPRR" localSheetId="23">#REF!</definedName>
    <definedName name="ACCPRR" localSheetId="24">#REF!</definedName>
    <definedName name="ACCPRR">#REF!</definedName>
    <definedName name="Accrued_liabilities" localSheetId="0">[15]LEDGER!#REF!</definedName>
    <definedName name="Accrued_liabilities" localSheetId="1">[15]LEDGER!#REF!</definedName>
    <definedName name="Accrued_liabilities" localSheetId="37">[15]LEDGER!#REF!</definedName>
    <definedName name="Accrued_liabilities" localSheetId="2">[15]LEDGER!#REF!</definedName>
    <definedName name="Accrued_liabilities" localSheetId="25">[15]LEDGER!#REF!</definedName>
    <definedName name="Accrued_liabilities" localSheetId="41">[15]LEDGER!#REF!</definedName>
    <definedName name="Accrued_liabilities" localSheetId="7">[15]LEDGER!#REF!</definedName>
    <definedName name="Accrued_liabilities" localSheetId="51">[15]LEDGER!#REF!</definedName>
    <definedName name="Accrued_liabilities" localSheetId="56">[15]LEDGER!#REF!</definedName>
    <definedName name="Accrued_liabilities" localSheetId="16">[15]LEDGER!#REF!</definedName>
    <definedName name="Accrued_liabilities" localSheetId="30">[15]LEDGER!#REF!</definedName>
    <definedName name="Accrued_liabilities" localSheetId="46">[15]LEDGER!#REF!</definedName>
    <definedName name="Accrued_liabilities" localSheetId="35">[15]LEDGER!#REF!</definedName>
    <definedName name="Accrued_liabilities" localSheetId="22">[15]LEDGER!#REF!</definedName>
    <definedName name="Accrued_liabilities" localSheetId="23">[15]LEDGER!#REF!</definedName>
    <definedName name="Accrued_liabilities" localSheetId="24">[15]LEDGER!#REF!</definedName>
    <definedName name="Accrued_liabilities">[15]LEDGER!#REF!</definedName>
    <definedName name="Accumulated_Depreciation" localSheetId="0">[15]LEDGER!#REF!</definedName>
    <definedName name="Accumulated_Depreciation" localSheetId="1">[15]LEDGER!#REF!</definedName>
    <definedName name="Accumulated_Depreciation" localSheetId="37">[15]LEDGER!#REF!</definedName>
    <definedName name="Accumulated_Depreciation" localSheetId="2">[15]LEDGER!#REF!</definedName>
    <definedName name="Accumulated_Depreciation" localSheetId="25">[15]LEDGER!#REF!</definedName>
    <definedName name="Accumulated_Depreciation" localSheetId="41">[15]LEDGER!#REF!</definedName>
    <definedName name="Accumulated_Depreciation" localSheetId="7">[15]LEDGER!#REF!</definedName>
    <definedName name="Accumulated_Depreciation" localSheetId="51">[15]LEDGER!#REF!</definedName>
    <definedName name="Accumulated_Depreciation" localSheetId="56">[15]LEDGER!#REF!</definedName>
    <definedName name="Accumulated_Depreciation" localSheetId="16">[15]LEDGER!#REF!</definedName>
    <definedName name="Accumulated_Depreciation" localSheetId="30">[15]LEDGER!#REF!</definedName>
    <definedName name="Accumulated_Depreciation" localSheetId="46">[15]LEDGER!#REF!</definedName>
    <definedName name="Accumulated_Depreciation" localSheetId="35">[15]LEDGER!#REF!</definedName>
    <definedName name="Accumulated_Depreciation" localSheetId="22">[15]LEDGER!#REF!</definedName>
    <definedName name="Accumulated_Depreciation" localSheetId="23">[15]LEDGER!#REF!</definedName>
    <definedName name="Accumulated_Depreciation" localSheetId="24">[15]LEDGER!#REF!</definedName>
    <definedName name="Accumulated_Depreciation">[15]LEDGER!#REF!</definedName>
    <definedName name="Ace_quality" localSheetId="0">#REF!</definedName>
    <definedName name="Ace_quality" localSheetId="1">#REF!</definedName>
    <definedName name="Ace_quality" localSheetId="37">#REF!</definedName>
    <definedName name="Ace_quality" localSheetId="2">#REF!</definedName>
    <definedName name="Ace_quality" localSheetId="25">#REF!</definedName>
    <definedName name="Ace_quality" localSheetId="41">#REF!</definedName>
    <definedName name="Ace_quality" localSheetId="7">#REF!</definedName>
    <definedName name="Ace_quality" localSheetId="51">#REF!</definedName>
    <definedName name="Ace_quality" localSheetId="56">#REF!</definedName>
    <definedName name="Ace_quality" localSheetId="16">#REF!</definedName>
    <definedName name="Ace_quality" localSheetId="30">#REF!</definedName>
    <definedName name="Ace_quality" localSheetId="46">#REF!</definedName>
    <definedName name="Ace_quality" localSheetId="35">#REF!</definedName>
    <definedName name="Ace_quality" localSheetId="22">#REF!</definedName>
    <definedName name="Ace_quality" localSheetId="23">#REF!</definedName>
    <definedName name="Ace_quality" localSheetId="24">#REF!</definedName>
    <definedName name="Ace_quality">#REF!</definedName>
    <definedName name="Activation" localSheetId="0">#REF!</definedName>
    <definedName name="Activation" localSheetId="1">#REF!</definedName>
    <definedName name="Activation" localSheetId="37">#REF!</definedName>
    <definedName name="Activation" localSheetId="2">#REF!</definedName>
    <definedName name="Activation" localSheetId="25">#REF!</definedName>
    <definedName name="Activation" localSheetId="41">#REF!</definedName>
    <definedName name="Activation" localSheetId="7">#REF!</definedName>
    <definedName name="Activation" localSheetId="51">#REF!</definedName>
    <definedName name="Activation" localSheetId="56">#REF!</definedName>
    <definedName name="Activation" localSheetId="16">#REF!</definedName>
    <definedName name="Activation" localSheetId="30">#REF!</definedName>
    <definedName name="Activation" localSheetId="46">#REF!</definedName>
    <definedName name="Activation" localSheetId="35">#REF!</definedName>
    <definedName name="Activation" localSheetId="22">#REF!</definedName>
    <definedName name="Activation" localSheetId="23">#REF!</definedName>
    <definedName name="Activation" localSheetId="24">#REF!</definedName>
    <definedName name="Activation">#REF!</definedName>
    <definedName name="adf" localSheetId="0" hidden="1">#REF!</definedName>
    <definedName name="adf" localSheetId="1" hidden="1">#REF!</definedName>
    <definedName name="adf" localSheetId="37" hidden="1">#REF!</definedName>
    <definedName name="adf" localSheetId="2" hidden="1">#REF!</definedName>
    <definedName name="adf" localSheetId="25" hidden="1">#REF!</definedName>
    <definedName name="adf" localSheetId="41" hidden="1">#REF!</definedName>
    <definedName name="adf" localSheetId="7" hidden="1">#REF!</definedName>
    <definedName name="adf" localSheetId="51" hidden="1">#REF!</definedName>
    <definedName name="adf" localSheetId="56" hidden="1">#REF!</definedName>
    <definedName name="adf" localSheetId="16" hidden="1">#REF!</definedName>
    <definedName name="adf" localSheetId="30" hidden="1">#REF!</definedName>
    <definedName name="adf" localSheetId="46" hidden="1">#REF!</definedName>
    <definedName name="adf" localSheetId="35" hidden="1">#REF!</definedName>
    <definedName name="adf" localSheetId="22" hidden="1">#REF!</definedName>
    <definedName name="adf" localSheetId="23" hidden="1">#REF!</definedName>
    <definedName name="adf" localSheetId="24" hidden="1">#REF!</definedName>
    <definedName name="adf" hidden="1">#REF!</definedName>
    <definedName name="adjustit" localSheetId="0">#REF!</definedName>
    <definedName name="adjustit" localSheetId="1">#REF!</definedName>
    <definedName name="adjustit" localSheetId="37">#REF!</definedName>
    <definedName name="adjustit" localSheetId="2">#REF!</definedName>
    <definedName name="adjustit" localSheetId="25">#REF!</definedName>
    <definedName name="adjustit" localSheetId="41">#REF!</definedName>
    <definedName name="adjustit" localSheetId="7">#REF!</definedName>
    <definedName name="adjustit" localSheetId="51">#REF!</definedName>
    <definedName name="adjustit" localSheetId="56">#REF!</definedName>
    <definedName name="adjustit" localSheetId="16">#REF!</definedName>
    <definedName name="adjustit" localSheetId="30">#REF!</definedName>
    <definedName name="adjustit" localSheetId="46">#REF!</definedName>
    <definedName name="adjustit" localSheetId="35">#REF!</definedName>
    <definedName name="adjustit" localSheetId="22">#REF!</definedName>
    <definedName name="adjustit" localSheetId="23">#REF!</definedName>
    <definedName name="adjustit" localSheetId="24">#REF!</definedName>
    <definedName name="adjustit">#REF!</definedName>
    <definedName name="adsf" localSheetId="0" hidden="1">#REF!</definedName>
    <definedName name="adsf" localSheetId="1" hidden="1">#REF!</definedName>
    <definedName name="adsf" localSheetId="37" hidden="1">#REF!</definedName>
    <definedName name="adsf" localSheetId="2" hidden="1">#REF!</definedName>
    <definedName name="adsf" localSheetId="25" hidden="1">#REF!</definedName>
    <definedName name="adsf" localSheetId="41" hidden="1">#REF!</definedName>
    <definedName name="adsf" localSheetId="7" hidden="1">#REF!</definedName>
    <definedName name="adsf" localSheetId="51" hidden="1">#REF!</definedName>
    <definedName name="adsf" localSheetId="56" hidden="1">#REF!</definedName>
    <definedName name="adsf" localSheetId="16" hidden="1">#REF!</definedName>
    <definedName name="adsf" localSheetId="30" hidden="1">#REF!</definedName>
    <definedName name="adsf" localSheetId="46" hidden="1">#REF!</definedName>
    <definedName name="adsf" localSheetId="35" hidden="1">#REF!</definedName>
    <definedName name="adsf" localSheetId="22" hidden="1">#REF!</definedName>
    <definedName name="adsf" localSheetId="23" hidden="1">#REF!</definedName>
    <definedName name="adsf" localSheetId="24" hidden="1">#REF!</definedName>
    <definedName name="adsf" hidden="1">#REF!</definedName>
    <definedName name="ADV" localSheetId="0">#REF!</definedName>
    <definedName name="ADV" localSheetId="1">#REF!</definedName>
    <definedName name="ADV" localSheetId="37">#REF!</definedName>
    <definedName name="ADV" localSheetId="2">#REF!</definedName>
    <definedName name="ADV" localSheetId="25">#REF!</definedName>
    <definedName name="ADV" localSheetId="41">#REF!</definedName>
    <definedName name="ADV" localSheetId="7">#REF!</definedName>
    <definedName name="ADV" localSheetId="51">#REF!</definedName>
    <definedName name="ADV" localSheetId="56">#REF!</definedName>
    <definedName name="ADV" localSheetId="16">#REF!</definedName>
    <definedName name="ADV" localSheetId="30">#REF!</definedName>
    <definedName name="ADV" localSheetId="46">#REF!</definedName>
    <definedName name="ADV" localSheetId="35">#REF!</definedName>
    <definedName name="ADV" localSheetId="22">#REF!</definedName>
    <definedName name="ADV" localSheetId="23">#REF!</definedName>
    <definedName name="ADV" localSheetId="24">#REF!</definedName>
    <definedName name="ADV">#REF!</definedName>
    <definedName name="Afzal_Shahid" localSheetId="0">#REF!</definedName>
    <definedName name="Afzal_Shahid" localSheetId="1">#REF!</definedName>
    <definedName name="Afzal_Shahid" localSheetId="37">#REF!</definedName>
    <definedName name="Afzal_Shahid" localSheetId="2">#REF!</definedName>
    <definedName name="Afzal_Shahid" localSheetId="25">#REF!</definedName>
    <definedName name="Afzal_Shahid" localSheetId="41">#REF!</definedName>
    <definedName name="Afzal_Shahid" localSheetId="7">#REF!</definedName>
    <definedName name="Afzal_Shahid" localSheetId="51">#REF!</definedName>
    <definedName name="Afzal_Shahid" localSheetId="56">#REF!</definedName>
    <definedName name="Afzal_Shahid" localSheetId="16">#REF!</definedName>
    <definedName name="Afzal_Shahid" localSheetId="30">#REF!</definedName>
    <definedName name="Afzal_Shahid" localSheetId="46">#REF!</definedName>
    <definedName name="Afzal_Shahid" localSheetId="35">#REF!</definedName>
    <definedName name="Afzal_Shahid" localSheetId="22">#REF!</definedName>
    <definedName name="Afzal_Shahid" localSheetId="23">#REF!</definedName>
    <definedName name="Afzal_Shahid" localSheetId="24">#REF!</definedName>
    <definedName name="Afzal_Shahid">#REF!</definedName>
    <definedName name="Air_Weapon" localSheetId="0">#REF!</definedName>
    <definedName name="Air_Weapon" localSheetId="1">#REF!</definedName>
    <definedName name="Air_Weapon" localSheetId="37">#REF!</definedName>
    <definedName name="Air_Weapon" localSheetId="2">#REF!</definedName>
    <definedName name="Air_Weapon" localSheetId="25">#REF!</definedName>
    <definedName name="Air_Weapon" localSheetId="41">#REF!</definedName>
    <definedName name="Air_Weapon" localSheetId="7">#REF!</definedName>
    <definedName name="Air_Weapon" localSheetId="51">#REF!</definedName>
    <definedName name="Air_Weapon" localSheetId="56">#REF!</definedName>
    <definedName name="Air_Weapon" localSheetId="16">#REF!</definedName>
    <definedName name="Air_Weapon" localSheetId="30">#REF!</definedName>
    <definedName name="Air_Weapon" localSheetId="46">#REF!</definedName>
    <definedName name="Air_Weapon" localSheetId="35">#REF!</definedName>
    <definedName name="Air_Weapon" localSheetId="22">#REF!</definedName>
    <definedName name="Air_Weapon" localSheetId="23">#REF!</definedName>
    <definedName name="Air_Weapon" localSheetId="24">#REF!</definedName>
    <definedName name="Air_Weapon">#REF!</definedName>
    <definedName name="Al_Hamd" localSheetId="0">#REF!</definedName>
    <definedName name="Al_Hamd" localSheetId="1">#REF!</definedName>
    <definedName name="Al_Hamd" localSheetId="37">#REF!</definedName>
    <definedName name="Al_Hamd" localSheetId="2">#REF!</definedName>
    <definedName name="Al_Hamd" localSheetId="25">#REF!</definedName>
    <definedName name="Al_Hamd" localSheetId="41">#REF!</definedName>
    <definedName name="Al_Hamd" localSheetId="7">#REF!</definedName>
    <definedName name="Al_Hamd" localSheetId="51">#REF!</definedName>
    <definedName name="Al_Hamd" localSheetId="56">#REF!</definedName>
    <definedName name="Al_Hamd" localSheetId="16">#REF!</definedName>
    <definedName name="Al_Hamd" localSheetId="30">#REF!</definedName>
    <definedName name="Al_Hamd" localSheetId="46">#REF!</definedName>
    <definedName name="Al_Hamd" localSheetId="35">#REF!</definedName>
    <definedName name="Al_Hamd" localSheetId="22">#REF!</definedName>
    <definedName name="Al_Hamd" localSheetId="23">#REF!</definedName>
    <definedName name="Al_Hamd" localSheetId="24">#REF!</definedName>
    <definedName name="Al_Hamd">#REF!</definedName>
    <definedName name="Al_Hujar" localSheetId="0">#REF!</definedName>
    <definedName name="Al_Hujar" localSheetId="1">#REF!</definedName>
    <definedName name="Al_Hujar" localSheetId="37">#REF!</definedName>
    <definedName name="Al_Hujar" localSheetId="2">#REF!</definedName>
    <definedName name="Al_Hujar" localSheetId="25">#REF!</definedName>
    <definedName name="Al_Hujar" localSheetId="41">#REF!</definedName>
    <definedName name="Al_Hujar" localSheetId="7">#REF!</definedName>
    <definedName name="Al_Hujar" localSheetId="51">#REF!</definedName>
    <definedName name="Al_Hujar" localSheetId="56">#REF!</definedName>
    <definedName name="Al_Hujar" localSheetId="16">#REF!</definedName>
    <definedName name="Al_Hujar" localSheetId="30">#REF!</definedName>
    <definedName name="Al_Hujar" localSheetId="46">#REF!</definedName>
    <definedName name="Al_Hujar" localSheetId="35">#REF!</definedName>
    <definedName name="Al_Hujar" localSheetId="22">#REF!</definedName>
    <definedName name="Al_Hujar" localSheetId="23">#REF!</definedName>
    <definedName name="Al_Hujar" localSheetId="24">#REF!</definedName>
    <definedName name="Al_Hujar">#REF!</definedName>
    <definedName name="Al_Khalil" localSheetId="0">#REF!</definedName>
    <definedName name="Al_Khalil" localSheetId="1">#REF!</definedName>
    <definedName name="Al_Khalil" localSheetId="37">#REF!</definedName>
    <definedName name="Al_Khalil" localSheetId="2">#REF!</definedName>
    <definedName name="Al_Khalil" localSheetId="25">#REF!</definedName>
    <definedName name="Al_Khalil" localSheetId="41">#REF!</definedName>
    <definedName name="Al_Khalil" localSheetId="7">#REF!</definedName>
    <definedName name="Al_Khalil" localSheetId="51">#REF!</definedName>
    <definedName name="Al_Khalil" localSheetId="56">#REF!</definedName>
    <definedName name="Al_Khalil" localSheetId="16">#REF!</definedName>
    <definedName name="Al_Khalil" localSheetId="30">#REF!</definedName>
    <definedName name="Al_Khalil" localSheetId="46">#REF!</definedName>
    <definedName name="Al_Khalil" localSheetId="35">#REF!</definedName>
    <definedName name="Al_Khalil" localSheetId="22">#REF!</definedName>
    <definedName name="Al_Khalil" localSheetId="23">#REF!</definedName>
    <definedName name="Al_Khalil" localSheetId="24">#REF!</definedName>
    <definedName name="Al_Khalil">#REF!</definedName>
    <definedName name="Alam_Communication" localSheetId="0">#REF!</definedName>
    <definedName name="Alam_Communication" localSheetId="1">#REF!</definedName>
    <definedName name="Alam_Communication" localSheetId="37">#REF!</definedName>
    <definedName name="Alam_Communication" localSheetId="2">#REF!</definedName>
    <definedName name="Alam_Communication" localSheetId="25">#REF!</definedName>
    <definedName name="Alam_Communication" localSheetId="41">#REF!</definedName>
    <definedName name="Alam_Communication" localSheetId="7">#REF!</definedName>
    <definedName name="Alam_Communication" localSheetId="51">#REF!</definedName>
    <definedName name="Alam_Communication" localSheetId="56">#REF!</definedName>
    <definedName name="Alam_Communication" localSheetId="16">#REF!</definedName>
    <definedName name="Alam_Communication" localSheetId="30">#REF!</definedName>
    <definedName name="Alam_Communication" localSheetId="46">#REF!</definedName>
    <definedName name="Alam_Communication" localSheetId="35">#REF!</definedName>
    <definedName name="Alam_Communication" localSheetId="22">#REF!</definedName>
    <definedName name="Alam_Communication" localSheetId="23">#REF!</definedName>
    <definedName name="Alam_Communication" localSheetId="24">#REF!</definedName>
    <definedName name="Alam_Communication">#REF!</definedName>
    <definedName name="alhuda_Technologies" localSheetId="0">#REF!</definedName>
    <definedName name="alhuda_Technologies" localSheetId="1">#REF!</definedName>
    <definedName name="alhuda_Technologies" localSheetId="37">#REF!</definedName>
    <definedName name="alhuda_Technologies" localSheetId="2">#REF!</definedName>
    <definedName name="alhuda_Technologies" localSheetId="25">#REF!</definedName>
    <definedName name="alhuda_Technologies" localSheetId="41">#REF!</definedName>
    <definedName name="alhuda_Technologies" localSheetId="7">#REF!</definedName>
    <definedName name="alhuda_Technologies" localSheetId="51">#REF!</definedName>
    <definedName name="alhuda_Technologies" localSheetId="56">#REF!</definedName>
    <definedName name="alhuda_Technologies" localSheetId="16">#REF!</definedName>
    <definedName name="alhuda_Technologies" localSheetId="30">#REF!</definedName>
    <definedName name="alhuda_Technologies" localSheetId="46">#REF!</definedName>
    <definedName name="alhuda_Technologies" localSheetId="35">#REF!</definedName>
    <definedName name="alhuda_Technologies" localSheetId="22">#REF!</definedName>
    <definedName name="alhuda_Technologies" localSheetId="23">#REF!</definedName>
    <definedName name="alhuda_Technologies" localSheetId="24">#REF!</definedName>
    <definedName name="alhuda_Technologies">#REF!</definedName>
    <definedName name="ali" localSheetId="0">#REF!</definedName>
    <definedName name="ali" localSheetId="1">#REF!</definedName>
    <definedName name="ali" localSheetId="37">#REF!</definedName>
    <definedName name="ali" localSheetId="2">#REF!</definedName>
    <definedName name="ali" localSheetId="25">#REF!</definedName>
    <definedName name="ali" localSheetId="41">#REF!</definedName>
    <definedName name="ali" localSheetId="7">#REF!</definedName>
    <definedName name="ali" localSheetId="51">#REF!</definedName>
    <definedName name="ali" localSheetId="56">#REF!</definedName>
    <definedName name="ali" localSheetId="16">#REF!</definedName>
    <definedName name="ali" localSheetId="30">#REF!</definedName>
    <definedName name="ali" localSheetId="46">#REF!</definedName>
    <definedName name="ali" localSheetId="35">#REF!</definedName>
    <definedName name="ali" localSheetId="22">#REF!</definedName>
    <definedName name="ali" localSheetId="23">#REF!</definedName>
    <definedName name="ali" localSheetId="24">#REF!</definedName>
    <definedName name="ali">#REF!</definedName>
    <definedName name="Ali_Zain" localSheetId="0">#REF!</definedName>
    <definedName name="Ali_Zain" localSheetId="1">#REF!</definedName>
    <definedName name="Ali_Zain" localSheetId="37">#REF!</definedName>
    <definedName name="Ali_Zain" localSheetId="2">#REF!</definedName>
    <definedName name="Ali_Zain" localSheetId="25">#REF!</definedName>
    <definedName name="Ali_Zain" localSheetId="41">#REF!</definedName>
    <definedName name="Ali_Zain" localSheetId="7">#REF!</definedName>
    <definedName name="Ali_Zain" localSheetId="51">#REF!</definedName>
    <definedName name="Ali_Zain" localSheetId="56">#REF!</definedName>
    <definedName name="Ali_Zain" localSheetId="16">#REF!</definedName>
    <definedName name="Ali_Zain" localSheetId="30">#REF!</definedName>
    <definedName name="Ali_Zain" localSheetId="46">#REF!</definedName>
    <definedName name="Ali_Zain" localSheetId="35">#REF!</definedName>
    <definedName name="Ali_Zain" localSheetId="22">#REF!</definedName>
    <definedName name="Ali_Zain" localSheetId="23">#REF!</definedName>
    <definedName name="Ali_Zain" localSheetId="24">#REF!</definedName>
    <definedName name="Ali_Zain">#REF!</definedName>
    <definedName name="all" localSheetId="0">#REF!</definedName>
    <definedName name="all" localSheetId="1">#REF!</definedName>
    <definedName name="all" localSheetId="37">#REF!</definedName>
    <definedName name="all" localSheetId="2">#REF!</definedName>
    <definedName name="all" localSheetId="25">#REF!</definedName>
    <definedName name="all" localSheetId="41">#REF!</definedName>
    <definedName name="all" localSheetId="7">#REF!</definedName>
    <definedName name="all" localSheetId="51">#REF!</definedName>
    <definedName name="all" localSheetId="56">#REF!</definedName>
    <definedName name="all" localSheetId="16">#REF!</definedName>
    <definedName name="all" localSheetId="30">#REF!</definedName>
    <definedName name="all" localSheetId="46">#REF!</definedName>
    <definedName name="all" localSheetId="35">#REF!</definedName>
    <definedName name="all" localSheetId="22">#REF!</definedName>
    <definedName name="all" localSheetId="23">#REF!</definedName>
    <definedName name="all" localSheetId="24">#REF!</definedName>
    <definedName name="all">#REF!</definedName>
    <definedName name="All_amounts_in_Rs." localSheetId="0">[15]LEDGER!#REF!</definedName>
    <definedName name="All_amounts_in_Rs." localSheetId="1">[15]LEDGER!#REF!</definedName>
    <definedName name="All_amounts_in_Rs." localSheetId="37">[15]LEDGER!#REF!</definedName>
    <definedName name="All_amounts_in_Rs." localSheetId="2">[15]LEDGER!#REF!</definedName>
    <definedName name="All_amounts_in_Rs." localSheetId="25">[15]LEDGER!#REF!</definedName>
    <definedName name="All_amounts_in_Rs." localSheetId="41">[15]LEDGER!#REF!</definedName>
    <definedName name="All_amounts_in_Rs." localSheetId="7">[15]LEDGER!#REF!</definedName>
    <definedName name="All_amounts_in_Rs." localSheetId="51">[15]LEDGER!#REF!</definedName>
    <definedName name="All_amounts_in_Rs." localSheetId="56">[15]LEDGER!#REF!</definedName>
    <definedName name="All_amounts_in_Rs." localSheetId="16">[15]LEDGER!#REF!</definedName>
    <definedName name="All_amounts_in_Rs." localSheetId="30">[15]LEDGER!#REF!</definedName>
    <definedName name="All_amounts_in_Rs." localSheetId="46">[15]LEDGER!#REF!</definedName>
    <definedName name="All_amounts_in_Rs." localSheetId="35">[15]LEDGER!#REF!</definedName>
    <definedName name="All_amounts_in_Rs." localSheetId="22">[15]LEDGER!#REF!</definedName>
    <definedName name="All_amounts_in_Rs." localSheetId="23">[15]LEDGER!#REF!</definedName>
    <definedName name="All_amounts_in_Rs." localSheetId="24">[15]LEDGER!#REF!</definedName>
    <definedName name="All_amounts_in_Rs.">[15]LEDGER!#REF!</definedName>
    <definedName name="Amount" localSheetId="0">#REF!</definedName>
    <definedName name="Amount" localSheetId="1">#REF!</definedName>
    <definedName name="Amount" localSheetId="37">#REF!</definedName>
    <definedName name="Amount" localSheetId="2">#REF!</definedName>
    <definedName name="Amount" localSheetId="25">#REF!</definedName>
    <definedName name="Amount" localSheetId="41">#REF!</definedName>
    <definedName name="Amount" localSheetId="7">#REF!</definedName>
    <definedName name="Amount" localSheetId="51">#REF!</definedName>
    <definedName name="Amount" localSheetId="56">#REF!</definedName>
    <definedName name="Amount" localSheetId="16">#REF!</definedName>
    <definedName name="Amount" localSheetId="30">#REF!</definedName>
    <definedName name="Amount" localSheetId="46">#REF!</definedName>
    <definedName name="Amount" localSheetId="35">#REF!</definedName>
    <definedName name="Amount" localSheetId="22">#REF!</definedName>
    <definedName name="Amount" localSheetId="23">#REF!</definedName>
    <definedName name="Amount" localSheetId="24">#REF!</definedName>
    <definedName name="Amount">#REF!</definedName>
    <definedName name="amountcredit">[16]JOURNAL!$M$6:$M$21690</definedName>
    <definedName name="amountdebit">[16]JOURNAL!$L$6:$L$21690</definedName>
    <definedName name="Anum_Communication" localSheetId="0">#REF!</definedName>
    <definedName name="Anum_Communication" localSheetId="1">#REF!</definedName>
    <definedName name="Anum_Communication" localSheetId="37">#REF!</definedName>
    <definedName name="Anum_Communication" localSheetId="2">#REF!</definedName>
    <definedName name="Anum_Communication" localSheetId="25">#REF!</definedName>
    <definedName name="Anum_Communication" localSheetId="41">#REF!</definedName>
    <definedName name="Anum_Communication" localSheetId="7">#REF!</definedName>
    <definedName name="Anum_Communication" localSheetId="51">#REF!</definedName>
    <definedName name="Anum_Communication" localSheetId="56">#REF!</definedName>
    <definedName name="Anum_Communication" localSheetId="16">#REF!</definedName>
    <definedName name="Anum_Communication" localSheetId="30">#REF!</definedName>
    <definedName name="Anum_Communication" localSheetId="46">#REF!</definedName>
    <definedName name="Anum_Communication" localSheetId="35">#REF!</definedName>
    <definedName name="Anum_Communication" localSheetId="22">#REF!</definedName>
    <definedName name="Anum_Communication" localSheetId="23">#REF!</definedName>
    <definedName name="Anum_Communication" localSheetId="24">#REF!</definedName>
    <definedName name="Anum_Communication">#REF!</definedName>
    <definedName name="Anwar_Ali" localSheetId="0">#REF!</definedName>
    <definedName name="Anwar_Ali" localSheetId="1">#REF!</definedName>
    <definedName name="Anwar_Ali" localSheetId="37">#REF!</definedName>
    <definedName name="Anwar_Ali" localSheetId="2">#REF!</definedName>
    <definedName name="Anwar_Ali" localSheetId="25">#REF!</definedName>
    <definedName name="Anwar_Ali" localSheetId="41">#REF!</definedName>
    <definedName name="Anwar_Ali" localSheetId="7">#REF!</definedName>
    <definedName name="Anwar_Ali" localSheetId="51">#REF!</definedName>
    <definedName name="Anwar_Ali" localSheetId="56">#REF!</definedName>
    <definedName name="Anwar_Ali" localSheetId="16">#REF!</definedName>
    <definedName name="Anwar_Ali" localSheetId="30">#REF!</definedName>
    <definedName name="Anwar_Ali" localSheetId="46">#REF!</definedName>
    <definedName name="Anwar_Ali" localSheetId="35">#REF!</definedName>
    <definedName name="Anwar_Ali" localSheetId="22">#REF!</definedName>
    <definedName name="Anwar_Ali" localSheetId="23">#REF!</definedName>
    <definedName name="Anwar_Ali" localSheetId="24">#REF!</definedName>
    <definedName name="Anwar_Ali">#REF!</definedName>
    <definedName name="aodf" localSheetId="0">#REF!</definedName>
    <definedName name="aodf" localSheetId="1">#REF!</definedName>
    <definedName name="aodf" localSheetId="37">#REF!</definedName>
    <definedName name="aodf" localSheetId="2">#REF!</definedName>
    <definedName name="aodf" localSheetId="25">#REF!</definedName>
    <definedName name="aodf" localSheetId="41">#REF!</definedName>
    <definedName name="aodf" localSheetId="7">#REF!</definedName>
    <definedName name="aodf" localSheetId="51">#REF!</definedName>
    <definedName name="aodf" localSheetId="56">#REF!</definedName>
    <definedName name="aodf" localSheetId="16">#REF!</definedName>
    <definedName name="aodf" localSheetId="30">#REF!</definedName>
    <definedName name="aodf" localSheetId="46">#REF!</definedName>
    <definedName name="aodf" localSheetId="35">#REF!</definedName>
    <definedName name="aodf" localSheetId="22">#REF!</definedName>
    <definedName name="aodf" localSheetId="23">#REF!</definedName>
    <definedName name="aodf" localSheetId="24">#REF!</definedName>
    <definedName name="aodf">#REF!</definedName>
    <definedName name="aodf_10" localSheetId="0">#REF!</definedName>
    <definedName name="aodf_10" localSheetId="1">#REF!</definedName>
    <definedName name="aodf_10" localSheetId="37">#REF!</definedName>
    <definedName name="aodf_10" localSheetId="2">#REF!</definedName>
    <definedName name="aodf_10" localSheetId="25">#REF!</definedName>
    <definedName name="aodf_10" localSheetId="41">#REF!</definedName>
    <definedName name="aodf_10" localSheetId="7">#REF!</definedName>
    <definedName name="aodf_10" localSheetId="51">#REF!</definedName>
    <definedName name="aodf_10" localSheetId="56">#REF!</definedName>
    <definedName name="aodf_10" localSheetId="16">#REF!</definedName>
    <definedName name="aodf_10" localSheetId="30">#REF!</definedName>
    <definedName name="aodf_10" localSheetId="46">#REF!</definedName>
    <definedName name="aodf_10" localSheetId="35">#REF!</definedName>
    <definedName name="aodf_10" localSheetId="22">#REF!</definedName>
    <definedName name="aodf_10" localSheetId="23">#REF!</definedName>
    <definedName name="aodf_10" localSheetId="24">#REF!</definedName>
    <definedName name="aodf_10">#REF!</definedName>
    <definedName name="AR" localSheetId="0">#REF!</definedName>
    <definedName name="AR" localSheetId="1">#REF!</definedName>
    <definedName name="AR" localSheetId="37">#REF!</definedName>
    <definedName name="AR" localSheetId="2">#REF!</definedName>
    <definedName name="AR" localSheetId="25">#REF!</definedName>
    <definedName name="AR" localSheetId="41">#REF!</definedName>
    <definedName name="AR" localSheetId="7">#REF!</definedName>
    <definedName name="AR" localSheetId="51">#REF!</definedName>
    <definedName name="AR" localSheetId="56">#REF!</definedName>
    <definedName name="AR" localSheetId="16">#REF!</definedName>
    <definedName name="AR" localSheetId="30">#REF!</definedName>
    <definedName name="AR" localSheetId="46">#REF!</definedName>
    <definedName name="AR" localSheetId="35">#REF!</definedName>
    <definedName name="AR" localSheetId="22">#REF!</definedName>
    <definedName name="AR" localSheetId="23">#REF!</definedName>
    <definedName name="AR" localSheetId="24">#REF!</definedName>
    <definedName name="AR">#REF!</definedName>
    <definedName name="Arabic_Comm" localSheetId="0">#REF!</definedName>
    <definedName name="Arabic_Comm" localSheetId="1">#REF!</definedName>
    <definedName name="Arabic_Comm" localSheetId="37">#REF!</definedName>
    <definedName name="Arabic_Comm" localSheetId="2">#REF!</definedName>
    <definedName name="Arabic_Comm" localSheetId="25">#REF!</definedName>
    <definedName name="Arabic_Comm" localSheetId="41">#REF!</definedName>
    <definedName name="Arabic_Comm" localSheetId="7">#REF!</definedName>
    <definedName name="Arabic_Comm" localSheetId="51">#REF!</definedName>
    <definedName name="Arabic_Comm" localSheetId="56">#REF!</definedName>
    <definedName name="Arabic_Comm" localSheetId="16">#REF!</definedName>
    <definedName name="Arabic_Comm" localSheetId="30">#REF!</definedName>
    <definedName name="Arabic_Comm" localSheetId="46">#REF!</definedName>
    <definedName name="Arabic_Comm" localSheetId="35">#REF!</definedName>
    <definedName name="Arabic_Comm" localSheetId="22">#REF!</definedName>
    <definedName name="Arabic_Comm" localSheetId="23">#REF!</definedName>
    <definedName name="Arabic_Comm" localSheetId="24">#REF!</definedName>
    <definedName name="Arabic_Comm">#REF!</definedName>
    <definedName name="Arise_Communication" localSheetId="0">#REF!</definedName>
    <definedName name="Arise_Communication" localSheetId="1">#REF!</definedName>
    <definedName name="Arise_Communication" localSheetId="37">#REF!</definedName>
    <definedName name="Arise_Communication" localSheetId="2">#REF!</definedName>
    <definedName name="Arise_Communication" localSheetId="25">#REF!</definedName>
    <definedName name="Arise_Communication" localSheetId="41">#REF!</definedName>
    <definedName name="Arise_Communication" localSheetId="7">#REF!</definedName>
    <definedName name="Arise_Communication" localSheetId="51">#REF!</definedName>
    <definedName name="Arise_Communication" localSheetId="56">#REF!</definedName>
    <definedName name="Arise_Communication" localSheetId="16">#REF!</definedName>
    <definedName name="Arise_Communication" localSheetId="30">#REF!</definedName>
    <definedName name="Arise_Communication" localSheetId="46">#REF!</definedName>
    <definedName name="Arise_Communication" localSheetId="35">#REF!</definedName>
    <definedName name="Arise_Communication" localSheetId="22">#REF!</definedName>
    <definedName name="Arise_Communication" localSheetId="23">#REF!</definedName>
    <definedName name="Arise_Communication" localSheetId="24">#REF!</definedName>
    <definedName name="Arise_Communication">#REF!</definedName>
    <definedName name="Ark_Telecom" localSheetId="0">#REF!</definedName>
    <definedName name="Ark_Telecom" localSheetId="1">#REF!</definedName>
    <definedName name="Ark_Telecom" localSheetId="37">#REF!</definedName>
    <definedName name="Ark_Telecom" localSheetId="2">#REF!</definedName>
    <definedName name="Ark_Telecom" localSheetId="25">#REF!</definedName>
    <definedName name="Ark_Telecom" localSheetId="41">#REF!</definedName>
    <definedName name="Ark_Telecom" localSheetId="7">#REF!</definedName>
    <definedName name="Ark_Telecom" localSheetId="51">#REF!</definedName>
    <definedName name="Ark_Telecom" localSheetId="56">#REF!</definedName>
    <definedName name="Ark_Telecom" localSheetId="16">#REF!</definedName>
    <definedName name="Ark_Telecom" localSheetId="30">#REF!</definedName>
    <definedName name="Ark_Telecom" localSheetId="46">#REF!</definedName>
    <definedName name="Ark_Telecom" localSheetId="35">#REF!</definedName>
    <definedName name="Ark_Telecom" localSheetId="22">#REF!</definedName>
    <definedName name="Ark_Telecom" localSheetId="23">#REF!</definedName>
    <definedName name="Ark_Telecom" localSheetId="24">#REF!</definedName>
    <definedName name="Ark_Telecom">#REF!</definedName>
    <definedName name="Arrow_Communicaiton" localSheetId="0">#REF!</definedName>
    <definedName name="Arrow_Communicaiton" localSheetId="1">#REF!</definedName>
    <definedName name="Arrow_Communicaiton" localSheetId="37">#REF!</definedName>
    <definedName name="Arrow_Communicaiton" localSheetId="2">#REF!</definedName>
    <definedName name="Arrow_Communicaiton" localSheetId="25">#REF!</definedName>
    <definedName name="Arrow_Communicaiton" localSheetId="41">#REF!</definedName>
    <definedName name="Arrow_Communicaiton" localSheetId="7">#REF!</definedName>
    <definedName name="Arrow_Communicaiton" localSheetId="51">#REF!</definedName>
    <definedName name="Arrow_Communicaiton" localSheetId="56">#REF!</definedName>
    <definedName name="Arrow_Communicaiton" localSheetId="16">#REF!</definedName>
    <definedName name="Arrow_Communicaiton" localSheetId="30">#REF!</definedName>
    <definedName name="Arrow_Communicaiton" localSheetId="46">#REF!</definedName>
    <definedName name="Arrow_Communicaiton" localSheetId="35">#REF!</definedName>
    <definedName name="Arrow_Communicaiton" localSheetId="22">#REF!</definedName>
    <definedName name="Arrow_Communicaiton" localSheetId="23">#REF!</definedName>
    <definedName name="Arrow_Communicaiton" localSheetId="24">#REF!</definedName>
    <definedName name="Arrow_Communicaiton">#REF!</definedName>
    <definedName name="Arsalan_Communication" localSheetId="0">#REF!</definedName>
    <definedName name="Arsalan_Communication" localSheetId="1">#REF!</definedName>
    <definedName name="Arsalan_Communication" localSheetId="37">#REF!</definedName>
    <definedName name="Arsalan_Communication" localSheetId="2">#REF!</definedName>
    <definedName name="Arsalan_Communication" localSheetId="25">#REF!</definedName>
    <definedName name="Arsalan_Communication" localSheetId="41">#REF!</definedName>
    <definedName name="Arsalan_Communication" localSheetId="7">#REF!</definedName>
    <definedName name="Arsalan_Communication" localSheetId="51">#REF!</definedName>
    <definedName name="Arsalan_Communication" localSheetId="56">#REF!</definedName>
    <definedName name="Arsalan_Communication" localSheetId="16">#REF!</definedName>
    <definedName name="Arsalan_Communication" localSheetId="30">#REF!</definedName>
    <definedName name="Arsalan_Communication" localSheetId="46">#REF!</definedName>
    <definedName name="Arsalan_Communication" localSheetId="35">#REF!</definedName>
    <definedName name="Arsalan_Communication" localSheetId="22">#REF!</definedName>
    <definedName name="Arsalan_Communication" localSheetId="23">#REF!</definedName>
    <definedName name="Arsalan_Communication" localSheetId="24">#REF!</definedName>
    <definedName name="Arsalan_Communication">#REF!</definedName>
    <definedName name="Arshia_Qamar" localSheetId="0">#REF!</definedName>
    <definedName name="Arshia_Qamar" localSheetId="1">#REF!</definedName>
    <definedName name="Arshia_Qamar" localSheetId="37">#REF!</definedName>
    <definedName name="Arshia_Qamar" localSheetId="2">#REF!</definedName>
    <definedName name="Arshia_Qamar" localSheetId="25">#REF!</definedName>
    <definedName name="Arshia_Qamar" localSheetId="41">#REF!</definedName>
    <definedName name="Arshia_Qamar" localSheetId="7">#REF!</definedName>
    <definedName name="Arshia_Qamar" localSheetId="51">#REF!</definedName>
    <definedName name="Arshia_Qamar" localSheetId="56">#REF!</definedName>
    <definedName name="Arshia_Qamar" localSheetId="16">#REF!</definedName>
    <definedName name="Arshia_Qamar" localSheetId="30">#REF!</definedName>
    <definedName name="Arshia_Qamar" localSheetId="46">#REF!</definedName>
    <definedName name="Arshia_Qamar" localSheetId="35">#REF!</definedName>
    <definedName name="Arshia_Qamar" localSheetId="22">#REF!</definedName>
    <definedName name="Arshia_Qamar" localSheetId="23">#REF!</definedName>
    <definedName name="Arshia_Qamar" localSheetId="24">#REF!</definedName>
    <definedName name="Arshia_Qamar">#REF!</definedName>
    <definedName name="as" localSheetId="0">#REF!</definedName>
    <definedName name="as" localSheetId="1">#REF!</definedName>
    <definedName name="as" localSheetId="37">#REF!</definedName>
    <definedName name="as" localSheetId="2">#REF!</definedName>
    <definedName name="as" localSheetId="25">#REF!</definedName>
    <definedName name="as" localSheetId="41">#REF!</definedName>
    <definedName name="as" localSheetId="7">#REF!</definedName>
    <definedName name="as" localSheetId="51">#REF!</definedName>
    <definedName name="as" localSheetId="56">#REF!</definedName>
    <definedName name="as" localSheetId="16">#REF!</definedName>
    <definedName name="as" localSheetId="30">#REF!</definedName>
    <definedName name="as" localSheetId="46">#REF!</definedName>
    <definedName name="as" localSheetId="35">#REF!</definedName>
    <definedName name="as" localSheetId="22">#REF!</definedName>
    <definedName name="as" localSheetId="23">#REF!</definedName>
    <definedName name="as" localSheetId="24">#REF!</definedName>
    <definedName name="as">#REF!</definedName>
    <definedName name="asim" localSheetId="0">#REF!</definedName>
    <definedName name="asim" localSheetId="1">#REF!</definedName>
    <definedName name="asim" localSheetId="37">#REF!</definedName>
    <definedName name="asim" localSheetId="2">#REF!</definedName>
    <definedName name="asim" localSheetId="25">#REF!</definedName>
    <definedName name="asim" localSheetId="41">#REF!</definedName>
    <definedName name="asim" localSheetId="7">#REF!</definedName>
    <definedName name="asim" localSheetId="51">#REF!</definedName>
    <definedName name="asim" localSheetId="56">#REF!</definedName>
    <definedName name="asim" localSheetId="16">#REF!</definedName>
    <definedName name="asim" localSheetId="30">#REF!</definedName>
    <definedName name="asim" localSheetId="46">#REF!</definedName>
    <definedName name="asim" localSheetId="35">#REF!</definedName>
    <definedName name="asim" localSheetId="22">#REF!</definedName>
    <definedName name="asim" localSheetId="23">#REF!</definedName>
    <definedName name="asim" localSheetId="24">#REF!</definedName>
    <definedName name="asim">#REF!</definedName>
    <definedName name="asset_trf" localSheetId="0">#REF!</definedName>
    <definedName name="asset_trf" localSheetId="1">#REF!</definedName>
    <definedName name="asset_trf" localSheetId="37">#REF!</definedName>
    <definedName name="asset_trf" localSheetId="2">#REF!</definedName>
    <definedName name="asset_trf" localSheetId="25">#REF!</definedName>
    <definedName name="asset_trf" localSheetId="41">#REF!</definedName>
    <definedName name="asset_trf" localSheetId="7">#REF!</definedName>
    <definedName name="asset_trf" localSheetId="51">#REF!</definedName>
    <definedName name="asset_trf" localSheetId="56">#REF!</definedName>
    <definedName name="asset_trf" localSheetId="16">#REF!</definedName>
    <definedName name="asset_trf" localSheetId="30">#REF!</definedName>
    <definedName name="asset_trf" localSheetId="46">#REF!</definedName>
    <definedName name="asset_trf" localSheetId="35">#REF!</definedName>
    <definedName name="asset_trf" localSheetId="22">#REF!</definedName>
    <definedName name="asset_trf" localSheetId="23">#REF!</definedName>
    <definedName name="asset_trf" localSheetId="24">#REF!</definedName>
    <definedName name="asset_trf">#REF!</definedName>
    <definedName name="assets" localSheetId="0">#REF!</definedName>
    <definedName name="assets" localSheetId="1">#REF!</definedName>
    <definedName name="assets" localSheetId="37">#REF!</definedName>
    <definedName name="assets" localSheetId="2">#REF!</definedName>
    <definedName name="assets" localSheetId="25">#REF!</definedName>
    <definedName name="assets" localSheetId="41">#REF!</definedName>
    <definedName name="assets" localSheetId="7">#REF!</definedName>
    <definedName name="assets" localSheetId="51">#REF!</definedName>
    <definedName name="assets" localSheetId="56">#REF!</definedName>
    <definedName name="assets" localSheetId="16">#REF!</definedName>
    <definedName name="assets" localSheetId="30">#REF!</definedName>
    <definedName name="assets" localSheetId="46">#REF!</definedName>
    <definedName name="assets" localSheetId="35">#REF!</definedName>
    <definedName name="assets" localSheetId="22">#REF!</definedName>
    <definedName name="assets" localSheetId="23">#REF!</definedName>
    <definedName name="assets" localSheetId="24">#REF!</definedName>
    <definedName name="assets">#REF!</definedName>
    <definedName name="ASUMP" localSheetId="0">#REF!</definedName>
    <definedName name="ASUMP" localSheetId="1">#REF!</definedName>
    <definedName name="ASUMP" localSheetId="37">#REF!</definedName>
    <definedName name="ASUMP" localSheetId="2">#REF!</definedName>
    <definedName name="ASUMP" localSheetId="25">#REF!</definedName>
    <definedName name="ASUMP" localSheetId="41">#REF!</definedName>
    <definedName name="ASUMP" localSheetId="7">#REF!</definedName>
    <definedName name="ASUMP" localSheetId="51">#REF!</definedName>
    <definedName name="ASUMP" localSheetId="56">#REF!</definedName>
    <definedName name="ASUMP" localSheetId="16">#REF!</definedName>
    <definedName name="ASUMP" localSheetId="30">#REF!</definedName>
    <definedName name="ASUMP" localSheetId="46">#REF!</definedName>
    <definedName name="ASUMP" localSheetId="35">#REF!</definedName>
    <definedName name="ASUMP" localSheetId="22">#REF!</definedName>
    <definedName name="ASUMP" localSheetId="23">#REF!</definedName>
    <definedName name="ASUMP" localSheetId="24">#REF!</definedName>
    <definedName name="ASUMP">#REF!</definedName>
    <definedName name="Attock_Telecom" localSheetId="0">#REF!</definedName>
    <definedName name="Attock_Telecom" localSheetId="1">#REF!</definedName>
    <definedName name="Attock_Telecom" localSheetId="37">#REF!</definedName>
    <definedName name="Attock_Telecom" localSheetId="2">#REF!</definedName>
    <definedName name="Attock_Telecom" localSheetId="25">#REF!</definedName>
    <definedName name="Attock_Telecom" localSheetId="41">#REF!</definedName>
    <definedName name="Attock_Telecom" localSheetId="7">#REF!</definedName>
    <definedName name="Attock_Telecom" localSheetId="51">#REF!</definedName>
    <definedName name="Attock_Telecom" localSheetId="56">#REF!</definedName>
    <definedName name="Attock_Telecom" localSheetId="16">#REF!</definedName>
    <definedName name="Attock_Telecom" localSheetId="30">#REF!</definedName>
    <definedName name="Attock_Telecom" localSheetId="46">#REF!</definedName>
    <definedName name="Attock_Telecom" localSheetId="35">#REF!</definedName>
    <definedName name="Attock_Telecom" localSheetId="22">#REF!</definedName>
    <definedName name="Attock_Telecom" localSheetId="23">#REF!</definedName>
    <definedName name="Attock_Telecom" localSheetId="24">#REF!</definedName>
    <definedName name="Attock_Telecom">#REF!</definedName>
    <definedName name="Avg_Sub" localSheetId="0">#REF!</definedName>
    <definedName name="Avg_Sub" localSheetId="1">#REF!</definedName>
    <definedName name="Avg_Sub" localSheetId="37">#REF!</definedName>
    <definedName name="Avg_Sub" localSheetId="2">#REF!</definedName>
    <definedName name="Avg_Sub" localSheetId="25">#REF!</definedName>
    <definedName name="Avg_Sub" localSheetId="41">#REF!</definedName>
    <definedName name="Avg_Sub" localSheetId="7">#REF!</definedName>
    <definedName name="Avg_Sub" localSheetId="51">#REF!</definedName>
    <definedName name="Avg_Sub" localSheetId="56">#REF!</definedName>
    <definedName name="Avg_Sub" localSheetId="16">#REF!</definedName>
    <definedName name="Avg_Sub" localSheetId="30">#REF!</definedName>
    <definedName name="Avg_Sub" localSheetId="46">#REF!</definedName>
    <definedName name="Avg_Sub" localSheetId="35">#REF!</definedName>
    <definedName name="Avg_Sub" localSheetId="22">#REF!</definedName>
    <definedName name="Avg_Sub" localSheetId="23">#REF!</definedName>
    <definedName name="Avg_Sub" localSheetId="24">#REF!</definedName>
    <definedName name="Avg_Sub">#REF!</definedName>
    <definedName name="avs" hidden="1">{#N/A,#N/A,FALSE,"Sensitivity"}</definedName>
    <definedName name="awais" localSheetId="0">#REF!</definedName>
    <definedName name="awais" localSheetId="1">#REF!</definedName>
    <definedName name="awais" localSheetId="37">#REF!</definedName>
    <definedName name="awais" localSheetId="2">#REF!</definedName>
    <definedName name="awais" localSheetId="25">#REF!</definedName>
    <definedName name="awais" localSheetId="41">#REF!</definedName>
    <definedName name="awais" localSheetId="7">#REF!</definedName>
    <definedName name="awais" localSheetId="51">#REF!</definedName>
    <definedName name="awais" localSheetId="56">#REF!</definedName>
    <definedName name="awais" localSheetId="16">#REF!</definedName>
    <definedName name="awais" localSheetId="30">#REF!</definedName>
    <definedName name="awais" localSheetId="46">#REF!</definedName>
    <definedName name="awais" localSheetId="35">#REF!</definedName>
    <definedName name="awais" localSheetId="22">#REF!</definedName>
    <definedName name="awais" localSheetId="23">#REF!</definedName>
    <definedName name="awais" localSheetId="24">#REF!</definedName>
    <definedName name="awais">#REF!</definedName>
    <definedName name="Awval_Telecom" localSheetId="0">#REF!</definedName>
    <definedName name="Awval_Telecom" localSheetId="1">#REF!</definedName>
    <definedName name="Awval_Telecom" localSheetId="37">#REF!</definedName>
    <definedName name="Awval_Telecom" localSheetId="2">#REF!</definedName>
    <definedName name="Awval_Telecom" localSheetId="25">#REF!</definedName>
    <definedName name="Awval_Telecom" localSheetId="41">#REF!</definedName>
    <definedName name="Awval_Telecom" localSheetId="7">#REF!</definedName>
    <definedName name="Awval_Telecom" localSheetId="51">#REF!</definedName>
    <definedName name="Awval_Telecom" localSheetId="56">#REF!</definedName>
    <definedName name="Awval_Telecom" localSheetId="16">#REF!</definedName>
    <definedName name="Awval_Telecom" localSheetId="30">#REF!</definedName>
    <definedName name="Awval_Telecom" localSheetId="46">#REF!</definedName>
    <definedName name="Awval_Telecom" localSheetId="35">#REF!</definedName>
    <definedName name="Awval_Telecom" localSheetId="22">#REF!</definedName>
    <definedName name="Awval_Telecom" localSheetId="23">#REF!</definedName>
    <definedName name="Awval_Telecom" localSheetId="24">#REF!</definedName>
    <definedName name="Awval_Telecom">#REF!</definedName>
    <definedName name="Azaan_telecom" localSheetId="0">#REF!</definedName>
    <definedName name="Azaan_telecom" localSheetId="1">#REF!</definedName>
    <definedName name="Azaan_telecom" localSheetId="37">#REF!</definedName>
    <definedName name="Azaan_telecom" localSheetId="2">#REF!</definedName>
    <definedName name="Azaan_telecom" localSheetId="25">#REF!</definedName>
    <definedName name="Azaan_telecom" localSheetId="41">#REF!</definedName>
    <definedName name="Azaan_telecom" localSheetId="7">#REF!</definedName>
    <definedName name="Azaan_telecom" localSheetId="51">#REF!</definedName>
    <definedName name="Azaan_telecom" localSheetId="56">#REF!</definedName>
    <definedName name="Azaan_telecom" localSheetId="16">#REF!</definedName>
    <definedName name="Azaan_telecom" localSheetId="30">#REF!</definedName>
    <definedName name="Azaan_telecom" localSheetId="46">#REF!</definedName>
    <definedName name="Azaan_telecom" localSheetId="35">#REF!</definedName>
    <definedName name="Azaan_telecom" localSheetId="22">#REF!</definedName>
    <definedName name="Azaan_telecom" localSheetId="23">#REF!</definedName>
    <definedName name="Azaan_telecom" localSheetId="24">#REF!</definedName>
    <definedName name="Azaan_telecom">#REF!</definedName>
    <definedName name="Azeem_enterprise" localSheetId="0">#REF!</definedName>
    <definedName name="Azeem_enterprise" localSheetId="1">#REF!</definedName>
    <definedName name="Azeem_enterprise" localSheetId="37">#REF!</definedName>
    <definedName name="Azeem_enterprise" localSheetId="2">#REF!</definedName>
    <definedName name="Azeem_enterprise" localSheetId="25">#REF!</definedName>
    <definedName name="Azeem_enterprise" localSheetId="41">#REF!</definedName>
    <definedName name="Azeem_enterprise" localSheetId="7">#REF!</definedName>
    <definedName name="Azeem_enterprise" localSheetId="51">#REF!</definedName>
    <definedName name="Azeem_enterprise" localSheetId="56">#REF!</definedName>
    <definedName name="Azeem_enterprise" localSheetId="16">#REF!</definedName>
    <definedName name="Azeem_enterprise" localSheetId="30">#REF!</definedName>
    <definedName name="Azeem_enterprise" localSheetId="46">#REF!</definedName>
    <definedName name="Azeem_enterprise" localSheetId="35">#REF!</definedName>
    <definedName name="Azeem_enterprise" localSheetId="22">#REF!</definedName>
    <definedName name="Azeem_enterprise" localSheetId="23">#REF!</definedName>
    <definedName name="Azeem_enterprise" localSheetId="24">#REF!</definedName>
    <definedName name="Azeem_enterprise">#REF!</definedName>
    <definedName name="Azeem_NEw" localSheetId="0">#REF!</definedName>
    <definedName name="Azeem_NEw" localSheetId="1">#REF!</definedName>
    <definedName name="Azeem_NEw" localSheetId="37">#REF!</definedName>
    <definedName name="Azeem_NEw" localSheetId="2">#REF!</definedName>
    <definedName name="Azeem_NEw" localSheetId="25">#REF!</definedName>
    <definedName name="Azeem_NEw" localSheetId="41">#REF!</definedName>
    <definedName name="Azeem_NEw" localSheetId="7">#REF!</definedName>
    <definedName name="Azeem_NEw" localSheetId="51">#REF!</definedName>
    <definedName name="Azeem_NEw" localSheetId="56">#REF!</definedName>
    <definedName name="Azeem_NEw" localSheetId="16">#REF!</definedName>
    <definedName name="Azeem_NEw" localSheetId="30">#REF!</definedName>
    <definedName name="Azeem_NEw" localSheetId="46">#REF!</definedName>
    <definedName name="Azeem_NEw" localSheetId="35">#REF!</definedName>
    <definedName name="Azeem_NEw" localSheetId="22">#REF!</definedName>
    <definedName name="Azeem_NEw" localSheetId="23">#REF!</definedName>
    <definedName name="Azeem_NEw" localSheetId="24">#REF!</definedName>
    <definedName name="Azeem_NEw">#REF!</definedName>
    <definedName name="Azeem_New_3" localSheetId="0">#REF!</definedName>
    <definedName name="Azeem_New_3" localSheetId="1">#REF!</definedName>
    <definedName name="Azeem_New_3" localSheetId="37">#REF!</definedName>
    <definedName name="Azeem_New_3" localSheetId="2">#REF!</definedName>
    <definedName name="Azeem_New_3" localSheetId="25">#REF!</definedName>
    <definedName name="Azeem_New_3" localSheetId="41">#REF!</definedName>
    <definedName name="Azeem_New_3" localSheetId="7">#REF!</definedName>
    <definedName name="Azeem_New_3" localSheetId="51">#REF!</definedName>
    <definedName name="Azeem_New_3" localSheetId="56">#REF!</definedName>
    <definedName name="Azeem_New_3" localSheetId="16">#REF!</definedName>
    <definedName name="Azeem_New_3" localSheetId="30">#REF!</definedName>
    <definedName name="Azeem_New_3" localSheetId="46">#REF!</definedName>
    <definedName name="Azeem_New_3" localSheetId="35">#REF!</definedName>
    <definedName name="Azeem_New_3" localSheetId="22">#REF!</definedName>
    <definedName name="Azeem_New_3" localSheetId="23">#REF!</definedName>
    <definedName name="Azeem_New_3" localSheetId="24">#REF!</definedName>
    <definedName name="Azeem_New_3">#REF!</definedName>
    <definedName name="Azmat_Broth" localSheetId="0">#REF!</definedName>
    <definedName name="Azmat_Broth" localSheetId="1">#REF!</definedName>
    <definedName name="Azmat_Broth" localSheetId="37">#REF!</definedName>
    <definedName name="Azmat_Broth" localSheetId="2">#REF!</definedName>
    <definedName name="Azmat_Broth" localSheetId="25">#REF!</definedName>
    <definedName name="Azmat_Broth" localSheetId="41">#REF!</definedName>
    <definedName name="Azmat_Broth" localSheetId="7">#REF!</definedName>
    <definedName name="Azmat_Broth" localSheetId="51">#REF!</definedName>
    <definedName name="Azmat_Broth" localSheetId="56">#REF!</definedName>
    <definedName name="Azmat_Broth" localSheetId="16">#REF!</definedName>
    <definedName name="Azmat_Broth" localSheetId="30">#REF!</definedName>
    <definedName name="Azmat_Broth" localSheetId="46">#REF!</definedName>
    <definedName name="Azmat_Broth" localSheetId="35">#REF!</definedName>
    <definedName name="Azmat_Broth" localSheetId="22">#REF!</definedName>
    <definedName name="Azmat_Broth" localSheetId="23">#REF!</definedName>
    <definedName name="Azmat_Broth" localSheetId="24">#REF!</definedName>
    <definedName name="Azmat_Broth">#REF!</definedName>
    <definedName name="B">'[17]Budget RS'!$B$2:$S$84</definedName>
    <definedName name="B_B" localSheetId="0">#REF!</definedName>
    <definedName name="B_B" localSheetId="1">#REF!</definedName>
    <definedName name="B_B" localSheetId="37">#REF!</definedName>
    <definedName name="B_B" localSheetId="2">#REF!</definedName>
    <definedName name="B_B" localSheetId="25">#REF!</definedName>
    <definedName name="B_B" localSheetId="41">#REF!</definedName>
    <definedName name="B_B" localSheetId="7">#REF!</definedName>
    <definedName name="B_B" localSheetId="51">#REF!</definedName>
    <definedName name="B_B" localSheetId="56">#REF!</definedName>
    <definedName name="B_B" localSheetId="16">#REF!</definedName>
    <definedName name="B_B" localSheetId="30">#REF!</definedName>
    <definedName name="B_B" localSheetId="46">#REF!</definedName>
    <definedName name="B_B" localSheetId="35">#REF!</definedName>
    <definedName name="B_B" localSheetId="22">#REF!</definedName>
    <definedName name="B_B" localSheetId="23">#REF!</definedName>
    <definedName name="B_B" localSheetId="24">#REF!</definedName>
    <definedName name="B_B">#REF!</definedName>
    <definedName name="Baat_Telecom">'[18]Easy Call 2'!$I$144</definedName>
    <definedName name="Babu_Jee" localSheetId="0">#REF!</definedName>
    <definedName name="Babu_Jee" localSheetId="1">#REF!</definedName>
    <definedName name="Babu_Jee" localSheetId="37">#REF!</definedName>
    <definedName name="Babu_Jee" localSheetId="2">#REF!</definedName>
    <definedName name="Babu_Jee" localSheetId="25">#REF!</definedName>
    <definedName name="Babu_Jee" localSheetId="41">#REF!</definedName>
    <definedName name="Babu_Jee" localSheetId="7">#REF!</definedName>
    <definedName name="Babu_Jee" localSheetId="51">#REF!</definedName>
    <definedName name="Babu_Jee" localSheetId="56">#REF!</definedName>
    <definedName name="Babu_Jee" localSheetId="16">#REF!</definedName>
    <definedName name="Babu_Jee" localSheetId="30">#REF!</definedName>
    <definedName name="Babu_Jee" localSheetId="46">#REF!</definedName>
    <definedName name="Babu_Jee" localSheetId="35">#REF!</definedName>
    <definedName name="Babu_Jee" localSheetId="22">#REF!</definedName>
    <definedName name="Babu_Jee" localSheetId="23">#REF!</definedName>
    <definedName name="Babu_Jee" localSheetId="24">#REF!</definedName>
    <definedName name="Babu_Jee">#REF!</definedName>
    <definedName name="bal">[19]tb!$A$1:$D$1230</definedName>
    <definedName name="Balance" localSheetId="0">[9]BS!#REF!</definedName>
    <definedName name="Balance" localSheetId="1">[9]BS!#REF!</definedName>
    <definedName name="Balance" localSheetId="37">[9]BS!#REF!</definedName>
    <definedName name="Balance" localSheetId="2">[9]BS!#REF!</definedName>
    <definedName name="Balance" localSheetId="25">[9]BS!#REF!</definedName>
    <definedName name="Balance" localSheetId="41">[9]BS!#REF!</definedName>
    <definedName name="Balance" localSheetId="7">[9]BS!#REF!</definedName>
    <definedName name="Balance" localSheetId="51">[9]BS!#REF!</definedName>
    <definedName name="Balance" localSheetId="56">[9]BS!#REF!</definedName>
    <definedName name="Balance" localSheetId="16">[9]BS!#REF!</definedName>
    <definedName name="Balance" localSheetId="30">[9]BS!#REF!</definedName>
    <definedName name="Balance" localSheetId="46">[9]BS!#REF!</definedName>
    <definedName name="Balance" localSheetId="35">[9]BS!#REF!</definedName>
    <definedName name="Balance" localSheetId="22">[9]BS!#REF!</definedName>
    <definedName name="Balance" localSheetId="23">[9]BS!#REF!</definedName>
    <definedName name="Balance" localSheetId="24">[9]BS!#REF!</definedName>
    <definedName name="Balance">[9]BS!#REF!</definedName>
    <definedName name="BALANCE_AREA" localSheetId="0">#REF!</definedName>
    <definedName name="BALANCE_AREA" localSheetId="1">#REF!</definedName>
    <definedName name="BALANCE_AREA" localSheetId="37">#REF!</definedName>
    <definedName name="BALANCE_AREA" localSheetId="2">#REF!</definedName>
    <definedName name="BALANCE_AREA" localSheetId="25">#REF!</definedName>
    <definedName name="BALANCE_AREA" localSheetId="41">#REF!</definedName>
    <definedName name="BALANCE_AREA" localSheetId="7">#REF!</definedName>
    <definedName name="BALANCE_AREA" localSheetId="51">#REF!</definedName>
    <definedName name="BALANCE_AREA" localSheetId="56">#REF!</definedName>
    <definedName name="BALANCE_AREA" localSheetId="16">#REF!</definedName>
    <definedName name="BALANCE_AREA" localSheetId="30">#REF!</definedName>
    <definedName name="BALANCE_AREA" localSheetId="46">#REF!</definedName>
    <definedName name="BALANCE_AREA" localSheetId="35">#REF!</definedName>
    <definedName name="BALANCE_AREA" localSheetId="22">#REF!</definedName>
    <definedName name="BALANCE_AREA" localSheetId="23">#REF!</definedName>
    <definedName name="BALANCE_AREA" localSheetId="24">#REF!</definedName>
    <definedName name="BALANCE_AREA">#REF!</definedName>
    <definedName name="BALANCE_B1" localSheetId="0">#REF!</definedName>
    <definedName name="BALANCE_B1" localSheetId="1">#REF!</definedName>
    <definedName name="BALANCE_B1" localSheetId="37">#REF!</definedName>
    <definedName name="BALANCE_B1" localSheetId="2">#REF!</definedName>
    <definedName name="BALANCE_B1" localSheetId="25">#REF!</definedName>
    <definedName name="BALANCE_B1" localSheetId="41">#REF!</definedName>
    <definedName name="BALANCE_B1" localSheetId="7">#REF!</definedName>
    <definedName name="BALANCE_B1" localSheetId="51">#REF!</definedName>
    <definedName name="BALANCE_B1" localSheetId="56">#REF!</definedName>
    <definedName name="BALANCE_B1" localSheetId="16">#REF!</definedName>
    <definedName name="BALANCE_B1" localSheetId="30">#REF!</definedName>
    <definedName name="BALANCE_B1" localSheetId="46">#REF!</definedName>
    <definedName name="BALANCE_B1" localSheetId="35">#REF!</definedName>
    <definedName name="BALANCE_B1" localSheetId="22">#REF!</definedName>
    <definedName name="BALANCE_B1" localSheetId="23">#REF!</definedName>
    <definedName name="BALANCE_B1" localSheetId="24">#REF!</definedName>
    <definedName name="BALANCE_B1">#REF!</definedName>
    <definedName name="Balance_Sheet" localSheetId="0">#REF!</definedName>
    <definedName name="Balance_Sheet" localSheetId="1">#REF!</definedName>
    <definedName name="Balance_Sheet" localSheetId="37">#REF!</definedName>
    <definedName name="Balance_Sheet" localSheetId="2">#REF!</definedName>
    <definedName name="Balance_Sheet" localSheetId="25">#REF!</definedName>
    <definedName name="Balance_Sheet" localSheetId="41">#REF!</definedName>
    <definedName name="Balance_Sheet" localSheetId="7">#REF!</definedName>
    <definedName name="Balance_Sheet" localSheetId="51">#REF!</definedName>
    <definedName name="Balance_Sheet" localSheetId="56">#REF!</definedName>
    <definedName name="Balance_Sheet" localSheetId="16">#REF!</definedName>
    <definedName name="Balance_Sheet" localSheetId="30">#REF!</definedName>
    <definedName name="Balance_Sheet" localSheetId="46">#REF!</definedName>
    <definedName name="Balance_Sheet" localSheetId="35">#REF!</definedName>
    <definedName name="Balance_Sheet" localSheetId="22">#REF!</definedName>
    <definedName name="Balance_Sheet" localSheetId="23">#REF!</definedName>
    <definedName name="Balance_Sheet" localSheetId="24">#REF!</definedName>
    <definedName name="Balance_Sheet">#REF!</definedName>
    <definedName name="BALANCESHEET" localSheetId="0">[20]BalanceSheet!#REF!</definedName>
    <definedName name="BALANCESHEET" localSheetId="1">[20]BalanceSheet!#REF!</definedName>
    <definedName name="BALANCESHEET" localSheetId="37">[20]BalanceSheet!#REF!</definedName>
    <definedName name="BALANCESHEET" localSheetId="2">[20]BalanceSheet!#REF!</definedName>
    <definedName name="BALANCESHEET" localSheetId="25">[20]BalanceSheet!#REF!</definedName>
    <definedName name="BALANCESHEET" localSheetId="41">[20]BalanceSheet!#REF!</definedName>
    <definedName name="BALANCESHEET" localSheetId="7">[20]BalanceSheet!#REF!</definedName>
    <definedName name="BALANCESHEET" localSheetId="51">[20]BalanceSheet!#REF!</definedName>
    <definedName name="BALANCESHEET" localSheetId="56">[20]BalanceSheet!#REF!</definedName>
    <definedName name="BALANCESHEET" localSheetId="16">[20]BalanceSheet!#REF!</definedName>
    <definedName name="BALANCESHEET" localSheetId="30">[20]BalanceSheet!#REF!</definedName>
    <definedName name="BALANCESHEET" localSheetId="46">[20]BalanceSheet!#REF!</definedName>
    <definedName name="BALANCESHEET" localSheetId="35">[20]BalanceSheet!#REF!</definedName>
    <definedName name="BALANCESHEET" localSheetId="22">[20]BalanceSheet!#REF!</definedName>
    <definedName name="BALANCESHEET" localSheetId="23">[20]BalanceSheet!#REF!</definedName>
    <definedName name="BALANCESHEET" localSheetId="24">[20]BalanceSheet!#REF!</definedName>
    <definedName name="BALANCESHEET">[20]BalanceSheet!#REF!</definedName>
    <definedName name="Balcom_telecom" localSheetId="0">#REF!</definedName>
    <definedName name="Balcom_telecom" localSheetId="1">#REF!</definedName>
    <definedName name="Balcom_telecom" localSheetId="37">#REF!</definedName>
    <definedName name="Balcom_telecom" localSheetId="2">#REF!</definedName>
    <definedName name="Balcom_telecom" localSheetId="25">#REF!</definedName>
    <definedName name="Balcom_telecom" localSheetId="41">#REF!</definedName>
    <definedName name="Balcom_telecom" localSheetId="7">#REF!</definedName>
    <definedName name="Balcom_telecom" localSheetId="51">#REF!</definedName>
    <definedName name="Balcom_telecom" localSheetId="56">#REF!</definedName>
    <definedName name="Balcom_telecom" localSheetId="16">#REF!</definedName>
    <definedName name="Balcom_telecom" localSheetId="30">#REF!</definedName>
    <definedName name="Balcom_telecom" localSheetId="46">#REF!</definedName>
    <definedName name="Balcom_telecom" localSheetId="35">#REF!</definedName>
    <definedName name="Balcom_telecom" localSheetId="22">#REF!</definedName>
    <definedName name="Balcom_telecom" localSheetId="23">#REF!</definedName>
    <definedName name="Balcom_telecom" localSheetId="24">#REF!</definedName>
    <definedName name="Balcom_telecom">#REF!</definedName>
    <definedName name="Bank_and_cash" localSheetId="0">#REF!</definedName>
    <definedName name="Bank_and_cash" localSheetId="1">#REF!</definedName>
    <definedName name="Bank_and_cash" localSheetId="37">#REF!</definedName>
    <definedName name="Bank_and_cash" localSheetId="2">#REF!</definedName>
    <definedName name="Bank_and_cash" localSheetId="25">#REF!</definedName>
    <definedName name="Bank_and_cash" localSheetId="41">#REF!</definedName>
    <definedName name="Bank_and_cash" localSheetId="7">#REF!</definedName>
    <definedName name="Bank_and_cash" localSheetId="51">#REF!</definedName>
    <definedName name="Bank_and_cash" localSheetId="56">#REF!</definedName>
    <definedName name="Bank_and_cash" localSheetId="16">#REF!</definedName>
    <definedName name="Bank_and_cash" localSheetId="30">#REF!</definedName>
    <definedName name="Bank_and_cash" localSheetId="46">#REF!</definedName>
    <definedName name="Bank_and_cash" localSheetId="35">#REF!</definedName>
    <definedName name="Bank_and_cash" localSheetId="22">#REF!</definedName>
    <definedName name="Bank_and_cash" localSheetId="23">#REF!</definedName>
    <definedName name="Bank_and_cash" localSheetId="24">#REF!</definedName>
    <definedName name="Bank_and_cash">#REF!</definedName>
    <definedName name="Bank_charges" localSheetId="0">[15]LEDGER!#REF!</definedName>
    <definedName name="Bank_charges" localSheetId="1">[15]LEDGER!#REF!</definedName>
    <definedName name="Bank_charges" localSheetId="37">[15]LEDGER!#REF!</definedName>
    <definedName name="Bank_charges" localSheetId="2">[15]LEDGER!#REF!</definedName>
    <definedName name="Bank_charges" localSheetId="25">[15]LEDGER!#REF!</definedName>
    <definedName name="Bank_charges" localSheetId="41">[15]LEDGER!#REF!</definedName>
    <definedName name="Bank_charges" localSheetId="7">[15]LEDGER!#REF!</definedName>
    <definedName name="Bank_charges" localSheetId="51">[15]LEDGER!#REF!</definedName>
    <definedName name="Bank_charges" localSheetId="56">[15]LEDGER!#REF!</definedName>
    <definedName name="Bank_charges" localSheetId="16">[15]LEDGER!#REF!</definedName>
    <definedName name="Bank_charges" localSheetId="30">[15]LEDGER!#REF!</definedName>
    <definedName name="Bank_charges" localSheetId="46">[15]LEDGER!#REF!</definedName>
    <definedName name="Bank_charges" localSheetId="35">[15]LEDGER!#REF!</definedName>
    <definedName name="Bank_charges" localSheetId="22">[15]LEDGER!#REF!</definedName>
    <definedName name="Bank_charges" localSheetId="23">[15]LEDGER!#REF!</definedName>
    <definedName name="Bank_charges" localSheetId="24">[15]LEDGER!#REF!</definedName>
    <definedName name="Bank_charges">[15]LEDGER!#REF!</definedName>
    <definedName name="Bankandcash_Audit_Work_Done" localSheetId="0">#REF!</definedName>
    <definedName name="Bankandcash_Audit_Work_Done" localSheetId="1">#REF!</definedName>
    <definedName name="Bankandcash_Audit_Work_Done" localSheetId="37">#REF!</definedName>
    <definedName name="Bankandcash_Audit_Work_Done" localSheetId="2">#REF!</definedName>
    <definedName name="Bankandcash_Audit_Work_Done" localSheetId="25">#REF!</definedName>
    <definedName name="Bankandcash_Audit_Work_Done" localSheetId="41">#REF!</definedName>
    <definedName name="Bankandcash_Audit_Work_Done" localSheetId="7">#REF!</definedName>
    <definedName name="Bankandcash_Audit_Work_Done" localSheetId="51">#REF!</definedName>
    <definedName name="Bankandcash_Audit_Work_Done" localSheetId="56">#REF!</definedName>
    <definedName name="Bankandcash_Audit_Work_Done" localSheetId="16">#REF!</definedName>
    <definedName name="Bankandcash_Audit_Work_Done" localSheetId="30">#REF!</definedName>
    <definedName name="Bankandcash_Audit_Work_Done" localSheetId="46">#REF!</definedName>
    <definedName name="Bankandcash_Audit_Work_Done" localSheetId="35">#REF!</definedName>
    <definedName name="Bankandcash_Audit_Work_Done" localSheetId="22">#REF!</definedName>
    <definedName name="Bankandcash_Audit_Work_Done" localSheetId="23">#REF!</definedName>
    <definedName name="Bankandcash_Audit_Work_Done" localSheetId="24">#REF!</definedName>
    <definedName name="Bankandcash_Audit_Work_Done">#REF!</definedName>
    <definedName name="BankandCash_Conclusion" localSheetId="0">#REF!</definedName>
    <definedName name="BankandCash_Conclusion" localSheetId="1">#REF!</definedName>
    <definedName name="BankandCash_Conclusion" localSheetId="37">#REF!</definedName>
    <definedName name="BankandCash_Conclusion" localSheetId="2">#REF!</definedName>
    <definedName name="BankandCash_Conclusion" localSheetId="25">#REF!</definedName>
    <definedName name="BankandCash_Conclusion" localSheetId="41">#REF!</definedName>
    <definedName name="BankandCash_Conclusion" localSheetId="7">#REF!</definedName>
    <definedName name="BankandCash_Conclusion" localSheetId="51">#REF!</definedName>
    <definedName name="BankandCash_Conclusion" localSheetId="56">#REF!</definedName>
    <definedName name="BankandCash_Conclusion" localSheetId="16">#REF!</definedName>
    <definedName name="BankandCash_Conclusion" localSheetId="30">#REF!</definedName>
    <definedName name="BankandCash_Conclusion" localSheetId="46">#REF!</definedName>
    <definedName name="BankandCash_Conclusion" localSheetId="35">#REF!</definedName>
    <definedName name="BankandCash_Conclusion" localSheetId="22">#REF!</definedName>
    <definedName name="BankandCash_Conclusion" localSheetId="23">#REF!</definedName>
    <definedName name="BankandCash_Conclusion" localSheetId="24">#REF!</definedName>
    <definedName name="BankandCash_Conclusion">#REF!</definedName>
    <definedName name="bareeze_telecom" localSheetId="0">#REF!</definedName>
    <definedName name="bareeze_telecom" localSheetId="1">#REF!</definedName>
    <definedName name="bareeze_telecom" localSheetId="37">#REF!</definedName>
    <definedName name="bareeze_telecom" localSheetId="2">#REF!</definedName>
    <definedName name="bareeze_telecom" localSheetId="25">#REF!</definedName>
    <definedName name="bareeze_telecom" localSheetId="41">#REF!</definedName>
    <definedName name="bareeze_telecom" localSheetId="7">#REF!</definedName>
    <definedName name="bareeze_telecom" localSheetId="51">#REF!</definedName>
    <definedName name="bareeze_telecom" localSheetId="56">#REF!</definedName>
    <definedName name="bareeze_telecom" localSheetId="16">#REF!</definedName>
    <definedName name="bareeze_telecom" localSheetId="30">#REF!</definedName>
    <definedName name="bareeze_telecom" localSheetId="46">#REF!</definedName>
    <definedName name="bareeze_telecom" localSheetId="35">#REF!</definedName>
    <definedName name="bareeze_telecom" localSheetId="22">#REF!</definedName>
    <definedName name="bareeze_telecom" localSheetId="23">#REF!</definedName>
    <definedName name="bareeze_telecom" localSheetId="24">#REF!</definedName>
    <definedName name="bareeze_telecom">#REF!</definedName>
    <definedName name="Bashir_Co" localSheetId="0">#REF!</definedName>
    <definedName name="Bashir_Co" localSheetId="1">#REF!</definedName>
    <definedName name="Bashir_Co" localSheetId="37">#REF!</definedName>
    <definedName name="Bashir_Co" localSheetId="2">#REF!</definedName>
    <definedName name="Bashir_Co" localSheetId="25">#REF!</definedName>
    <definedName name="Bashir_Co" localSheetId="41">#REF!</definedName>
    <definedName name="Bashir_Co" localSheetId="7">#REF!</definedName>
    <definedName name="Bashir_Co" localSheetId="51">#REF!</definedName>
    <definedName name="Bashir_Co" localSheetId="56">#REF!</definedName>
    <definedName name="Bashir_Co" localSheetId="16">#REF!</definedName>
    <definedName name="Bashir_Co" localSheetId="30">#REF!</definedName>
    <definedName name="Bashir_Co" localSheetId="46">#REF!</definedName>
    <definedName name="Bashir_Co" localSheetId="35">#REF!</definedName>
    <definedName name="Bashir_Co" localSheetId="22">#REF!</definedName>
    <definedName name="Bashir_Co" localSheetId="23">#REF!</definedName>
    <definedName name="Bashir_Co" localSheetId="24">#REF!</definedName>
    <definedName name="Bashir_Co">#REF!</definedName>
    <definedName name="Basil_Enterprises" localSheetId="0">#REF!</definedName>
    <definedName name="Basil_Enterprises" localSheetId="1">#REF!</definedName>
    <definedName name="Basil_Enterprises" localSheetId="37">#REF!</definedName>
    <definedName name="Basil_Enterprises" localSheetId="2">#REF!</definedName>
    <definedName name="Basil_Enterprises" localSheetId="25">#REF!</definedName>
    <definedName name="Basil_Enterprises" localSheetId="41">#REF!</definedName>
    <definedName name="Basil_Enterprises" localSheetId="7">#REF!</definedName>
    <definedName name="Basil_Enterprises" localSheetId="51">#REF!</definedName>
    <definedName name="Basil_Enterprises" localSheetId="56">#REF!</definedName>
    <definedName name="Basil_Enterprises" localSheetId="16">#REF!</definedName>
    <definedName name="Basil_Enterprises" localSheetId="30">#REF!</definedName>
    <definedName name="Basil_Enterprises" localSheetId="46">#REF!</definedName>
    <definedName name="Basil_Enterprises" localSheetId="35">#REF!</definedName>
    <definedName name="Basil_Enterprises" localSheetId="22">#REF!</definedName>
    <definedName name="Basil_Enterprises" localSheetId="23">#REF!</definedName>
    <definedName name="Basil_Enterprises" localSheetId="24">#REF!</definedName>
    <definedName name="Basil_Enterprises">#REF!</definedName>
    <definedName name="bb" localSheetId="0">#REF!</definedName>
    <definedName name="bb" localSheetId="1">#REF!</definedName>
    <definedName name="bb" localSheetId="37">#REF!</definedName>
    <definedName name="bb" localSheetId="2">#REF!</definedName>
    <definedName name="bb" localSheetId="25">#REF!</definedName>
    <definedName name="bb" localSheetId="41">#REF!</definedName>
    <definedName name="bb" localSheetId="7">#REF!</definedName>
    <definedName name="bb" localSheetId="51">#REF!</definedName>
    <definedName name="bb" localSheetId="56">#REF!</definedName>
    <definedName name="bb" localSheetId="16">#REF!</definedName>
    <definedName name="bb" localSheetId="30">#REF!</definedName>
    <definedName name="bb" localSheetId="46">#REF!</definedName>
    <definedName name="bb" localSheetId="35">#REF!</definedName>
    <definedName name="bb" localSheetId="22">#REF!</definedName>
    <definedName name="bb" localSheetId="23">#REF!</definedName>
    <definedName name="bb" localSheetId="24">#REF!</definedName>
    <definedName name="bb">#REF!</definedName>
    <definedName name="Beep_Bell" localSheetId="0">#REF!</definedName>
    <definedName name="Beep_Bell" localSheetId="1">#REF!</definedName>
    <definedName name="Beep_Bell" localSheetId="37">#REF!</definedName>
    <definedName name="Beep_Bell" localSheetId="2">#REF!</definedName>
    <definedName name="Beep_Bell" localSheetId="25">#REF!</definedName>
    <definedName name="Beep_Bell" localSheetId="41">#REF!</definedName>
    <definedName name="Beep_Bell" localSheetId="7">#REF!</definedName>
    <definedName name="Beep_Bell" localSheetId="51">#REF!</definedName>
    <definedName name="Beep_Bell" localSheetId="56">#REF!</definedName>
    <definedName name="Beep_Bell" localSheetId="16">#REF!</definedName>
    <definedName name="Beep_Bell" localSheetId="30">#REF!</definedName>
    <definedName name="Beep_Bell" localSheetId="46">#REF!</definedName>
    <definedName name="Beep_Bell" localSheetId="35">#REF!</definedName>
    <definedName name="Beep_Bell" localSheetId="22">#REF!</definedName>
    <definedName name="Beep_Bell" localSheetId="23">#REF!</definedName>
    <definedName name="Beep_Bell" localSheetId="24">#REF!</definedName>
    <definedName name="Beep_Bell">#REF!</definedName>
    <definedName name="Beginning_Year">1998</definedName>
    <definedName name="Bell_Tell" localSheetId="0">#REF!</definedName>
    <definedName name="Bell_Tell" localSheetId="1">#REF!</definedName>
    <definedName name="Bell_Tell" localSheetId="37">#REF!</definedName>
    <definedName name="Bell_Tell" localSheetId="2">#REF!</definedName>
    <definedName name="Bell_Tell" localSheetId="25">#REF!</definedName>
    <definedName name="Bell_Tell" localSheetId="41">#REF!</definedName>
    <definedName name="Bell_Tell" localSheetId="7">#REF!</definedName>
    <definedName name="Bell_Tell" localSheetId="51">#REF!</definedName>
    <definedName name="Bell_Tell" localSheetId="56">#REF!</definedName>
    <definedName name="Bell_Tell" localSheetId="16">#REF!</definedName>
    <definedName name="Bell_Tell" localSheetId="30">#REF!</definedName>
    <definedName name="Bell_Tell" localSheetId="46">#REF!</definedName>
    <definedName name="Bell_Tell" localSheetId="35">#REF!</definedName>
    <definedName name="Bell_Tell" localSheetId="22">#REF!</definedName>
    <definedName name="Bell_Tell" localSheetId="23">#REF!</definedName>
    <definedName name="Bell_Tell" localSheetId="24">#REF!</definedName>
    <definedName name="Bell_Tell">#REF!</definedName>
    <definedName name="Bhatti_telecom" localSheetId="0">#REF!</definedName>
    <definedName name="Bhatti_telecom" localSheetId="1">#REF!</definedName>
    <definedName name="Bhatti_telecom" localSheetId="37">#REF!</definedName>
    <definedName name="Bhatti_telecom" localSheetId="2">#REF!</definedName>
    <definedName name="Bhatti_telecom" localSheetId="25">#REF!</definedName>
    <definedName name="Bhatti_telecom" localSheetId="41">#REF!</definedName>
    <definedName name="Bhatti_telecom" localSheetId="7">#REF!</definedName>
    <definedName name="Bhatti_telecom" localSheetId="51">#REF!</definedName>
    <definedName name="Bhatti_telecom" localSheetId="56">#REF!</definedName>
    <definedName name="Bhatti_telecom" localSheetId="16">#REF!</definedName>
    <definedName name="Bhatti_telecom" localSheetId="30">#REF!</definedName>
    <definedName name="Bhatti_telecom" localSheetId="46">#REF!</definedName>
    <definedName name="Bhatti_telecom" localSheetId="35">#REF!</definedName>
    <definedName name="Bhatti_telecom" localSheetId="22">#REF!</definedName>
    <definedName name="Bhatti_telecom" localSheetId="23">#REF!</definedName>
    <definedName name="Bhatti_telecom" localSheetId="24">#REF!</definedName>
    <definedName name="Bhatti_telecom">#REF!</definedName>
    <definedName name="Bilal_ihsan" localSheetId="0">#REF!</definedName>
    <definedName name="Bilal_ihsan" localSheetId="1">#REF!</definedName>
    <definedName name="Bilal_ihsan" localSheetId="37">#REF!</definedName>
    <definedName name="Bilal_ihsan" localSheetId="2">#REF!</definedName>
    <definedName name="Bilal_ihsan" localSheetId="25">#REF!</definedName>
    <definedName name="Bilal_ihsan" localSheetId="41">#REF!</definedName>
    <definedName name="Bilal_ihsan" localSheetId="7">#REF!</definedName>
    <definedName name="Bilal_ihsan" localSheetId="51">#REF!</definedName>
    <definedName name="Bilal_ihsan" localSheetId="56">#REF!</definedName>
    <definedName name="Bilal_ihsan" localSheetId="16">#REF!</definedName>
    <definedName name="Bilal_ihsan" localSheetId="30">#REF!</definedName>
    <definedName name="Bilal_ihsan" localSheetId="46">#REF!</definedName>
    <definedName name="Bilal_ihsan" localSheetId="35">#REF!</definedName>
    <definedName name="Bilal_ihsan" localSheetId="22">#REF!</definedName>
    <definedName name="Bilal_ihsan" localSheetId="23">#REF!</definedName>
    <definedName name="Bilal_ihsan" localSheetId="24">#REF!</definedName>
    <definedName name="Bilal_ihsan">#REF!</definedName>
    <definedName name="Blue_Bell" localSheetId="0">#REF!</definedName>
    <definedName name="Blue_Bell" localSheetId="1">#REF!</definedName>
    <definedName name="Blue_Bell" localSheetId="37">#REF!</definedName>
    <definedName name="Blue_Bell" localSheetId="2">#REF!</definedName>
    <definedName name="Blue_Bell" localSheetId="25">#REF!</definedName>
    <definedName name="Blue_Bell" localSheetId="41">#REF!</definedName>
    <definedName name="Blue_Bell" localSheetId="7">#REF!</definedName>
    <definedName name="Blue_Bell" localSheetId="51">#REF!</definedName>
    <definedName name="Blue_Bell" localSheetId="56">#REF!</definedName>
    <definedName name="Blue_Bell" localSheetId="16">#REF!</definedName>
    <definedName name="Blue_Bell" localSheetId="30">#REF!</definedName>
    <definedName name="Blue_Bell" localSheetId="46">#REF!</definedName>
    <definedName name="Blue_Bell" localSheetId="35">#REF!</definedName>
    <definedName name="Blue_Bell" localSheetId="22">#REF!</definedName>
    <definedName name="Blue_Bell" localSheetId="23">#REF!</definedName>
    <definedName name="Blue_Bell" localSheetId="24">#REF!</definedName>
    <definedName name="Blue_Bell">#REF!</definedName>
    <definedName name="Boom_international" localSheetId="0">#REF!</definedName>
    <definedName name="Boom_international" localSheetId="1">#REF!</definedName>
    <definedName name="Boom_international" localSheetId="37">#REF!</definedName>
    <definedName name="Boom_international" localSheetId="2">#REF!</definedName>
    <definedName name="Boom_international" localSheetId="25">#REF!</definedName>
    <definedName name="Boom_international" localSheetId="41">#REF!</definedName>
    <definedName name="Boom_international" localSheetId="7">#REF!</definedName>
    <definedName name="Boom_international" localSheetId="51">#REF!</definedName>
    <definedName name="Boom_international" localSheetId="56">#REF!</definedName>
    <definedName name="Boom_international" localSheetId="16">#REF!</definedName>
    <definedName name="Boom_international" localSheetId="30">#REF!</definedName>
    <definedName name="Boom_international" localSheetId="46">#REF!</definedName>
    <definedName name="Boom_international" localSheetId="35">#REF!</definedName>
    <definedName name="Boom_international" localSheetId="22">#REF!</definedName>
    <definedName name="Boom_international" localSheetId="23">#REF!</definedName>
    <definedName name="Boom_international" localSheetId="24">#REF!</definedName>
    <definedName name="Boom_international">#REF!</definedName>
    <definedName name="bsfore" localSheetId="0">#REF!</definedName>
    <definedName name="bsfore" localSheetId="1">#REF!</definedName>
    <definedName name="bsfore" localSheetId="37">#REF!</definedName>
    <definedName name="bsfore" localSheetId="2">#REF!</definedName>
    <definedName name="bsfore" localSheetId="25">#REF!</definedName>
    <definedName name="bsfore" localSheetId="41">#REF!</definedName>
    <definedName name="bsfore" localSheetId="7">#REF!</definedName>
    <definedName name="bsfore" localSheetId="51">#REF!</definedName>
    <definedName name="bsfore" localSheetId="56">#REF!</definedName>
    <definedName name="bsfore" localSheetId="16">#REF!</definedName>
    <definedName name="bsfore" localSheetId="30">#REF!</definedName>
    <definedName name="bsfore" localSheetId="46">#REF!</definedName>
    <definedName name="bsfore" localSheetId="35">#REF!</definedName>
    <definedName name="bsfore" localSheetId="22">#REF!</definedName>
    <definedName name="bsfore" localSheetId="23">#REF!</definedName>
    <definedName name="bsfore" localSheetId="24">#REF!</definedName>
    <definedName name="bsfore">#REF!</definedName>
    <definedName name="BSHEETALL" localSheetId="0">#REF!</definedName>
    <definedName name="BSHEETALL" localSheetId="1">#REF!</definedName>
    <definedName name="BSHEETALL" localSheetId="37">#REF!</definedName>
    <definedName name="BSHEETALL" localSheetId="2">#REF!</definedName>
    <definedName name="BSHEETALL" localSheetId="25">#REF!</definedName>
    <definedName name="BSHEETALL" localSheetId="41">#REF!</definedName>
    <definedName name="BSHEETALL" localSheetId="7">#REF!</definedName>
    <definedName name="BSHEETALL" localSheetId="51">#REF!</definedName>
    <definedName name="BSHEETALL" localSheetId="56">#REF!</definedName>
    <definedName name="BSHEETALL" localSheetId="16">#REF!</definedName>
    <definedName name="BSHEETALL" localSheetId="30">#REF!</definedName>
    <definedName name="BSHEETALL" localSheetId="46">#REF!</definedName>
    <definedName name="BSHEETALL" localSheetId="35">#REF!</definedName>
    <definedName name="BSHEETALL" localSheetId="22">#REF!</definedName>
    <definedName name="BSHEETALL" localSheetId="23">#REF!</definedName>
    <definedName name="BSHEETALL" localSheetId="24">#REF!</definedName>
    <definedName name="BSHEETALL">#REF!</definedName>
    <definedName name="BUDAC7" localSheetId="0">#REF!</definedName>
    <definedName name="BUDAC7" localSheetId="1">#REF!</definedName>
    <definedName name="BUDAC7" localSheetId="37">#REF!</definedName>
    <definedName name="BUDAC7" localSheetId="2">#REF!</definedName>
    <definedName name="BUDAC7" localSheetId="25">#REF!</definedName>
    <definedName name="BUDAC7" localSheetId="41">#REF!</definedName>
    <definedName name="BUDAC7" localSheetId="7">#REF!</definedName>
    <definedName name="BUDAC7" localSheetId="51">#REF!</definedName>
    <definedName name="BUDAC7" localSheetId="56">#REF!</definedName>
    <definedName name="BUDAC7" localSheetId="16">#REF!</definedName>
    <definedName name="BUDAC7" localSheetId="30">#REF!</definedName>
    <definedName name="BUDAC7" localSheetId="46">#REF!</definedName>
    <definedName name="BUDAC7" localSheetId="35">#REF!</definedName>
    <definedName name="BUDAC7" localSheetId="22">#REF!</definedName>
    <definedName name="BUDAC7" localSheetId="23">#REF!</definedName>
    <definedName name="BUDAC7" localSheetId="24">#REF!</definedName>
    <definedName name="BUDAC7">#REF!</definedName>
    <definedName name="BUDBU1" localSheetId="0">#REF!</definedName>
    <definedName name="BUDBU1" localSheetId="1">#REF!</definedName>
    <definedName name="BUDBU1" localSheetId="37">#REF!</definedName>
    <definedName name="BUDBU1" localSheetId="2">#REF!</definedName>
    <definedName name="BUDBU1" localSheetId="25">#REF!</definedName>
    <definedName name="BUDBU1" localSheetId="41">#REF!</definedName>
    <definedName name="BUDBU1" localSheetId="7">#REF!</definedName>
    <definedName name="BUDBU1" localSheetId="51">#REF!</definedName>
    <definedName name="BUDBU1" localSheetId="56">#REF!</definedName>
    <definedName name="BUDBU1" localSheetId="16">#REF!</definedName>
    <definedName name="BUDBU1" localSheetId="30">#REF!</definedName>
    <definedName name="BUDBU1" localSheetId="46">#REF!</definedName>
    <definedName name="BUDBU1" localSheetId="35">#REF!</definedName>
    <definedName name="BUDBU1" localSheetId="22">#REF!</definedName>
    <definedName name="BUDBU1" localSheetId="23">#REF!</definedName>
    <definedName name="BUDBU1" localSheetId="24">#REF!</definedName>
    <definedName name="BUDBU1">#REF!</definedName>
    <definedName name="BUDBU10" localSheetId="0">#REF!</definedName>
    <definedName name="BUDBU10" localSheetId="1">#REF!</definedName>
    <definedName name="BUDBU10" localSheetId="37">#REF!</definedName>
    <definedName name="BUDBU10" localSheetId="2">#REF!</definedName>
    <definedName name="BUDBU10" localSheetId="25">#REF!</definedName>
    <definedName name="BUDBU10" localSheetId="41">#REF!</definedName>
    <definedName name="BUDBU10" localSheetId="7">#REF!</definedName>
    <definedName name="BUDBU10" localSheetId="51">#REF!</definedName>
    <definedName name="BUDBU10" localSheetId="56">#REF!</definedName>
    <definedName name="BUDBU10" localSheetId="16">#REF!</definedName>
    <definedName name="BUDBU10" localSheetId="30">#REF!</definedName>
    <definedName name="BUDBU10" localSheetId="46">#REF!</definedName>
    <definedName name="BUDBU10" localSheetId="35">#REF!</definedName>
    <definedName name="BUDBU10" localSheetId="22">#REF!</definedName>
    <definedName name="BUDBU10" localSheetId="23">#REF!</definedName>
    <definedName name="BUDBU10" localSheetId="24">#REF!</definedName>
    <definedName name="BUDBU10">#REF!</definedName>
    <definedName name="BUDBU11" localSheetId="0">#REF!</definedName>
    <definedName name="BUDBU11" localSheetId="1">#REF!</definedName>
    <definedName name="BUDBU11" localSheetId="37">#REF!</definedName>
    <definedName name="BUDBU11" localSheetId="2">#REF!</definedName>
    <definedName name="BUDBU11" localSheetId="25">#REF!</definedName>
    <definedName name="BUDBU11" localSheetId="41">#REF!</definedName>
    <definedName name="BUDBU11" localSheetId="7">#REF!</definedName>
    <definedName name="BUDBU11" localSheetId="51">#REF!</definedName>
    <definedName name="BUDBU11" localSheetId="56">#REF!</definedName>
    <definedName name="BUDBU11" localSheetId="16">#REF!</definedName>
    <definedName name="BUDBU11" localSheetId="30">#REF!</definedName>
    <definedName name="BUDBU11" localSheetId="46">#REF!</definedName>
    <definedName name="BUDBU11" localSheetId="35">#REF!</definedName>
    <definedName name="BUDBU11" localSheetId="22">#REF!</definedName>
    <definedName name="BUDBU11" localSheetId="23">#REF!</definedName>
    <definedName name="BUDBU11" localSheetId="24">#REF!</definedName>
    <definedName name="BUDBU11">#REF!</definedName>
    <definedName name="BUDBU12" localSheetId="0">#REF!</definedName>
    <definedName name="BUDBU12" localSheetId="1">#REF!</definedName>
    <definedName name="BUDBU12" localSheetId="37">#REF!</definedName>
    <definedName name="BUDBU12" localSheetId="2">#REF!</definedName>
    <definedName name="BUDBU12" localSheetId="25">#REF!</definedName>
    <definedName name="BUDBU12" localSheetId="41">#REF!</definedName>
    <definedName name="BUDBU12" localSheetId="7">#REF!</definedName>
    <definedName name="BUDBU12" localSheetId="51">#REF!</definedName>
    <definedName name="BUDBU12" localSheetId="56">#REF!</definedName>
    <definedName name="BUDBU12" localSheetId="16">#REF!</definedName>
    <definedName name="BUDBU12" localSheetId="30">#REF!</definedName>
    <definedName name="BUDBU12" localSheetId="46">#REF!</definedName>
    <definedName name="BUDBU12" localSheetId="35">#REF!</definedName>
    <definedName name="BUDBU12" localSheetId="22">#REF!</definedName>
    <definedName name="BUDBU12" localSheetId="23">#REF!</definedName>
    <definedName name="BUDBU12" localSheetId="24">#REF!</definedName>
    <definedName name="BUDBU12">#REF!</definedName>
    <definedName name="BUDBU2" localSheetId="0">#REF!</definedName>
    <definedName name="BUDBU2" localSheetId="1">#REF!</definedName>
    <definedName name="BUDBU2" localSheetId="37">#REF!</definedName>
    <definedName name="BUDBU2" localSheetId="2">#REF!</definedName>
    <definedName name="BUDBU2" localSheetId="25">#REF!</definedName>
    <definedName name="BUDBU2" localSheetId="41">#REF!</definedName>
    <definedName name="BUDBU2" localSheetId="7">#REF!</definedName>
    <definedName name="BUDBU2" localSheetId="51">#REF!</definedName>
    <definedName name="BUDBU2" localSheetId="56">#REF!</definedName>
    <definedName name="BUDBU2" localSheetId="16">#REF!</definedName>
    <definedName name="BUDBU2" localSheetId="30">#REF!</definedName>
    <definedName name="BUDBU2" localSheetId="46">#REF!</definedName>
    <definedName name="BUDBU2" localSheetId="35">#REF!</definedName>
    <definedName name="BUDBU2" localSheetId="22">#REF!</definedName>
    <definedName name="BUDBU2" localSheetId="23">#REF!</definedName>
    <definedName name="BUDBU2" localSheetId="24">#REF!</definedName>
    <definedName name="BUDBU2">#REF!</definedName>
    <definedName name="BUDBU3" localSheetId="0">#REF!</definedName>
    <definedName name="BUDBU3" localSheetId="1">#REF!</definedName>
    <definedName name="BUDBU3" localSheetId="37">#REF!</definedName>
    <definedName name="BUDBU3" localSheetId="2">#REF!</definedName>
    <definedName name="BUDBU3" localSheetId="25">#REF!</definedName>
    <definedName name="BUDBU3" localSheetId="41">#REF!</definedName>
    <definedName name="BUDBU3" localSheetId="7">#REF!</definedName>
    <definedName name="BUDBU3" localSheetId="51">#REF!</definedName>
    <definedName name="BUDBU3" localSheetId="56">#REF!</definedName>
    <definedName name="BUDBU3" localSheetId="16">#REF!</definedName>
    <definedName name="BUDBU3" localSheetId="30">#REF!</definedName>
    <definedName name="BUDBU3" localSheetId="46">#REF!</definedName>
    <definedName name="BUDBU3" localSheetId="35">#REF!</definedName>
    <definedName name="BUDBU3" localSheetId="22">#REF!</definedName>
    <definedName name="BUDBU3" localSheetId="23">#REF!</definedName>
    <definedName name="BUDBU3" localSheetId="24">#REF!</definedName>
    <definedName name="BUDBU3">#REF!</definedName>
    <definedName name="BUDBU4" localSheetId="0">#REF!</definedName>
    <definedName name="BUDBU4" localSheetId="1">#REF!</definedName>
    <definedName name="BUDBU4" localSheetId="37">#REF!</definedName>
    <definedName name="BUDBU4" localSheetId="2">#REF!</definedName>
    <definedName name="BUDBU4" localSheetId="25">#REF!</definedName>
    <definedName name="BUDBU4" localSheetId="41">#REF!</definedName>
    <definedName name="BUDBU4" localSheetId="7">#REF!</definedName>
    <definedName name="BUDBU4" localSheetId="51">#REF!</definedName>
    <definedName name="BUDBU4" localSheetId="56">#REF!</definedName>
    <definedName name="BUDBU4" localSheetId="16">#REF!</definedName>
    <definedName name="BUDBU4" localSheetId="30">#REF!</definedName>
    <definedName name="BUDBU4" localSheetId="46">#REF!</definedName>
    <definedName name="BUDBU4" localSheetId="35">#REF!</definedName>
    <definedName name="BUDBU4" localSheetId="22">#REF!</definedName>
    <definedName name="BUDBU4" localSheetId="23">#REF!</definedName>
    <definedName name="BUDBU4" localSheetId="24">#REF!</definedName>
    <definedName name="BUDBU4">#REF!</definedName>
    <definedName name="BUDBU5" localSheetId="0">#REF!</definedName>
    <definedName name="BUDBU5" localSheetId="1">#REF!</definedName>
    <definedName name="BUDBU5" localSheetId="37">#REF!</definedName>
    <definedName name="BUDBU5" localSheetId="2">#REF!</definedName>
    <definedName name="BUDBU5" localSheetId="25">#REF!</definedName>
    <definedName name="BUDBU5" localSheetId="41">#REF!</definedName>
    <definedName name="BUDBU5" localSheetId="7">#REF!</definedName>
    <definedName name="BUDBU5" localSheetId="51">#REF!</definedName>
    <definedName name="BUDBU5" localSheetId="56">#REF!</definedName>
    <definedName name="BUDBU5" localSheetId="16">#REF!</definedName>
    <definedName name="BUDBU5" localSheetId="30">#REF!</definedName>
    <definedName name="BUDBU5" localSheetId="46">#REF!</definedName>
    <definedName name="BUDBU5" localSheetId="35">#REF!</definedName>
    <definedName name="BUDBU5" localSheetId="22">#REF!</definedName>
    <definedName name="BUDBU5" localSheetId="23">#REF!</definedName>
    <definedName name="BUDBU5" localSheetId="24">#REF!</definedName>
    <definedName name="BUDBU5">#REF!</definedName>
    <definedName name="BUDBU6" localSheetId="0">#REF!</definedName>
    <definedName name="BUDBU6" localSheetId="1">#REF!</definedName>
    <definedName name="BUDBU6" localSheetId="37">#REF!</definedName>
    <definedName name="BUDBU6" localSheetId="2">#REF!</definedName>
    <definedName name="BUDBU6" localSheetId="25">#REF!</definedName>
    <definedName name="BUDBU6" localSheetId="41">#REF!</definedName>
    <definedName name="BUDBU6" localSheetId="7">#REF!</definedName>
    <definedName name="BUDBU6" localSheetId="51">#REF!</definedName>
    <definedName name="BUDBU6" localSheetId="56">#REF!</definedName>
    <definedName name="BUDBU6" localSheetId="16">#REF!</definedName>
    <definedName name="BUDBU6" localSheetId="30">#REF!</definedName>
    <definedName name="BUDBU6" localSheetId="46">#REF!</definedName>
    <definedName name="BUDBU6" localSheetId="35">#REF!</definedName>
    <definedName name="BUDBU6" localSheetId="22">#REF!</definedName>
    <definedName name="BUDBU6" localSheetId="23">#REF!</definedName>
    <definedName name="BUDBU6" localSheetId="24">#REF!</definedName>
    <definedName name="BUDBU6">#REF!</definedName>
    <definedName name="BUDBU7" localSheetId="0">#REF!</definedName>
    <definedName name="BUDBU7" localSheetId="1">#REF!</definedName>
    <definedName name="BUDBU7" localSheetId="37">#REF!</definedName>
    <definedName name="BUDBU7" localSheetId="2">#REF!</definedName>
    <definedName name="BUDBU7" localSheetId="25">#REF!</definedName>
    <definedName name="BUDBU7" localSheetId="41">#REF!</definedName>
    <definedName name="BUDBU7" localSheetId="7">#REF!</definedName>
    <definedName name="BUDBU7" localSheetId="51">#REF!</definedName>
    <definedName name="BUDBU7" localSheetId="56">#REF!</definedName>
    <definedName name="BUDBU7" localSheetId="16">#REF!</definedName>
    <definedName name="BUDBU7" localSheetId="30">#REF!</definedName>
    <definedName name="BUDBU7" localSheetId="46">#REF!</definedName>
    <definedName name="BUDBU7" localSheetId="35">#REF!</definedName>
    <definedName name="BUDBU7" localSheetId="22">#REF!</definedName>
    <definedName name="BUDBU7" localSheetId="23">#REF!</definedName>
    <definedName name="BUDBU7" localSheetId="24">#REF!</definedName>
    <definedName name="BUDBU7">#REF!</definedName>
    <definedName name="BUDBU8" localSheetId="0">#REF!</definedName>
    <definedName name="BUDBU8" localSheetId="1">#REF!</definedName>
    <definedName name="BUDBU8" localSheetId="37">#REF!</definedName>
    <definedName name="BUDBU8" localSheetId="2">#REF!</definedName>
    <definedName name="BUDBU8" localSheetId="25">#REF!</definedName>
    <definedName name="BUDBU8" localSheetId="41">#REF!</definedName>
    <definedName name="BUDBU8" localSheetId="7">#REF!</definedName>
    <definedName name="BUDBU8" localSheetId="51">#REF!</definedName>
    <definedName name="BUDBU8" localSheetId="56">#REF!</definedName>
    <definedName name="BUDBU8" localSheetId="16">#REF!</definedName>
    <definedName name="BUDBU8" localSheetId="30">#REF!</definedName>
    <definedName name="BUDBU8" localSheetId="46">#REF!</definedName>
    <definedName name="BUDBU8" localSheetId="35">#REF!</definedName>
    <definedName name="BUDBU8" localSheetId="22">#REF!</definedName>
    <definedName name="BUDBU8" localSheetId="23">#REF!</definedName>
    <definedName name="BUDBU8" localSheetId="24">#REF!</definedName>
    <definedName name="BUDBU8">#REF!</definedName>
    <definedName name="BUDBU9" localSheetId="0">#REF!</definedName>
    <definedName name="BUDBU9" localSheetId="1">#REF!</definedName>
    <definedName name="BUDBU9" localSheetId="37">#REF!</definedName>
    <definedName name="BUDBU9" localSheetId="2">#REF!</definedName>
    <definedName name="BUDBU9" localSheetId="25">#REF!</definedName>
    <definedName name="BUDBU9" localSheetId="41">#REF!</definedName>
    <definedName name="BUDBU9" localSheetId="7">#REF!</definedName>
    <definedName name="BUDBU9" localSheetId="51">#REF!</definedName>
    <definedName name="BUDBU9" localSheetId="56">#REF!</definedName>
    <definedName name="BUDBU9" localSheetId="16">#REF!</definedName>
    <definedName name="BUDBU9" localSheetId="30">#REF!</definedName>
    <definedName name="BUDBU9" localSheetId="46">#REF!</definedName>
    <definedName name="BUDBU9" localSheetId="35">#REF!</definedName>
    <definedName name="BUDBU9" localSheetId="22">#REF!</definedName>
    <definedName name="BUDBU9" localSheetId="23">#REF!</definedName>
    <definedName name="BUDBU9" localSheetId="24">#REF!</definedName>
    <definedName name="BUDBU9">#REF!</definedName>
    <definedName name="BUDMFOR10" localSheetId="0">#REF!</definedName>
    <definedName name="BUDMFOR10" localSheetId="1">#REF!</definedName>
    <definedName name="BUDMFOR10" localSheetId="37">#REF!</definedName>
    <definedName name="BUDMFOR10" localSheetId="2">#REF!</definedName>
    <definedName name="BUDMFOR10" localSheetId="25">#REF!</definedName>
    <definedName name="BUDMFOR10" localSheetId="41">#REF!</definedName>
    <definedName name="BUDMFOR10" localSheetId="7">#REF!</definedName>
    <definedName name="BUDMFOR10" localSheetId="51">#REF!</definedName>
    <definedName name="BUDMFOR10" localSheetId="56">#REF!</definedName>
    <definedName name="BUDMFOR10" localSheetId="16">#REF!</definedName>
    <definedName name="BUDMFOR10" localSheetId="30">#REF!</definedName>
    <definedName name="BUDMFOR10" localSheetId="46">#REF!</definedName>
    <definedName name="BUDMFOR10" localSheetId="35">#REF!</definedName>
    <definedName name="BUDMFOR10" localSheetId="22">#REF!</definedName>
    <definedName name="BUDMFOR10" localSheetId="23">#REF!</definedName>
    <definedName name="BUDMFOR10" localSheetId="24">#REF!</definedName>
    <definedName name="BUDMFOR10">#REF!</definedName>
    <definedName name="BUDMFOR11" localSheetId="0">#REF!</definedName>
    <definedName name="BUDMFOR11" localSheetId="1">#REF!</definedName>
    <definedName name="BUDMFOR11" localSheetId="37">#REF!</definedName>
    <definedName name="BUDMFOR11" localSheetId="2">#REF!</definedName>
    <definedName name="BUDMFOR11" localSheetId="25">#REF!</definedName>
    <definedName name="BUDMFOR11" localSheetId="41">#REF!</definedName>
    <definedName name="BUDMFOR11" localSheetId="7">#REF!</definedName>
    <definedName name="BUDMFOR11" localSheetId="51">#REF!</definedName>
    <definedName name="BUDMFOR11" localSheetId="56">#REF!</definedName>
    <definedName name="BUDMFOR11" localSheetId="16">#REF!</definedName>
    <definedName name="BUDMFOR11" localSheetId="30">#REF!</definedName>
    <definedName name="BUDMFOR11" localSheetId="46">#REF!</definedName>
    <definedName name="BUDMFOR11" localSheetId="35">#REF!</definedName>
    <definedName name="BUDMFOR11" localSheetId="22">#REF!</definedName>
    <definedName name="BUDMFOR11" localSheetId="23">#REF!</definedName>
    <definedName name="BUDMFOR11" localSheetId="24">#REF!</definedName>
    <definedName name="BUDMFOR11">#REF!</definedName>
    <definedName name="BUDMFOR12" localSheetId="0">#REF!</definedName>
    <definedName name="BUDMFOR12" localSheetId="1">#REF!</definedName>
    <definedName name="BUDMFOR12" localSheetId="37">#REF!</definedName>
    <definedName name="BUDMFOR12" localSheetId="2">#REF!</definedName>
    <definedName name="BUDMFOR12" localSheetId="25">#REF!</definedName>
    <definedName name="BUDMFOR12" localSheetId="41">#REF!</definedName>
    <definedName name="BUDMFOR12" localSheetId="7">#REF!</definedName>
    <definedName name="BUDMFOR12" localSheetId="51">#REF!</definedName>
    <definedName name="BUDMFOR12" localSheetId="56">#REF!</definedName>
    <definedName name="BUDMFOR12" localSheetId="16">#REF!</definedName>
    <definedName name="BUDMFOR12" localSheetId="30">#REF!</definedName>
    <definedName name="BUDMFOR12" localSheetId="46">#REF!</definedName>
    <definedName name="BUDMFOR12" localSheetId="35">#REF!</definedName>
    <definedName name="BUDMFOR12" localSheetId="22">#REF!</definedName>
    <definedName name="BUDMFOR12" localSheetId="23">#REF!</definedName>
    <definedName name="BUDMFOR12" localSheetId="24">#REF!</definedName>
    <definedName name="BUDMFOR12">#REF!</definedName>
    <definedName name="BUDMFOR8" localSheetId="0">#REF!</definedName>
    <definedName name="BUDMFOR8" localSheetId="1">#REF!</definedName>
    <definedName name="BUDMFOR8" localSheetId="37">#REF!</definedName>
    <definedName name="BUDMFOR8" localSheetId="2">#REF!</definedName>
    <definedName name="BUDMFOR8" localSheetId="25">#REF!</definedName>
    <definedName name="BUDMFOR8" localSheetId="41">#REF!</definedName>
    <definedName name="BUDMFOR8" localSheetId="7">#REF!</definedName>
    <definedName name="BUDMFOR8" localSheetId="51">#REF!</definedName>
    <definedName name="BUDMFOR8" localSheetId="56">#REF!</definedName>
    <definedName name="BUDMFOR8" localSheetId="16">#REF!</definedName>
    <definedName name="BUDMFOR8" localSheetId="30">#REF!</definedName>
    <definedName name="BUDMFOR8" localSheetId="46">#REF!</definedName>
    <definedName name="BUDMFOR8" localSheetId="35">#REF!</definedName>
    <definedName name="BUDMFOR8" localSheetId="22">#REF!</definedName>
    <definedName name="BUDMFOR8" localSheetId="23">#REF!</definedName>
    <definedName name="BUDMFOR8" localSheetId="24">#REF!</definedName>
    <definedName name="BUDMFOR8">#REF!</definedName>
    <definedName name="BUDMFOR9" localSheetId="0">#REF!</definedName>
    <definedName name="BUDMFOR9" localSheetId="1">#REF!</definedName>
    <definedName name="BUDMFOR9" localSheetId="37">#REF!</definedName>
    <definedName name="BUDMFOR9" localSheetId="2">#REF!</definedName>
    <definedName name="BUDMFOR9" localSheetId="25">#REF!</definedName>
    <definedName name="BUDMFOR9" localSheetId="41">#REF!</definedName>
    <definedName name="BUDMFOR9" localSheetId="7">#REF!</definedName>
    <definedName name="BUDMFOR9" localSheetId="51">#REF!</definedName>
    <definedName name="BUDMFOR9" localSheetId="56">#REF!</definedName>
    <definedName name="BUDMFOR9" localSheetId="16">#REF!</definedName>
    <definedName name="BUDMFOR9" localSheetId="30">#REF!</definedName>
    <definedName name="BUDMFOR9" localSheetId="46">#REF!</definedName>
    <definedName name="BUDMFOR9" localSheetId="35">#REF!</definedName>
    <definedName name="BUDMFOR9" localSheetId="22">#REF!</definedName>
    <definedName name="BUDMFOR9" localSheetId="23">#REF!</definedName>
    <definedName name="BUDMFOR9" localSheetId="24">#REF!</definedName>
    <definedName name="BUDMFOR9">#REF!</definedName>
    <definedName name="BUDYFOR10" localSheetId="0">#REF!</definedName>
    <definedName name="BUDYFOR10" localSheetId="1">#REF!</definedName>
    <definedName name="BUDYFOR10" localSheetId="37">#REF!</definedName>
    <definedName name="BUDYFOR10" localSheetId="2">#REF!</definedName>
    <definedName name="BUDYFOR10" localSheetId="25">#REF!</definedName>
    <definedName name="BUDYFOR10" localSheetId="41">#REF!</definedName>
    <definedName name="BUDYFOR10" localSheetId="7">#REF!</definedName>
    <definedName name="BUDYFOR10" localSheetId="51">#REF!</definedName>
    <definedName name="BUDYFOR10" localSheetId="56">#REF!</definedName>
    <definedName name="BUDYFOR10" localSheetId="16">#REF!</definedName>
    <definedName name="BUDYFOR10" localSheetId="30">#REF!</definedName>
    <definedName name="BUDYFOR10" localSheetId="46">#REF!</definedName>
    <definedName name="BUDYFOR10" localSheetId="35">#REF!</definedName>
    <definedName name="BUDYFOR10" localSheetId="22">#REF!</definedName>
    <definedName name="BUDYFOR10" localSheetId="23">#REF!</definedName>
    <definedName name="BUDYFOR10" localSheetId="24">#REF!</definedName>
    <definedName name="BUDYFOR10">#REF!</definedName>
    <definedName name="BUDYFOR11" localSheetId="0">#REF!</definedName>
    <definedName name="BUDYFOR11" localSheetId="1">#REF!</definedName>
    <definedName name="BUDYFOR11" localSheetId="37">#REF!</definedName>
    <definedName name="BUDYFOR11" localSheetId="2">#REF!</definedName>
    <definedName name="BUDYFOR11" localSheetId="25">#REF!</definedName>
    <definedName name="BUDYFOR11" localSheetId="41">#REF!</definedName>
    <definedName name="BUDYFOR11" localSheetId="7">#REF!</definedName>
    <definedName name="BUDYFOR11" localSheetId="51">#REF!</definedName>
    <definedName name="BUDYFOR11" localSheetId="56">#REF!</definedName>
    <definedName name="BUDYFOR11" localSheetId="16">#REF!</definedName>
    <definedName name="BUDYFOR11" localSheetId="30">#REF!</definedName>
    <definedName name="BUDYFOR11" localSheetId="46">#REF!</definedName>
    <definedName name="BUDYFOR11" localSheetId="35">#REF!</definedName>
    <definedName name="BUDYFOR11" localSheetId="22">#REF!</definedName>
    <definedName name="BUDYFOR11" localSheetId="23">#REF!</definedName>
    <definedName name="BUDYFOR11" localSheetId="24">#REF!</definedName>
    <definedName name="BUDYFOR11">#REF!</definedName>
    <definedName name="BUDYFOR12" localSheetId="0">#REF!</definedName>
    <definedName name="BUDYFOR12" localSheetId="1">#REF!</definedName>
    <definedName name="BUDYFOR12" localSheetId="37">#REF!</definedName>
    <definedName name="BUDYFOR12" localSheetId="2">#REF!</definedName>
    <definedName name="BUDYFOR12" localSheetId="25">#REF!</definedName>
    <definedName name="BUDYFOR12" localSheetId="41">#REF!</definedName>
    <definedName name="BUDYFOR12" localSheetId="7">#REF!</definedName>
    <definedName name="BUDYFOR12" localSheetId="51">#REF!</definedName>
    <definedName name="BUDYFOR12" localSheetId="56">#REF!</definedName>
    <definedName name="BUDYFOR12" localSheetId="16">#REF!</definedName>
    <definedName name="BUDYFOR12" localSheetId="30">#REF!</definedName>
    <definedName name="BUDYFOR12" localSheetId="46">#REF!</definedName>
    <definedName name="BUDYFOR12" localSheetId="35">#REF!</definedName>
    <definedName name="BUDYFOR12" localSheetId="22">#REF!</definedName>
    <definedName name="BUDYFOR12" localSheetId="23">#REF!</definedName>
    <definedName name="BUDYFOR12" localSheetId="24">#REF!</definedName>
    <definedName name="BUDYFOR12">#REF!</definedName>
    <definedName name="BUDYFOR8" localSheetId="0">#REF!</definedName>
    <definedName name="BUDYFOR8" localSheetId="1">#REF!</definedName>
    <definedName name="BUDYFOR8" localSheetId="37">#REF!</definedName>
    <definedName name="BUDYFOR8" localSheetId="2">#REF!</definedName>
    <definedName name="BUDYFOR8" localSheetId="25">#REF!</definedName>
    <definedName name="BUDYFOR8" localSheetId="41">#REF!</definedName>
    <definedName name="BUDYFOR8" localSheetId="7">#REF!</definedName>
    <definedName name="BUDYFOR8" localSheetId="51">#REF!</definedName>
    <definedName name="BUDYFOR8" localSheetId="56">#REF!</definedName>
    <definedName name="BUDYFOR8" localSheetId="16">#REF!</definedName>
    <definedName name="BUDYFOR8" localSheetId="30">#REF!</definedName>
    <definedName name="BUDYFOR8" localSheetId="46">#REF!</definedName>
    <definedName name="BUDYFOR8" localSheetId="35">#REF!</definedName>
    <definedName name="BUDYFOR8" localSheetId="22">#REF!</definedName>
    <definedName name="BUDYFOR8" localSheetId="23">#REF!</definedName>
    <definedName name="BUDYFOR8" localSheetId="24">#REF!</definedName>
    <definedName name="BUDYFOR8">#REF!</definedName>
    <definedName name="BUDYFOR9" localSheetId="0">#REF!</definedName>
    <definedName name="BUDYFOR9" localSheetId="1">#REF!</definedName>
    <definedName name="BUDYFOR9" localSheetId="37">#REF!</definedName>
    <definedName name="BUDYFOR9" localSheetId="2">#REF!</definedName>
    <definedName name="BUDYFOR9" localSheetId="25">#REF!</definedName>
    <definedName name="BUDYFOR9" localSheetId="41">#REF!</definedName>
    <definedName name="BUDYFOR9" localSheetId="7">#REF!</definedName>
    <definedName name="BUDYFOR9" localSheetId="51">#REF!</definedName>
    <definedName name="BUDYFOR9" localSheetId="56">#REF!</definedName>
    <definedName name="BUDYFOR9" localSheetId="16">#REF!</definedName>
    <definedName name="BUDYFOR9" localSheetId="30">#REF!</definedName>
    <definedName name="BUDYFOR9" localSheetId="46">#REF!</definedName>
    <definedName name="BUDYFOR9" localSheetId="35">#REF!</definedName>
    <definedName name="BUDYFOR9" localSheetId="22">#REF!</definedName>
    <definedName name="BUDYFOR9" localSheetId="23">#REF!</definedName>
    <definedName name="BUDYFOR9" localSheetId="24">#REF!</definedName>
    <definedName name="BUDYFOR9">#REF!</definedName>
    <definedName name="build_bal" localSheetId="0">'[2]F&amp;F'!#REF!</definedName>
    <definedName name="build_bal" localSheetId="1">'[2]F&amp;F'!#REF!</definedName>
    <definedName name="build_bal" localSheetId="37">'[2]F&amp;F'!#REF!</definedName>
    <definedName name="build_bal" localSheetId="2">'[2]F&amp;F'!#REF!</definedName>
    <definedName name="build_bal" localSheetId="25">'[2]F&amp;F'!#REF!</definedName>
    <definedName name="build_bal" localSheetId="41">'[2]F&amp;F'!#REF!</definedName>
    <definedName name="build_bal" localSheetId="7">'[2]F&amp;F'!#REF!</definedName>
    <definedName name="build_bal" localSheetId="51">'[2]F&amp;F'!#REF!</definedName>
    <definedName name="build_bal" localSheetId="56">'[2]F&amp;F'!#REF!</definedName>
    <definedName name="build_bal" localSheetId="16">'[2]F&amp;F'!#REF!</definedName>
    <definedName name="build_bal" localSheetId="30">'[2]F&amp;F'!#REF!</definedName>
    <definedName name="build_bal" localSheetId="46">'[2]F&amp;F'!#REF!</definedName>
    <definedName name="build_bal" localSheetId="35">'[2]F&amp;F'!#REF!</definedName>
    <definedName name="build_bal" localSheetId="22">'[2]F&amp;F'!#REF!</definedName>
    <definedName name="build_bal" localSheetId="23">'[2]F&amp;F'!#REF!</definedName>
    <definedName name="build_bal" localSheetId="24">'[2]F&amp;F'!#REF!</definedName>
    <definedName name="build_bal">'[2]F&amp;F'!#REF!</definedName>
    <definedName name="BuiltIn_Recorder___0" localSheetId="0">#REF!</definedName>
    <definedName name="BuiltIn_Recorder___0" localSheetId="1">#REF!</definedName>
    <definedName name="BuiltIn_Recorder___0" localSheetId="37">#REF!</definedName>
    <definedName name="BuiltIn_Recorder___0" localSheetId="2">#REF!</definedName>
    <definedName name="BuiltIn_Recorder___0" localSheetId="25">#REF!</definedName>
    <definedName name="BuiltIn_Recorder___0" localSheetId="41">#REF!</definedName>
    <definedName name="BuiltIn_Recorder___0" localSheetId="7">#REF!</definedName>
    <definedName name="BuiltIn_Recorder___0" localSheetId="51">#REF!</definedName>
    <definedName name="BuiltIn_Recorder___0" localSheetId="56">#REF!</definedName>
    <definedName name="BuiltIn_Recorder___0" localSheetId="16">#REF!</definedName>
    <definedName name="BuiltIn_Recorder___0" localSheetId="30">#REF!</definedName>
    <definedName name="BuiltIn_Recorder___0" localSheetId="46">#REF!</definedName>
    <definedName name="BuiltIn_Recorder___0" localSheetId="35">#REF!</definedName>
    <definedName name="BuiltIn_Recorder___0" localSheetId="22">#REF!</definedName>
    <definedName name="BuiltIn_Recorder___0" localSheetId="23">#REF!</definedName>
    <definedName name="BuiltIn_Recorder___0" localSheetId="24">#REF!</definedName>
    <definedName name="BuiltIn_Recorder___0">#REF!</definedName>
    <definedName name="Burk_Communication" localSheetId="0">#REF!</definedName>
    <definedName name="Burk_Communication" localSheetId="1">#REF!</definedName>
    <definedName name="Burk_Communication" localSheetId="37">#REF!</definedName>
    <definedName name="Burk_Communication" localSheetId="2">#REF!</definedName>
    <definedName name="Burk_Communication" localSheetId="25">#REF!</definedName>
    <definedName name="Burk_Communication" localSheetId="41">#REF!</definedName>
    <definedName name="Burk_Communication" localSheetId="7">#REF!</definedName>
    <definedName name="Burk_Communication" localSheetId="51">#REF!</definedName>
    <definedName name="Burk_Communication" localSheetId="56">#REF!</definedName>
    <definedName name="Burk_Communication" localSheetId="16">#REF!</definedName>
    <definedName name="Burk_Communication" localSheetId="30">#REF!</definedName>
    <definedName name="Burk_Communication" localSheetId="46">#REF!</definedName>
    <definedName name="Burk_Communication" localSheetId="35">#REF!</definedName>
    <definedName name="Burk_Communication" localSheetId="22">#REF!</definedName>
    <definedName name="Burk_Communication" localSheetId="23">#REF!</definedName>
    <definedName name="Burk_Communication" localSheetId="24">#REF!</definedName>
    <definedName name="Burk_Communication">#REF!</definedName>
    <definedName name="Burraq_Telecom" localSheetId="0">#REF!</definedName>
    <definedName name="Burraq_Telecom" localSheetId="1">#REF!</definedName>
    <definedName name="Burraq_Telecom" localSheetId="37">#REF!</definedName>
    <definedName name="Burraq_Telecom" localSheetId="2">#REF!</definedName>
    <definedName name="Burraq_Telecom" localSheetId="25">#REF!</definedName>
    <definedName name="Burraq_Telecom" localSheetId="41">#REF!</definedName>
    <definedName name="Burraq_Telecom" localSheetId="7">#REF!</definedName>
    <definedName name="Burraq_Telecom" localSheetId="51">#REF!</definedName>
    <definedName name="Burraq_Telecom" localSheetId="56">#REF!</definedName>
    <definedName name="Burraq_Telecom" localSheetId="16">#REF!</definedName>
    <definedName name="Burraq_Telecom" localSheetId="30">#REF!</definedName>
    <definedName name="Burraq_Telecom" localSheetId="46">#REF!</definedName>
    <definedName name="Burraq_Telecom" localSheetId="35">#REF!</definedName>
    <definedName name="Burraq_Telecom" localSheetId="22">#REF!</definedName>
    <definedName name="Burraq_Telecom" localSheetId="23">#REF!</definedName>
    <definedName name="Burraq_Telecom" localSheetId="24">#REF!</definedName>
    <definedName name="Burraq_Telecom">#REF!</definedName>
    <definedName name="Busniess_Promoters" localSheetId="0">#REF!</definedName>
    <definedName name="Busniess_Promoters" localSheetId="1">#REF!</definedName>
    <definedName name="Busniess_Promoters" localSheetId="37">#REF!</definedName>
    <definedName name="Busniess_Promoters" localSheetId="2">#REF!</definedName>
    <definedName name="Busniess_Promoters" localSheetId="25">#REF!</definedName>
    <definedName name="Busniess_Promoters" localSheetId="41">#REF!</definedName>
    <definedName name="Busniess_Promoters" localSheetId="7">#REF!</definedName>
    <definedName name="Busniess_Promoters" localSheetId="51">#REF!</definedName>
    <definedName name="Busniess_Promoters" localSheetId="56">#REF!</definedName>
    <definedName name="Busniess_Promoters" localSheetId="16">#REF!</definedName>
    <definedName name="Busniess_Promoters" localSheetId="30">#REF!</definedName>
    <definedName name="Busniess_Promoters" localSheetId="46">#REF!</definedName>
    <definedName name="Busniess_Promoters" localSheetId="35">#REF!</definedName>
    <definedName name="Busniess_Promoters" localSheetId="22">#REF!</definedName>
    <definedName name="Busniess_Promoters" localSheetId="23">#REF!</definedName>
    <definedName name="Busniess_Promoters" localSheetId="24">#REF!</definedName>
    <definedName name="Busniess_Promoters">#REF!</definedName>
    <definedName name="Busy_communication" localSheetId="0">#REF!</definedName>
    <definedName name="Busy_communication" localSheetId="1">#REF!</definedName>
    <definedName name="Busy_communication" localSheetId="37">#REF!</definedName>
    <definedName name="Busy_communication" localSheetId="2">#REF!</definedName>
    <definedName name="Busy_communication" localSheetId="25">#REF!</definedName>
    <definedName name="Busy_communication" localSheetId="41">#REF!</definedName>
    <definedName name="Busy_communication" localSheetId="7">#REF!</definedName>
    <definedName name="Busy_communication" localSheetId="51">#REF!</definedName>
    <definedName name="Busy_communication" localSheetId="56">#REF!</definedName>
    <definedName name="Busy_communication" localSheetId="16">#REF!</definedName>
    <definedName name="Busy_communication" localSheetId="30">#REF!</definedName>
    <definedName name="Busy_communication" localSheetId="46">#REF!</definedName>
    <definedName name="Busy_communication" localSheetId="35">#REF!</definedName>
    <definedName name="Busy_communication" localSheetId="22">#REF!</definedName>
    <definedName name="Busy_communication" localSheetId="23">#REF!</definedName>
    <definedName name="Busy_communication" localSheetId="24">#REF!</definedName>
    <definedName name="Busy_communication">#REF!</definedName>
    <definedName name="Butt_commnication" localSheetId="0">#REF!</definedName>
    <definedName name="Butt_commnication" localSheetId="1">#REF!</definedName>
    <definedName name="Butt_commnication" localSheetId="37">#REF!</definedName>
    <definedName name="Butt_commnication" localSheetId="2">#REF!</definedName>
    <definedName name="Butt_commnication" localSheetId="25">#REF!</definedName>
    <definedName name="Butt_commnication" localSheetId="41">#REF!</definedName>
    <definedName name="Butt_commnication" localSheetId="7">#REF!</definedName>
    <definedName name="Butt_commnication" localSheetId="51">#REF!</definedName>
    <definedName name="Butt_commnication" localSheetId="56">#REF!</definedName>
    <definedName name="Butt_commnication" localSheetId="16">#REF!</definedName>
    <definedName name="Butt_commnication" localSheetId="30">#REF!</definedName>
    <definedName name="Butt_commnication" localSheetId="46">#REF!</definedName>
    <definedName name="Butt_commnication" localSheetId="35">#REF!</definedName>
    <definedName name="Butt_commnication" localSheetId="22">#REF!</definedName>
    <definedName name="Butt_commnication" localSheetId="23">#REF!</definedName>
    <definedName name="Butt_commnication" localSheetId="24">#REF!</definedName>
    <definedName name="Butt_commnication">#REF!</definedName>
    <definedName name="C.Flow" localSheetId="0">#REF!</definedName>
    <definedName name="C.Flow" localSheetId="1">#REF!</definedName>
    <definedName name="C.Flow" localSheetId="37">#REF!</definedName>
    <definedName name="C.Flow" localSheetId="2">#REF!</definedName>
    <definedName name="C.Flow" localSheetId="25">#REF!</definedName>
    <definedName name="C.Flow" localSheetId="41">#REF!</definedName>
    <definedName name="C.Flow" localSheetId="7">#REF!</definedName>
    <definedName name="C.Flow" localSheetId="51">#REF!</definedName>
    <definedName name="C.Flow" localSheetId="56">#REF!</definedName>
    <definedName name="C.Flow" localSheetId="16">#REF!</definedName>
    <definedName name="C.Flow" localSheetId="30">#REF!</definedName>
    <definedName name="C.Flow" localSheetId="46">#REF!</definedName>
    <definedName name="C.Flow" localSheetId="35">#REF!</definedName>
    <definedName name="C.Flow" localSheetId="22">#REF!</definedName>
    <definedName name="C.Flow" localSheetId="23">#REF!</definedName>
    <definedName name="C.Flow" localSheetId="24">#REF!</definedName>
    <definedName name="C.Flow">#REF!</definedName>
    <definedName name="C.G.S.Qtr" hidden="1">{"'Rates'!$A$1:$D$31"}</definedName>
    <definedName name="C_" localSheetId="0">#REF!</definedName>
    <definedName name="C_" localSheetId="1">#REF!</definedName>
    <definedName name="C_" localSheetId="37">#REF!</definedName>
    <definedName name="C_" localSheetId="2">#REF!</definedName>
    <definedName name="C_" localSheetId="25">#REF!</definedName>
    <definedName name="C_" localSheetId="41">#REF!</definedName>
    <definedName name="C_" localSheetId="7">#REF!</definedName>
    <definedName name="C_" localSheetId="51">#REF!</definedName>
    <definedName name="C_" localSheetId="56">#REF!</definedName>
    <definedName name="C_" localSheetId="16">#REF!</definedName>
    <definedName name="C_" localSheetId="30">#REF!</definedName>
    <definedName name="C_" localSheetId="46">#REF!</definedName>
    <definedName name="C_" localSheetId="35">#REF!</definedName>
    <definedName name="C_" localSheetId="22">#REF!</definedName>
    <definedName name="C_" localSheetId="23">#REF!</definedName>
    <definedName name="C_" localSheetId="24">#REF!</definedName>
    <definedName name="C_">#REF!</definedName>
    <definedName name="C_AAA" localSheetId="0">'[21]Sub HMC'!#REF!</definedName>
    <definedName name="C_AAA" localSheetId="1">'[21]Sub HMC'!#REF!</definedName>
    <definedName name="C_AAA" localSheetId="37">'[21]Sub HMC'!#REF!</definedName>
    <definedName name="C_AAA" localSheetId="2">'[21]Sub HMC'!#REF!</definedName>
    <definedName name="C_AAA" localSheetId="25">'[21]Sub HMC'!#REF!</definedName>
    <definedName name="C_AAA" localSheetId="41">'[21]Sub HMC'!#REF!</definedName>
    <definedName name="C_AAA" localSheetId="7">'[21]Sub HMC'!#REF!</definedName>
    <definedName name="C_AAA" localSheetId="51">'[21]Sub HMC'!#REF!</definedName>
    <definedName name="C_AAA" localSheetId="56">'[21]Sub HMC'!#REF!</definedName>
    <definedName name="C_AAA" localSheetId="16">'[21]Sub HMC'!#REF!</definedName>
    <definedName name="C_AAA" localSheetId="30">'[21]Sub HMC'!#REF!</definedName>
    <definedName name="C_AAA" localSheetId="46">'[21]Sub HMC'!#REF!</definedName>
    <definedName name="C_AAA" localSheetId="35">'[21]Sub HMC'!#REF!</definedName>
    <definedName name="C_AAA" localSheetId="22">'[21]Sub HMC'!#REF!</definedName>
    <definedName name="C_AAA" localSheetId="23">'[21]Sub HMC'!#REF!</definedName>
    <definedName name="C_AAA" localSheetId="24">'[21]Sub HMC'!#REF!</definedName>
    <definedName name="C_AAA">'[21]Sub HMC'!#REF!</definedName>
    <definedName name="Cable_Guys" localSheetId="0">#REF!</definedName>
    <definedName name="Cable_Guys" localSheetId="1">#REF!</definedName>
    <definedName name="Cable_Guys" localSheetId="37">#REF!</definedName>
    <definedName name="Cable_Guys" localSheetId="2">#REF!</definedName>
    <definedName name="Cable_Guys" localSheetId="25">#REF!</definedName>
    <definedName name="Cable_Guys" localSheetId="41">#REF!</definedName>
    <definedName name="Cable_Guys" localSheetId="7">#REF!</definedName>
    <definedName name="Cable_Guys" localSheetId="51">#REF!</definedName>
    <definedName name="Cable_Guys" localSheetId="56">#REF!</definedName>
    <definedName name="Cable_Guys" localSheetId="16">#REF!</definedName>
    <definedName name="Cable_Guys" localSheetId="30">#REF!</definedName>
    <definedName name="Cable_Guys" localSheetId="46">#REF!</definedName>
    <definedName name="Cable_Guys" localSheetId="35">#REF!</definedName>
    <definedName name="Cable_Guys" localSheetId="22">#REF!</definedName>
    <definedName name="Cable_Guys" localSheetId="23">#REF!</definedName>
    <definedName name="Cable_Guys" localSheetId="24">#REF!</definedName>
    <definedName name="Cable_Guys">#REF!</definedName>
    <definedName name="Call_House" localSheetId="0">#REF!</definedName>
    <definedName name="Call_House" localSheetId="1">#REF!</definedName>
    <definedName name="Call_House" localSheetId="37">#REF!</definedName>
    <definedName name="Call_House" localSheetId="2">#REF!</definedName>
    <definedName name="Call_House" localSheetId="25">#REF!</definedName>
    <definedName name="Call_House" localSheetId="41">#REF!</definedName>
    <definedName name="Call_House" localSheetId="7">#REF!</definedName>
    <definedName name="Call_House" localSheetId="51">#REF!</definedName>
    <definedName name="Call_House" localSheetId="56">#REF!</definedName>
    <definedName name="Call_House" localSheetId="16">#REF!</definedName>
    <definedName name="Call_House" localSheetId="30">#REF!</definedName>
    <definedName name="Call_House" localSheetId="46">#REF!</definedName>
    <definedName name="Call_House" localSheetId="35">#REF!</definedName>
    <definedName name="Call_House" localSheetId="22">#REF!</definedName>
    <definedName name="Call_House" localSheetId="23">#REF!</definedName>
    <definedName name="Call_House" localSheetId="24">#REF!</definedName>
    <definedName name="Call_House">#REF!</definedName>
    <definedName name="Call_Link" localSheetId="0">#REF!</definedName>
    <definedName name="Call_Link" localSheetId="1">#REF!</definedName>
    <definedName name="Call_Link" localSheetId="37">#REF!</definedName>
    <definedName name="Call_Link" localSheetId="2">#REF!</definedName>
    <definedName name="Call_Link" localSheetId="25">#REF!</definedName>
    <definedName name="Call_Link" localSheetId="41">#REF!</definedName>
    <definedName name="Call_Link" localSheetId="7">#REF!</definedName>
    <definedName name="Call_Link" localSheetId="51">#REF!</definedName>
    <definedName name="Call_Link" localSheetId="56">#REF!</definedName>
    <definedName name="Call_Link" localSheetId="16">#REF!</definedName>
    <definedName name="Call_Link" localSheetId="30">#REF!</definedName>
    <definedName name="Call_Link" localSheetId="46">#REF!</definedName>
    <definedName name="Call_Link" localSheetId="35">#REF!</definedName>
    <definedName name="Call_Link" localSheetId="22">#REF!</definedName>
    <definedName name="Call_Link" localSheetId="23">#REF!</definedName>
    <definedName name="Call_Link" localSheetId="24">#REF!</definedName>
    <definedName name="Call_Link">#REF!</definedName>
    <definedName name="Call_plus" localSheetId="0">#REF!</definedName>
    <definedName name="Call_plus" localSheetId="1">#REF!</definedName>
    <definedName name="Call_plus" localSheetId="37">#REF!</definedName>
    <definedName name="Call_plus" localSheetId="2">#REF!</definedName>
    <definedName name="Call_plus" localSheetId="25">#REF!</definedName>
    <definedName name="Call_plus" localSheetId="41">#REF!</definedName>
    <definedName name="Call_plus" localSheetId="7">#REF!</definedName>
    <definedName name="Call_plus" localSheetId="51">#REF!</definedName>
    <definedName name="Call_plus" localSheetId="56">#REF!</definedName>
    <definedName name="Call_plus" localSheetId="16">#REF!</definedName>
    <definedName name="Call_plus" localSheetId="30">#REF!</definedName>
    <definedName name="Call_plus" localSheetId="46">#REF!</definedName>
    <definedName name="Call_plus" localSheetId="35">#REF!</definedName>
    <definedName name="Call_plus" localSheetId="22">#REF!</definedName>
    <definedName name="Call_plus" localSheetId="23">#REF!</definedName>
    <definedName name="Call_plus" localSheetId="24">#REF!</definedName>
    <definedName name="Call_plus">#REF!</definedName>
    <definedName name="Call_tel" localSheetId="0">#REF!</definedName>
    <definedName name="Call_tel" localSheetId="1">#REF!</definedName>
    <definedName name="Call_tel" localSheetId="37">#REF!</definedName>
    <definedName name="Call_tel" localSheetId="2">#REF!</definedName>
    <definedName name="Call_tel" localSheetId="25">#REF!</definedName>
    <definedName name="Call_tel" localSheetId="41">#REF!</definedName>
    <definedName name="Call_tel" localSheetId="7">#REF!</definedName>
    <definedName name="Call_tel" localSheetId="51">#REF!</definedName>
    <definedName name="Call_tel" localSheetId="56">#REF!</definedName>
    <definedName name="Call_tel" localSheetId="16">#REF!</definedName>
    <definedName name="Call_tel" localSheetId="30">#REF!</definedName>
    <definedName name="Call_tel" localSheetId="46">#REF!</definedName>
    <definedName name="Call_tel" localSheetId="35">#REF!</definedName>
    <definedName name="Call_tel" localSheetId="22">#REF!</definedName>
    <definedName name="Call_tel" localSheetId="23">#REF!</definedName>
    <definedName name="Call_tel" localSheetId="24">#REF!</definedName>
    <definedName name="Call_tel">#REF!</definedName>
    <definedName name="call_time" localSheetId="0">#REF!</definedName>
    <definedName name="call_time" localSheetId="1">#REF!</definedName>
    <definedName name="call_time" localSheetId="37">#REF!</definedName>
    <definedName name="call_time" localSheetId="2">#REF!</definedName>
    <definedName name="call_time" localSheetId="25">#REF!</definedName>
    <definedName name="call_time" localSheetId="41">#REF!</definedName>
    <definedName name="call_time" localSheetId="7">#REF!</definedName>
    <definedName name="call_time" localSheetId="51">#REF!</definedName>
    <definedName name="call_time" localSheetId="56">#REF!</definedName>
    <definedName name="call_time" localSheetId="16">#REF!</definedName>
    <definedName name="call_time" localSheetId="30">#REF!</definedName>
    <definedName name="call_time" localSheetId="46">#REF!</definedName>
    <definedName name="call_time" localSheetId="35">#REF!</definedName>
    <definedName name="call_time" localSheetId="22">#REF!</definedName>
    <definedName name="call_time" localSheetId="23">#REF!</definedName>
    <definedName name="call_time" localSheetId="24">#REF!</definedName>
    <definedName name="call_time">#REF!</definedName>
    <definedName name="Cap.exp" localSheetId="0">#REF!</definedName>
    <definedName name="Cap.exp" localSheetId="1">#REF!</definedName>
    <definedName name="Cap.exp" localSheetId="37">#REF!</definedName>
    <definedName name="Cap.exp" localSheetId="2">#REF!</definedName>
    <definedName name="Cap.exp" localSheetId="25">#REF!</definedName>
    <definedName name="Cap.exp" localSheetId="41">#REF!</definedName>
    <definedName name="Cap.exp" localSheetId="7">#REF!</definedName>
    <definedName name="Cap.exp" localSheetId="51">#REF!</definedName>
    <definedName name="Cap.exp" localSheetId="56">#REF!</definedName>
    <definedName name="Cap.exp" localSheetId="16">#REF!</definedName>
    <definedName name="Cap.exp" localSheetId="30">#REF!</definedName>
    <definedName name="Cap.exp" localSheetId="46">#REF!</definedName>
    <definedName name="Cap.exp" localSheetId="35">#REF!</definedName>
    <definedName name="Cap.exp" localSheetId="22">#REF!</definedName>
    <definedName name="Cap.exp" localSheetId="23">#REF!</definedName>
    <definedName name="Cap.exp" localSheetId="24">#REF!</definedName>
    <definedName name="Cap.exp">#REF!</definedName>
    <definedName name="Capital_and_reserves" localSheetId="0">#REF!</definedName>
    <definedName name="Capital_and_reserves" localSheetId="1">#REF!</definedName>
    <definedName name="Capital_and_reserves" localSheetId="37">#REF!</definedName>
    <definedName name="Capital_and_reserves" localSheetId="2">#REF!</definedName>
    <definedName name="Capital_and_reserves" localSheetId="25">#REF!</definedName>
    <definedName name="Capital_and_reserves" localSheetId="41">#REF!</definedName>
    <definedName name="Capital_and_reserves" localSheetId="7">#REF!</definedName>
    <definedName name="Capital_and_reserves" localSheetId="51">#REF!</definedName>
    <definedName name="Capital_and_reserves" localSheetId="56">#REF!</definedName>
    <definedName name="Capital_and_reserves" localSheetId="16">#REF!</definedName>
    <definedName name="Capital_and_reserves" localSheetId="30">#REF!</definedName>
    <definedName name="Capital_and_reserves" localSheetId="46">#REF!</definedName>
    <definedName name="Capital_and_reserves" localSheetId="35">#REF!</definedName>
    <definedName name="Capital_and_reserves" localSheetId="22">#REF!</definedName>
    <definedName name="Capital_and_reserves" localSheetId="23">#REF!</definedName>
    <definedName name="Capital_and_reserves" localSheetId="24">#REF!</definedName>
    <definedName name="Capital_and_reserves">#REF!</definedName>
    <definedName name="CapitalandReserves_Conclusion" localSheetId="0">#REF!</definedName>
    <definedName name="CapitalandReserves_Conclusion" localSheetId="1">#REF!</definedName>
    <definedName name="CapitalandReserves_Conclusion" localSheetId="37">#REF!</definedName>
    <definedName name="CapitalandReserves_Conclusion" localSheetId="2">#REF!</definedName>
    <definedName name="CapitalandReserves_Conclusion" localSheetId="25">#REF!</definedName>
    <definedName name="CapitalandReserves_Conclusion" localSheetId="41">#REF!</definedName>
    <definedName name="CapitalandReserves_Conclusion" localSheetId="7">#REF!</definedName>
    <definedName name="CapitalandReserves_Conclusion" localSheetId="51">#REF!</definedName>
    <definedName name="CapitalandReserves_Conclusion" localSheetId="56">#REF!</definedName>
    <definedName name="CapitalandReserves_Conclusion" localSheetId="16">#REF!</definedName>
    <definedName name="CapitalandReserves_Conclusion" localSheetId="30">#REF!</definedName>
    <definedName name="CapitalandReserves_Conclusion" localSheetId="46">#REF!</definedName>
    <definedName name="CapitalandReserves_Conclusion" localSheetId="35">#REF!</definedName>
    <definedName name="CapitalandReserves_Conclusion" localSheetId="22">#REF!</definedName>
    <definedName name="CapitalandReserves_Conclusion" localSheetId="23">#REF!</definedName>
    <definedName name="CapitalandReserves_Conclusion" localSheetId="24">#REF!</definedName>
    <definedName name="CapitalandReserves_Conclusion">#REF!</definedName>
    <definedName name="CapitalandReservesAudit_Work_Done" localSheetId="0">#REF!</definedName>
    <definedName name="CapitalandReservesAudit_Work_Done" localSheetId="1">#REF!</definedName>
    <definedName name="CapitalandReservesAudit_Work_Done" localSheetId="37">#REF!</definedName>
    <definedName name="CapitalandReservesAudit_Work_Done" localSheetId="2">#REF!</definedName>
    <definedName name="CapitalandReservesAudit_Work_Done" localSheetId="25">#REF!</definedName>
    <definedName name="CapitalandReservesAudit_Work_Done" localSheetId="41">#REF!</definedName>
    <definedName name="CapitalandReservesAudit_Work_Done" localSheetId="7">#REF!</definedName>
    <definedName name="CapitalandReservesAudit_Work_Done" localSheetId="51">#REF!</definedName>
    <definedName name="CapitalandReservesAudit_Work_Done" localSheetId="56">#REF!</definedName>
    <definedName name="CapitalandReservesAudit_Work_Done" localSheetId="16">#REF!</definedName>
    <definedName name="CapitalandReservesAudit_Work_Done" localSheetId="30">#REF!</definedName>
    <definedName name="CapitalandReservesAudit_Work_Done" localSheetId="46">#REF!</definedName>
    <definedName name="CapitalandReservesAudit_Work_Done" localSheetId="35">#REF!</definedName>
    <definedName name="CapitalandReservesAudit_Work_Done" localSheetId="22">#REF!</definedName>
    <definedName name="CapitalandReservesAudit_Work_Done" localSheetId="23">#REF!</definedName>
    <definedName name="CapitalandReservesAudit_Work_Done" localSheetId="24">#REF!</definedName>
    <definedName name="CapitalandReservesAudit_Work_Done">#REF!</definedName>
    <definedName name="Caprice" localSheetId="0">#REF!</definedName>
    <definedName name="Caprice" localSheetId="1">#REF!</definedName>
    <definedName name="Caprice" localSheetId="37">#REF!</definedName>
    <definedName name="Caprice" localSheetId="2">#REF!</definedName>
    <definedName name="Caprice" localSheetId="25">#REF!</definedName>
    <definedName name="Caprice" localSheetId="41">#REF!</definedName>
    <definedName name="Caprice" localSheetId="7">#REF!</definedName>
    <definedName name="Caprice" localSheetId="51">#REF!</definedName>
    <definedName name="Caprice" localSheetId="56">#REF!</definedName>
    <definedName name="Caprice" localSheetId="16">#REF!</definedName>
    <definedName name="Caprice" localSheetId="30">#REF!</definedName>
    <definedName name="Caprice" localSheetId="46">#REF!</definedName>
    <definedName name="Caprice" localSheetId="35">#REF!</definedName>
    <definedName name="Caprice" localSheetId="22">#REF!</definedName>
    <definedName name="Caprice" localSheetId="23">#REF!</definedName>
    <definedName name="Caprice" localSheetId="24">#REF!</definedName>
    <definedName name="Caprice">#REF!</definedName>
    <definedName name="Carrier_Telephone" localSheetId="0">#REF!</definedName>
    <definedName name="Carrier_Telephone" localSheetId="1">#REF!</definedName>
    <definedName name="Carrier_Telephone" localSheetId="37">#REF!</definedName>
    <definedName name="Carrier_Telephone" localSheetId="2">#REF!</definedName>
    <definedName name="Carrier_Telephone" localSheetId="25">#REF!</definedName>
    <definedName name="Carrier_Telephone" localSheetId="41">#REF!</definedName>
    <definedName name="Carrier_Telephone" localSheetId="7">#REF!</definedName>
    <definedName name="Carrier_Telephone" localSheetId="51">#REF!</definedName>
    <definedName name="Carrier_Telephone" localSheetId="56">#REF!</definedName>
    <definedName name="Carrier_Telephone" localSheetId="16">#REF!</definedName>
    <definedName name="Carrier_Telephone" localSheetId="30">#REF!</definedName>
    <definedName name="Carrier_Telephone" localSheetId="46">#REF!</definedName>
    <definedName name="Carrier_Telephone" localSheetId="35">#REF!</definedName>
    <definedName name="Carrier_Telephone" localSheetId="22">#REF!</definedName>
    <definedName name="Carrier_Telephone" localSheetId="23">#REF!</definedName>
    <definedName name="Carrier_Telephone" localSheetId="24">#REF!</definedName>
    <definedName name="Carrier_Telephone">#REF!</definedName>
    <definedName name="CASH" localSheetId="0">#REF!</definedName>
    <definedName name="CASH" localSheetId="1">#REF!</definedName>
    <definedName name="CASH" localSheetId="37">#REF!</definedName>
    <definedName name="CASH" localSheetId="2">#REF!</definedName>
    <definedName name="CASH" localSheetId="25">#REF!</definedName>
    <definedName name="CASH" localSheetId="41">#REF!</definedName>
    <definedName name="CASH" localSheetId="7">#REF!</definedName>
    <definedName name="CASH" localSheetId="51">#REF!</definedName>
    <definedName name="CASH" localSheetId="56">#REF!</definedName>
    <definedName name="CASH" localSheetId="16">#REF!</definedName>
    <definedName name="CASH" localSheetId="30">#REF!</definedName>
    <definedName name="CASH" localSheetId="46">#REF!</definedName>
    <definedName name="CASH" localSheetId="35">#REF!</definedName>
    <definedName name="CASH" localSheetId="22">#REF!</definedName>
    <definedName name="CASH" localSheetId="23">#REF!</definedName>
    <definedName name="CASH" localSheetId="24">#REF!</definedName>
    <definedName name="CASH">#REF!</definedName>
    <definedName name="CASH_AREA" localSheetId="0">#REF!</definedName>
    <definedName name="CASH_AREA" localSheetId="1">#REF!</definedName>
    <definedName name="CASH_AREA" localSheetId="37">#REF!</definedName>
    <definedName name="CASH_AREA" localSheetId="2">#REF!</definedName>
    <definedName name="CASH_AREA" localSheetId="25">#REF!</definedName>
    <definedName name="CASH_AREA" localSheetId="41">#REF!</definedName>
    <definedName name="CASH_AREA" localSheetId="7">#REF!</definedName>
    <definedName name="CASH_AREA" localSheetId="51">#REF!</definedName>
    <definedName name="CASH_AREA" localSheetId="56">#REF!</definedName>
    <definedName name="CASH_AREA" localSheetId="16">#REF!</definedName>
    <definedName name="CASH_AREA" localSheetId="30">#REF!</definedName>
    <definedName name="CASH_AREA" localSheetId="46">#REF!</definedName>
    <definedName name="CASH_AREA" localSheetId="35">#REF!</definedName>
    <definedName name="CASH_AREA" localSheetId="22">#REF!</definedName>
    <definedName name="CASH_AREA" localSheetId="23">#REF!</definedName>
    <definedName name="CASH_AREA" localSheetId="24">#REF!</definedName>
    <definedName name="CASH_AREA">#REF!</definedName>
    <definedName name="CASH_B1" localSheetId="0">#REF!</definedName>
    <definedName name="CASH_B1" localSheetId="1">#REF!</definedName>
    <definedName name="CASH_B1" localSheetId="37">#REF!</definedName>
    <definedName name="CASH_B1" localSheetId="2">#REF!</definedName>
    <definedName name="CASH_B1" localSheetId="25">#REF!</definedName>
    <definedName name="CASH_B1" localSheetId="41">#REF!</definedName>
    <definedName name="CASH_B1" localSheetId="7">#REF!</definedName>
    <definedName name="CASH_B1" localSheetId="51">#REF!</definedName>
    <definedName name="CASH_B1" localSheetId="56">#REF!</definedName>
    <definedName name="CASH_B1" localSheetId="16">#REF!</definedName>
    <definedName name="CASH_B1" localSheetId="30">#REF!</definedName>
    <definedName name="CASH_B1" localSheetId="46">#REF!</definedName>
    <definedName name="CASH_B1" localSheetId="35">#REF!</definedName>
    <definedName name="CASH_B1" localSheetId="22">#REF!</definedName>
    <definedName name="CASH_B1" localSheetId="23">#REF!</definedName>
    <definedName name="CASH_B1" localSheetId="24">#REF!</definedName>
    <definedName name="CASH_B1">#REF!</definedName>
    <definedName name="CASH_BOOK_for_the_month_of__NOVEMBER_1997" localSheetId="0">'[22]CASH-BOOK'!#REF!</definedName>
    <definedName name="CASH_BOOK_for_the_month_of__NOVEMBER_1997" localSheetId="1">'[22]CASH-BOOK'!#REF!</definedName>
    <definedName name="CASH_BOOK_for_the_month_of__NOVEMBER_1997" localSheetId="37">'[22]CASH-BOOK'!#REF!</definedName>
    <definedName name="CASH_BOOK_for_the_month_of__NOVEMBER_1997" localSheetId="2">'[22]CASH-BOOK'!#REF!</definedName>
    <definedName name="CASH_BOOK_for_the_month_of__NOVEMBER_1997" localSheetId="25">'[22]CASH-BOOK'!#REF!</definedName>
    <definedName name="CASH_BOOK_for_the_month_of__NOVEMBER_1997" localSheetId="41">'[22]CASH-BOOK'!#REF!</definedName>
    <definedName name="CASH_BOOK_for_the_month_of__NOVEMBER_1997" localSheetId="7">'[22]CASH-BOOK'!#REF!</definedName>
    <definedName name="CASH_BOOK_for_the_month_of__NOVEMBER_1997" localSheetId="51">'[22]CASH-BOOK'!#REF!</definedName>
    <definedName name="CASH_BOOK_for_the_month_of__NOVEMBER_1997" localSheetId="56">'[22]CASH-BOOK'!#REF!</definedName>
    <definedName name="CASH_BOOK_for_the_month_of__NOVEMBER_1997" localSheetId="16">'[22]CASH-BOOK'!#REF!</definedName>
    <definedName name="CASH_BOOK_for_the_month_of__NOVEMBER_1997" localSheetId="30">'[22]CASH-BOOK'!#REF!</definedName>
    <definedName name="CASH_BOOK_for_the_month_of__NOVEMBER_1997" localSheetId="46">'[22]CASH-BOOK'!#REF!</definedName>
    <definedName name="CASH_BOOK_for_the_month_of__NOVEMBER_1997" localSheetId="35">'[22]CASH-BOOK'!#REF!</definedName>
    <definedName name="CASH_BOOK_for_the_month_of__NOVEMBER_1997" localSheetId="22">'[22]CASH-BOOK'!#REF!</definedName>
    <definedName name="CASH_BOOK_for_the_month_of__NOVEMBER_1997" localSheetId="23">'[22]CASH-BOOK'!#REF!</definedName>
    <definedName name="CASH_BOOK_for_the_month_of__NOVEMBER_1997" localSheetId="24">'[22]CASH-BOOK'!#REF!</definedName>
    <definedName name="CASH_BOOK_for_the_month_of__NOVEMBER_1997">'[22]CASH-BOOK'!#REF!</definedName>
    <definedName name="CASH_BOOK_for_the_month_of_APRIL_1997" localSheetId="0">'[22]CASH-BOOK'!#REF!</definedName>
    <definedName name="CASH_BOOK_for_the_month_of_APRIL_1997" localSheetId="1">'[22]CASH-BOOK'!#REF!</definedName>
    <definedName name="CASH_BOOK_for_the_month_of_APRIL_1997" localSheetId="37">'[22]CASH-BOOK'!#REF!</definedName>
    <definedName name="CASH_BOOK_for_the_month_of_APRIL_1997" localSheetId="2">'[22]CASH-BOOK'!#REF!</definedName>
    <definedName name="CASH_BOOK_for_the_month_of_APRIL_1997" localSheetId="25">'[22]CASH-BOOK'!#REF!</definedName>
    <definedName name="CASH_BOOK_for_the_month_of_APRIL_1997" localSheetId="41">'[22]CASH-BOOK'!#REF!</definedName>
    <definedName name="CASH_BOOK_for_the_month_of_APRIL_1997" localSheetId="7">'[22]CASH-BOOK'!#REF!</definedName>
    <definedName name="CASH_BOOK_for_the_month_of_APRIL_1997" localSheetId="51">'[22]CASH-BOOK'!#REF!</definedName>
    <definedName name="CASH_BOOK_for_the_month_of_APRIL_1997" localSheetId="56">'[22]CASH-BOOK'!#REF!</definedName>
    <definedName name="CASH_BOOK_for_the_month_of_APRIL_1997" localSheetId="16">'[22]CASH-BOOK'!#REF!</definedName>
    <definedName name="CASH_BOOK_for_the_month_of_APRIL_1997" localSheetId="30">'[22]CASH-BOOK'!#REF!</definedName>
    <definedName name="CASH_BOOK_for_the_month_of_APRIL_1997" localSheetId="46">'[22]CASH-BOOK'!#REF!</definedName>
    <definedName name="CASH_BOOK_for_the_month_of_APRIL_1997" localSheetId="35">'[22]CASH-BOOK'!#REF!</definedName>
    <definedName name="CASH_BOOK_for_the_month_of_APRIL_1997" localSheetId="22">'[22]CASH-BOOK'!#REF!</definedName>
    <definedName name="CASH_BOOK_for_the_month_of_APRIL_1997" localSheetId="23">'[22]CASH-BOOK'!#REF!</definedName>
    <definedName name="CASH_BOOK_for_the_month_of_APRIL_1997" localSheetId="24">'[22]CASH-BOOK'!#REF!</definedName>
    <definedName name="CASH_BOOK_for_the_month_of_APRIL_1997">'[22]CASH-BOOK'!#REF!</definedName>
    <definedName name="CASH_BOOK_for_the_month_of_AUGUST_1997" localSheetId="0">'[22]CASH-BOOK'!#REF!</definedName>
    <definedName name="CASH_BOOK_for_the_month_of_AUGUST_1997" localSheetId="1">'[22]CASH-BOOK'!#REF!</definedName>
    <definedName name="CASH_BOOK_for_the_month_of_AUGUST_1997" localSheetId="37">'[22]CASH-BOOK'!#REF!</definedName>
    <definedName name="CASH_BOOK_for_the_month_of_AUGUST_1997" localSheetId="2">'[22]CASH-BOOK'!#REF!</definedName>
    <definedName name="CASH_BOOK_for_the_month_of_AUGUST_1997" localSheetId="25">'[22]CASH-BOOK'!#REF!</definedName>
    <definedName name="CASH_BOOK_for_the_month_of_AUGUST_1997" localSheetId="41">'[22]CASH-BOOK'!#REF!</definedName>
    <definedName name="CASH_BOOK_for_the_month_of_AUGUST_1997" localSheetId="7">'[22]CASH-BOOK'!#REF!</definedName>
    <definedName name="CASH_BOOK_for_the_month_of_AUGUST_1997" localSheetId="51">'[22]CASH-BOOK'!#REF!</definedName>
    <definedName name="CASH_BOOK_for_the_month_of_AUGUST_1997" localSheetId="56">'[22]CASH-BOOK'!#REF!</definedName>
    <definedName name="CASH_BOOK_for_the_month_of_AUGUST_1997" localSheetId="16">'[22]CASH-BOOK'!#REF!</definedName>
    <definedName name="CASH_BOOK_for_the_month_of_AUGUST_1997" localSheetId="30">'[22]CASH-BOOK'!#REF!</definedName>
    <definedName name="CASH_BOOK_for_the_month_of_AUGUST_1997" localSheetId="46">'[22]CASH-BOOK'!#REF!</definedName>
    <definedName name="CASH_BOOK_for_the_month_of_AUGUST_1997" localSheetId="35">'[22]CASH-BOOK'!#REF!</definedName>
    <definedName name="CASH_BOOK_for_the_month_of_AUGUST_1997" localSheetId="22">'[22]CASH-BOOK'!#REF!</definedName>
    <definedName name="CASH_BOOK_for_the_month_of_AUGUST_1997" localSheetId="23">'[22]CASH-BOOK'!#REF!</definedName>
    <definedName name="CASH_BOOK_for_the_month_of_AUGUST_1997" localSheetId="24">'[22]CASH-BOOK'!#REF!</definedName>
    <definedName name="CASH_BOOK_for_the_month_of_AUGUST_1997">'[22]CASH-BOOK'!#REF!</definedName>
    <definedName name="CASH_BOOK_for_the_month_of_FEBRUARY_1997" localSheetId="0">'[22]CASH-BOOK'!#REF!</definedName>
    <definedName name="CASH_BOOK_for_the_month_of_FEBRUARY_1997" localSheetId="1">'[22]CASH-BOOK'!#REF!</definedName>
    <definedName name="CASH_BOOK_for_the_month_of_FEBRUARY_1997" localSheetId="37">'[22]CASH-BOOK'!#REF!</definedName>
    <definedName name="CASH_BOOK_for_the_month_of_FEBRUARY_1997" localSheetId="2">'[22]CASH-BOOK'!#REF!</definedName>
    <definedName name="CASH_BOOK_for_the_month_of_FEBRUARY_1997" localSheetId="25">'[22]CASH-BOOK'!#REF!</definedName>
    <definedName name="CASH_BOOK_for_the_month_of_FEBRUARY_1997" localSheetId="41">'[22]CASH-BOOK'!#REF!</definedName>
    <definedName name="CASH_BOOK_for_the_month_of_FEBRUARY_1997" localSheetId="7">'[22]CASH-BOOK'!#REF!</definedName>
    <definedName name="CASH_BOOK_for_the_month_of_FEBRUARY_1997" localSheetId="51">'[22]CASH-BOOK'!#REF!</definedName>
    <definedName name="CASH_BOOK_for_the_month_of_FEBRUARY_1997" localSheetId="56">'[22]CASH-BOOK'!#REF!</definedName>
    <definedName name="CASH_BOOK_for_the_month_of_FEBRUARY_1997" localSheetId="16">'[22]CASH-BOOK'!#REF!</definedName>
    <definedName name="CASH_BOOK_for_the_month_of_FEBRUARY_1997" localSheetId="30">'[22]CASH-BOOK'!#REF!</definedName>
    <definedName name="CASH_BOOK_for_the_month_of_FEBRUARY_1997" localSheetId="46">'[22]CASH-BOOK'!#REF!</definedName>
    <definedName name="CASH_BOOK_for_the_month_of_FEBRUARY_1997" localSheetId="35">'[22]CASH-BOOK'!#REF!</definedName>
    <definedName name="CASH_BOOK_for_the_month_of_FEBRUARY_1997" localSheetId="22">'[22]CASH-BOOK'!#REF!</definedName>
    <definedName name="CASH_BOOK_for_the_month_of_FEBRUARY_1997" localSheetId="23">'[22]CASH-BOOK'!#REF!</definedName>
    <definedName name="CASH_BOOK_for_the_month_of_FEBRUARY_1997" localSheetId="24">'[22]CASH-BOOK'!#REF!</definedName>
    <definedName name="CASH_BOOK_for_the_month_of_FEBRUARY_1997">'[22]CASH-BOOK'!#REF!</definedName>
    <definedName name="CASH_BOOK_for_the_month_of_JULY_1997" localSheetId="0">'[22]CASH-BOOK'!#REF!</definedName>
    <definedName name="CASH_BOOK_for_the_month_of_JULY_1997" localSheetId="1">'[22]CASH-BOOK'!#REF!</definedName>
    <definedName name="CASH_BOOK_for_the_month_of_JULY_1997" localSheetId="37">'[22]CASH-BOOK'!#REF!</definedName>
    <definedName name="CASH_BOOK_for_the_month_of_JULY_1997" localSheetId="2">'[22]CASH-BOOK'!#REF!</definedName>
    <definedName name="CASH_BOOK_for_the_month_of_JULY_1997" localSheetId="25">'[22]CASH-BOOK'!#REF!</definedName>
    <definedName name="CASH_BOOK_for_the_month_of_JULY_1997" localSheetId="41">'[22]CASH-BOOK'!#REF!</definedName>
    <definedName name="CASH_BOOK_for_the_month_of_JULY_1997" localSheetId="7">'[22]CASH-BOOK'!#REF!</definedName>
    <definedName name="CASH_BOOK_for_the_month_of_JULY_1997" localSheetId="51">'[22]CASH-BOOK'!#REF!</definedName>
    <definedName name="CASH_BOOK_for_the_month_of_JULY_1997" localSheetId="56">'[22]CASH-BOOK'!#REF!</definedName>
    <definedName name="CASH_BOOK_for_the_month_of_JULY_1997" localSheetId="16">'[22]CASH-BOOK'!#REF!</definedName>
    <definedName name="CASH_BOOK_for_the_month_of_JULY_1997" localSheetId="30">'[22]CASH-BOOK'!#REF!</definedName>
    <definedName name="CASH_BOOK_for_the_month_of_JULY_1997" localSheetId="46">'[22]CASH-BOOK'!#REF!</definedName>
    <definedName name="CASH_BOOK_for_the_month_of_JULY_1997" localSheetId="35">'[22]CASH-BOOK'!#REF!</definedName>
    <definedName name="CASH_BOOK_for_the_month_of_JULY_1997" localSheetId="22">'[22]CASH-BOOK'!#REF!</definedName>
    <definedName name="CASH_BOOK_for_the_month_of_JULY_1997" localSheetId="23">'[22]CASH-BOOK'!#REF!</definedName>
    <definedName name="CASH_BOOK_for_the_month_of_JULY_1997" localSheetId="24">'[22]CASH-BOOK'!#REF!</definedName>
    <definedName name="CASH_BOOK_for_the_month_of_JULY_1997">'[22]CASH-BOOK'!#REF!</definedName>
    <definedName name="CASH_BOOK_for_the_month_of_JUNE_1997" localSheetId="0">'[22]CASH-BOOK'!#REF!</definedName>
    <definedName name="CASH_BOOK_for_the_month_of_JUNE_1997" localSheetId="1">'[22]CASH-BOOK'!#REF!</definedName>
    <definedName name="CASH_BOOK_for_the_month_of_JUNE_1997" localSheetId="37">'[22]CASH-BOOK'!#REF!</definedName>
    <definedName name="CASH_BOOK_for_the_month_of_JUNE_1997" localSheetId="2">'[22]CASH-BOOK'!#REF!</definedName>
    <definedName name="CASH_BOOK_for_the_month_of_JUNE_1997" localSheetId="25">'[22]CASH-BOOK'!#REF!</definedName>
    <definedName name="CASH_BOOK_for_the_month_of_JUNE_1997" localSheetId="41">'[22]CASH-BOOK'!#REF!</definedName>
    <definedName name="CASH_BOOK_for_the_month_of_JUNE_1997" localSheetId="7">'[22]CASH-BOOK'!#REF!</definedName>
    <definedName name="CASH_BOOK_for_the_month_of_JUNE_1997" localSheetId="51">'[22]CASH-BOOK'!#REF!</definedName>
    <definedName name="CASH_BOOK_for_the_month_of_JUNE_1997" localSheetId="56">'[22]CASH-BOOK'!#REF!</definedName>
    <definedName name="CASH_BOOK_for_the_month_of_JUNE_1997" localSheetId="16">'[22]CASH-BOOK'!#REF!</definedName>
    <definedName name="CASH_BOOK_for_the_month_of_JUNE_1997" localSheetId="30">'[22]CASH-BOOK'!#REF!</definedName>
    <definedName name="CASH_BOOK_for_the_month_of_JUNE_1997" localSheetId="46">'[22]CASH-BOOK'!#REF!</definedName>
    <definedName name="CASH_BOOK_for_the_month_of_JUNE_1997" localSheetId="35">'[22]CASH-BOOK'!#REF!</definedName>
    <definedName name="CASH_BOOK_for_the_month_of_JUNE_1997" localSheetId="22">'[22]CASH-BOOK'!#REF!</definedName>
    <definedName name="CASH_BOOK_for_the_month_of_JUNE_1997" localSheetId="23">'[22]CASH-BOOK'!#REF!</definedName>
    <definedName name="CASH_BOOK_for_the_month_of_JUNE_1997" localSheetId="24">'[22]CASH-BOOK'!#REF!</definedName>
    <definedName name="CASH_BOOK_for_the_month_of_JUNE_1997">'[22]CASH-BOOK'!#REF!</definedName>
    <definedName name="CASH_BOOK_for_the_month_of_MARCH_1997" localSheetId="0">'[22]CASH-BOOK'!#REF!</definedName>
    <definedName name="CASH_BOOK_for_the_month_of_MARCH_1997" localSheetId="1">'[22]CASH-BOOK'!#REF!</definedName>
    <definedName name="CASH_BOOK_for_the_month_of_MARCH_1997" localSheetId="37">'[22]CASH-BOOK'!#REF!</definedName>
    <definedName name="CASH_BOOK_for_the_month_of_MARCH_1997" localSheetId="2">'[22]CASH-BOOK'!#REF!</definedName>
    <definedName name="CASH_BOOK_for_the_month_of_MARCH_1997" localSheetId="25">'[22]CASH-BOOK'!#REF!</definedName>
    <definedName name="CASH_BOOK_for_the_month_of_MARCH_1997" localSheetId="41">'[22]CASH-BOOK'!#REF!</definedName>
    <definedName name="CASH_BOOK_for_the_month_of_MARCH_1997" localSheetId="7">'[22]CASH-BOOK'!#REF!</definedName>
    <definedName name="CASH_BOOK_for_the_month_of_MARCH_1997" localSheetId="51">'[22]CASH-BOOK'!#REF!</definedName>
    <definedName name="CASH_BOOK_for_the_month_of_MARCH_1997" localSheetId="56">'[22]CASH-BOOK'!#REF!</definedName>
    <definedName name="CASH_BOOK_for_the_month_of_MARCH_1997" localSheetId="16">'[22]CASH-BOOK'!#REF!</definedName>
    <definedName name="CASH_BOOK_for_the_month_of_MARCH_1997" localSheetId="30">'[22]CASH-BOOK'!#REF!</definedName>
    <definedName name="CASH_BOOK_for_the_month_of_MARCH_1997" localSheetId="46">'[22]CASH-BOOK'!#REF!</definedName>
    <definedName name="CASH_BOOK_for_the_month_of_MARCH_1997" localSheetId="35">'[22]CASH-BOOK'!#REF!</definedName>
    <definedName name="CASH_BOOK_for_the_month_of_MARCH_1997" localSheetId="22">'[22]CASH-BOOK'!#REF!</definedName>
    <definedName name="CASH_BOOK_for_the_month_of_MARCH_1997" localSheetId="23">'[22]CASH-BOOK'!#REF!</definedName>
    <definedName name="CASH_BOOK_for_the_month_of_MARCH_1997" localSheetId="24">'[22]CASH-BOOK'!#REF!</definedName>
    <definedName name="CASH_BOOK_for_the_month_of_MARCH_1997">'[22]CASH-BOOK'!#REF!</definedName>
    <definedName name="CASH_BOOK_for_the_month_of_MAY_1997" localSheetId="0">'[22]CASH-BOOK'!#REF!</definedName>
    <definedName name="CASH_BOOK_for_the_month_of_MAY_1997" localSheetId="1">'[22]CASH-BOOK'!#REF!</definedName>
    <definedName name="CASH_BOOK_for_the_month_of_MAY_1997" localSheetId="37">'[22]CASH-BOOK'!#REF!</definedName>
    <definedName name="CASH_BOOK_for_the_month_of_MAY_1997" localSheetId="2">'[22]CASH-BOOK'!#REF!</definedName>
    <definedName name="CASH_BOOK_for_the_month_of_MAY_1997" localSheetId="25">'[22]CASH-BOOK'!#REF!</definedName>
    <definedName name="CASH_BOOK_for_the_month_of_MAY_1997" localSheetId="41">'[22]CASH-BOOK'!#REF!</definedName>
    <definedName name="CASH_BOOK_for_the_month_of_MAY_1997" localSheetId="7">'[22]CASH-BOOK'!#REF!</definedName>
    <definedName name="CASH_BOOK_for_the_month_of_MAY_1997" localSheetId="51">'[22]CASH-BOOK'!#REF!</definedName>
    <definedName name="CASH_BOOK_for_the_month_of_MAY_1997" localSheetId="56">'[22]CASH-BOOK'!#REF!</definedName>
    <definedName name="CASH_BOOK_for_the_month_of_MAY_1997" localSheetId="16">'[22]CASH-BOOK'!#REF!</definedName>
    <definedName name="CASH_BOOK_for_the_month_of_MAY_1997" localSheetId="30">'[22]CASH-BOOK'!#REF!</definedName>
    <definedName name="CASH_BOOK_for_the_month_of_MAY_1997" localSheetId="46">'[22]CASH-BOOK'!#REF!</definedName>
    <definedName name="CASH_BOOK_for_the_month_of_MAY_1997" localSheetId="35">'[22]CASH-BOOK'!#REF!</definedName>
    <definedName name="CASH_BOOK_for_the_month_of_MAY_1997" localSheetId="22">'[22]CASH-BOOK'!#REF!</definedName>
    <definedName name="CASH_BOOK_for_the_month_of_MAY_1997" localSheetId="23">'[22]CASH-BOOK'!#REF!</definedName>
    <definedName name="CASH_BOOK_for_the_month_of_MAY_1997" localSheetId="24">'[22]CASH-BOOK'!#REF!</definedName>
    <definedName name="CASH_BOOK_for_the_month_of_MAY_1997">'[22]CASH-BOOK'!#REF!</definedName>
    <definedName name="CASH_BOOK_for_the_month_of_OCTOBER_1997" localSheetId="0">'[22]CASH-BOOK'!#REF!</definedName>
    <definedName name="CASH_BOOK_for_the_month_of_OCTOBER_1997" localSheetId="1">'[22]CASH-BOOK'!#REF!</definedName>
    <definedName name="CASH_BOOK_for_the_month_of_OCTOBER_1997" localSheetId="37">'[22]CASH-BOOK'!#REF!</definedName>
    <definedName name="CASH_BOOK_for_the_month_of_OCTOBER_1997" localSheetId="2">'[22]CASH-BOOK'!#REF!</definedName>
    <definedName name="CASH_BOOK_for_the_month_of_OCTOBER_1997" localSheetId="25">'[22]CASH-BOOK'!#REF!</definedName>
    <definedName name="CASH_BOOK_for_the_month_of_OCTOBER_1997" localSheetId="41">'[22]CASH-BOOK'!#REF!</definedName>
    <definedName name="CASH_BOOK_for_the_month_of_OCTOBER_1997" localSheetId="7">'[22]CASH-BOOK'!#REF!</definedName>
    <definedName name="CASH_BOOK_for_the_month_of_OCTOBER_1997" localSheetId="51">'[22]CASH-BOOK'!#REF!</definedName>
    <definedName name="CASH_BOOK_for_the_month_of_OCTOBER_1997" localSheetId="56">'[22]CASH-BOOK'!#REF!</definedName>
    <definedName name="CASH_BOOK_for_the_month_of_OCTOBER_1997" localSheetId="16">'[22]CASH-BOOK'!#REF!</definedName>
    <definedName name="CASH_BOOK_for_the_month_of_OCTOBER_1997" localSheetId="30">'[22]CASH-BOOK'!#REF!</definedName>
    <definedName name="CASH_BOOK_for_the_month_of_OCTOBER_1997" localSheetId="46">'[22]CASH-BOOK'!#REF!</definedName>
    <definedName name="CASH_BOOK_for_the_month_of_OCTOBER_1997" localSheetId="35">'[22]CASH-BOOK'!#REF!</definedName>
    <definedName name="CASH_BOOK_for_the_month_of_OCTOBER_1997" localSheetId="22">'[22]CASH-BOOK'!#REF!</definedName>
    <definedName name="CASH_BOOK_for_the_month_of_OCTOBER_1997" localSheetId="23">'[22]CASH-BOOK'!#REF!</definedName>
    <definedName name="CASH_BOOK_for_the_month_of_OCTOBER_1997" localSheetId="24">'[22]CASH-BOOK'!#REF!</definedName>
    <definedName name="CASH_BOOK_for_the_month_of_OCTOBER_1997">'[22]CASH-BOOK'!#REF!</definedName>
    <definedName name="CASH_BOOK_for_the_month_of_SEPTEMBER_1997" localSheetId="0">'[22]CASH-BOOK'!#REF!</definedName>
    <definedName name="CASH_BOOK_for_the_month_of_SEPTEMBER_1997" localSheetId="1">'[22]CASH-BOOK'!#REF!</definedName>
    <definedName name="CASH_BOOK_for_the_month_of_SEPTEMBER_1997" localSheetId="37">'[22]CASH-BOOK'!#REF!</definedName>
    <definedName name="CASH_BOOK_for_the_month_of_SEPTEMBER_1997" localSheetId="2">'[22]CASH-BOOK'!#REF!</definedName>
    <definedName name="CASH_BOOK_for_the_month_of_SEPTEMBER_1997" localSheetId="25">'[22]CASH-BOOK'!#REF!</definedName>
    <definedName name="CASH_BOOK_for_the_month_of_SEPTEMBER_1997" localSheetId="41">'[22]CASH-BOOK'!#REF!</definedName>
    <definedName name="CASH_BOOK_for_the_month_of_SEPTEMBER_1997" localSheetId="7">'[22]CASH-BOOK'!#REF!</definedName>
    <definedName name="CASH_BOOK_for_the_month_of_SEPTEMBER_1997" localSheetId="51">'[22]CASH-BOOK'!#REF!</definedName>
    <definedName name="CASH_BOOK_for_the_month_of_SEPTEMBER_1997" localSheetId="56">'[22]CASH-BOOK'!#REF!</definedName>
    <definedName name="CASH_BOOK_for_the_month_of_SEPTEMBER_1997" localSheetId="16">'[22]CASH-BOOK'!#REF!</definedName>
    <definedName name="CASH_BOOK_for_the_month_of_SEPTEMBER_1997" localSheetId="30">'[22]CASH-BOOK'!#REF!</definedName>
    <definedName name="CASH_BOOK_for_the_month_of_SEPTEMBER_1997" localSheetId="46">'[22]CASH-BOOK'!#REF!</definedName>
    <definedName name="CASH_BOOK_for_the_month_of_SEPTEMBER_1997" localSheetId="35">'[22]CASH-BOOK'!#REF!</definedName>
    <definedName name="CASH_BOOK_for_the_month_of_SEPTEMBER_1997" localSheetId="22">'[22]CASH-BOOK'!#REF!</definedName>
    <definedName name="CASH_BOOK_for_the_month_of_SEPTEMBER_1997" localSheetId="23">'[22]CASH-BOOK'!#REF!</definedName>
    <definedName name="CASH_BOOK_for_the_month_of_SEPTEMBER_1997" localSheetId="24">'[22]CASH-BOOK'!#REF!</definedName>
    <definedName name="CASH_BOOK_for_the_month_of_SEPTEMBER_1997">'[22]CASH-BOOK'!#REF!</definedName>
    <definedName name="Cash_Flow_Check" localSheetId="0">#REF!</definedName>
    <definedName name="Cash_Flow_Check" localSheetId="1">#REF!</definedName>
    <definedName name="Cash_Flow_Check" localSheetId="37">#REF!</definedName>
    <definedName name="Cash_Flow_Check" localSheetId="2">#REF!</definedName>
    <definedName name="Cash_Flow_Check" localSheetId="25">#REF!</definedName>
    <definedName name="Cash_Flow_Check" localSheetId="41">#REF!</definedName>
    <definedName name="Cash_Flow_Check" localSheetId="7">#REF!</definedName>
    <definedName name="Cash_Flow_Check" localSheetId="51">#REF!</definedName>
    <definedName name="Cash_Flow_Check" localSheetId="56">#REF!</definedName>
    <definedName name="Cash_Flow_Check" localSheetId="16">#REF!</definedName>
    <definedName name="Cash_Flow_Check" localSheetId="30">#REF!</definedName>
    <definedName name="Cash_Flow_Check" localSheetId="46">#REF!</definedName>
    <definedName name="Cash_Flow_Check" localSheetId="35">#REF!</definedName>
    <definedName name="Cash_Flow_Check" localSheetId="22">#REF!</definedName>
    <definedName name="Cash_Flow_Check" localSheetId="23">#REF!</definedName>
    <definedName name="Cash_Flow_Check" localSheetId="24">#REF!</definedName>
    <definedName name="Cash_Flow_Check">#REF!</definedName>
    <definedName name="Cash_in_hand" localSheetId="0">[15]LEDGER!#REF!</definedName>
    <definedName name="Cash_in_hand" localSheetId="1">[15]LEDGER!#REF!</definedName>
    <definedName name="Cash_in_hand" localSheetId="37">[15]LEDGER!#REF!</definedName>
    <definedName name="Cash_in_hand" localSheetId="2">[15]LEDGER!#REF!</definedName>
    <definedName name="Cash_in_hand" localSheetId="25">[15]LEDGER!#REF!</definedName>
    <definedName name="Cash_in_hand" localSheetId="41">[15]LEDGER!#REF!</definedName>
    <definedName name="Cash_in_hand" localSheetId="7">[15]LEDGER!#REF!</definedName>
    <definedName name="Cash_in_hand" localSheetId="51">[15]LEDGER!#REF!</definedName>
    <definedName name="Cash_in_hand" localSheetId="56">[15]LEDGER!#REF!</definedName>
    <definedName name="Cash_in_hand" localSheetId="16">[15]LEDGER!#REF!</definedName>
    <definedName name="Cash_in_hand" localSheetId="30">[15]LEDGER!#REF!</definedName>
    <definedName name="Cash_in_hand" localSheetId="46">[15]LEDGER!#REF!</definedName>
    <definedName name="Cash_in_hand" localSheetId="35">[15]LEDGER!#REF!</definedName>
    <definedName name="Cash_in_hand" localSheetId="22">[15]LEDGER!#REF!</definedName>
    <definedName name="Cash_in_hand" localSheetId="23">[15]LEDGER!#REF!</definedName>
    <definedName name="Cash_in_hand" localSheetId="24">[15]LEDGER!#REF!</definedName>
    <definedName name="Cash_in_hand">[15]LEDGER!#REF!</definedName>
    <definedName name="CASH1" localSheetId="0">#REF!</definedName>
    <definedName name="CASH1" localSheetId="1">#REF!</definedName>
    <definedName name="CASH1" localSheetId="37">#REF!</definedName>
    <definedName name="CASH1" localSheetId="2">#REF!</definedName>
    <definedName name="CASH1" localSheetId="25">#REF!</definedName>
    <definedName name="CASH1" localSheetId="41">#REF!</definedName>
    <definedName name="CASH1" localSheetId="7">#REF!</definedName>
    <definedName name="CASH1" localSheetId="51">#REF!</definedName>
    <definedName name="CASH1" localSheetId="56">#REF!</definedName>
    <definedName name="CASH1" localSheetId="16">#REF!</definedName>
    <definedName name="CASH1" localSheetId="30">#REF!</definedName>
    <definedName name="CASH1" localSheetId="46">#REF!</definedName>
    <definedName name="CASH1" localSheetId="35">#REF!</definedName>
    <definedName name="CASH1" localSheetId="22">#REF!</definedName>
    <definedName name="CASH1" localSheetId="23">#REF!</definedName>
    <definedName name="CASH1" localSheetId="24">#REF!</definedName>
    <definedName name="CASH1">#REF!</definedName>
    <definedName name="CASH2" localSheetId="0">#REF!</definedName>
    <definedName name="CASH2" localSheetId="1">#REF!</definedName>
    <definedName name="CASH2" localSheetId="37">#REF!</definedName>
    <definedName name="CASH2" localSheetId="2">#REF!</definedName>
    <definedName name="CASH2" localSheetId="25">#REF!</definedName>
    <definedName name="CASH2" localSheetId="41">#REF!</definedName>
    <definedName name="CASH2" localSheetId="7">#REF!</definedName>
    <definedName name="CASH2" localSheetId="51">#REF!</definedName>
    <definedName name="CASH2" localSheetId="56">#REF!</definedName>
    <definedName name="CASH2" localSheetId="16">#REF!</definedName>
    <definedName name="CASH2" localSheetId="30">#REF!</definedName>
    <definedName name="CASH2" localSheetId="46">#REF!</definedName>
    <definedName name="CASH2" localSheetId="35">#REF!</definedName>
    <definedName name="CASH2" localSheetId="22">#REF!</definedName>
    <definedName name="CASH2" localSheetId="23">#REF!</definedName>
    <definedName name="CASH2" localSheetId="24">#REF!</definedName>
    <definedName name="CASH2">#REF!</definedName>
    <definedName name="CASHFLOWALL" localSheetId="0">#REF!</definedName>
    <definedName name="CASHFLOWALL" localSheetId="1">#REF!</definedName>
    <definedName name="CASHFLOWALL" localSheetId="37">#REF!</definedName>
    <definedName name="CASHFLOWALL" localSheetId="2">#REF!</definedName>
    <definedName name="CASHFLOWALL" localSheetId="25">#REF!</definedName>
    <definedName name="CASHFLOWALL" localSheetId="41">#REF!</definedName>
    <definedName name="CASHFLOWALL" localSheetId="7">#REF!</definedName>
    <definedName name="CASHFLOWALL" localSheetId="51">#REF!</definedName>
    <definedName name="CASHFLOWALL" localSheetId="56">#REF!</definedName>
    <definedName name="CASHFLOWALL" localSheetId="16">#REF!</definedName>
    <definedName name="CASHFLOWALL" localSheetId="30">#REF!</definedName>
    <definedName name="CASHFLOWALL" localSheetId="46">#REF!</definedName>
    <definedName name="CASHFLOWALL" localSheetId="35">#REF!</definedName>
    <definedName name="CASHFLOWALL" localSheetId="22">#REF!</definedName>
    <definedName name="CASHFLOWALL" localSheetId="23">#REF!</definedName>
    <definedName name="CASHFLOWALL" localSheetId="24">#REF!</definedName>
    <definedName name="CASHFLOWALL">#REF!</definedName>
    <definedName name="cc" localSheetId="0">#REF!</definedName>
    <definedName name="cc" localSheetId="1">#REF!</definedName>
    <definedName name="cc" localSheetId="37">#REF!</definedName>
    <definedName name="cc" localSheetId="2">#REF!</definedName>
    <definedName name="cc" localSheetId="25">#REF!</definedName>
    <definedName name="cc" localSheetId="41">#REF!</definedName>
    <definedName name="cc" localSheetId="7">#REF!</definedName>
    <definedName name="cc" localSheetId="51">#REF!</definedName>
    <definedName name="cc" localSheetId="56">#REF!</definedName>
    <definedName name="cc" localSheetId="16">#REF!</definedName>
    <definedName name="cc" localSheetId="30">#REF!</definedName>
    <definedName name="cc" localSheetId="46">#REF!</definedName>
    <definedName name="cc" localSheetId="35">#REF!</definedName>
    <definedName name="cc" localSheetId="22">#REF!</definedName>
    <definedName name="cc" localSheetId="23">#REF!</definedName>
    <definedName name="cc" localSheetId="24">#REF!</definedName>
    <definedName name="cc">#REF!</definedName>
    <definedName name="CcOrderCol" localSheetId="0">#REF!</definedName>
    <definedName name="CcOrderCol" localSheetId="1">#REF!</definedName>
    <definedName name="CcOrderCol" localSheetId="37">#REF!</definedName>
    <definedName name="CcOrderCol" localSheetId="2">#REF!</definedName>
    <definedName name="CcOrderCol" localSheetId="25">#REF!</definedName>
    <definedName name="CcOrderCol" localSheetId="41">#REF!</definedName>
    <definedName name="CcOrderCol" localSheetId="7">#REF!</definedName>
    <definedName name="CcOrderCol" localSheetId="51">#REF!</definedName>
    <definedName name="CcOrderCol" localSheetId="56">#REF!</definedName>
    <definedName name="CcOrderCol" localSheetId="16">#REF!</definedName>
    <definedName name="CcOrderCol" localSheetId="30">#REF!</definedName>
    <definedName name="CcOrderCol" localSheetId="46">#REF!</definedName>
    <definedName name="CcOrderCol" localSheetId="35">#REF!</definedName>
    <definedName name="CcOrderCol" localSheetId="22">#REF!</definedName>
    <definedName name="CcOrderCol" localSheetId="23">#REF!</definedName>
    <definedName name="CcOrderCol" localSheetId="24">#REF!</definedName>
    <definedName name="CcOrderCol">#REF!</definedName>
    <definedName name="cd" hidden="1">{#N/A,#N/A,FALSE,"Sensitivity"}</definedName>
    <definedName name="Century_communication" localSheetId="0">#REF!</definedName>
    <definedName name="Century_communication" localSheetId="1">#REF!</definedName>
    <definedName name="Century_communication" localSheetId="37">#REF!</definedName>
    <definedName name="Century_communication" localSheetId="2">#REF!</definedName>
    <definedName name="Century_communication" localSheetId="25">#REF!</definedName>
    <definedName name="Century_communication" localSheetId="41">#REF!</definedName>
    <definedName name="Century_communication" localSheetId="7">#REF!</definedName>
    <definedName name="Century_communication" localSheetId="51">#REF!</definedName>
    <definedName name="Century_communication" localSheetId="56">#REF!</definedName>
    <definedName name="Century_communication" localSheetId="16">#REF!</definedName>
    <definedName name="Century_communication" localSheetId="30">#REF!</definedName>
    <definedName name="Century_communication" localSheetId="46">#REF!</definedName>
    <definedName name="Century_communication" localSheetId="35">#REF!</definedName>
    <definedName name="Century_communication" localSheetId="22">#REF!</definedName>
    <definedName name="Century_communication" localSheetId="23">#REF!</definedName>
    <definedName name="Century_communication" localSheetId="24">#REF!</definedName>
    <definedName name="Century_communication">#REF!</definedName>
    <definedName name="CF" localSheetId="0">[23]pkage01!#REF!</definedName>
    <definedName name="CF" localSheetId="1">[23]pkage01!#REF!</definedName>
    <definedName name="CF" localSheetId="37">[23]pkage01!#REF!</definedName>
    <definedName name="CF" localSheetId="2">[23]pkage01!#REF!</definedName>
    <definedName name="CF" localSheetId="25">[23]pkage01!#REF!</definedName>
    <definedName name="CF" localSheetId="41">[23]pkage01!#REF!</definedName>
    <definedName name="CF" localSheetId="7">[23]pkage01!#REF!</definedName>
    <definedName name="CF" localSheetId="51">[23]pkage01!#REF!</definedName>
    <definedName name="CF" localSheetId="56">[23]pkage01!#REF!</definedName>
    <definedName name="CF" localSheetId="16">[23]pkage01!#REF!</definedName>
    <definedName name="CF" localSheetId="30">[23]pkage01!#REF!</definedName>
    <definedName name="CF" localSheetId="46">[23]pkage01!#REF!</definedName>
    <definedName name="CF" localSheetId="35">[23]pkage01!#REF!</definedName>
    <definedName name="CF" localSheetId="22">[23]pkage01!#REF!</definedName>
    <definedName name="CF" localSheetId="23">[23]pkage01!#REF!</definedName>
    <definedName name="CF" localSheetId="24">[23]pkage01!#REF!</definedName>
    <definedName name="CF">[23]pkage01!#REF!</definedName>
    <definedName name="CFS" localSheetId="0">#REF!</definedName>
    <definedName name="CFS" localSheetId="1">#REF!</definedName>
    <definedName name="CFS" localSheetId="37">#REF!</definedName>
    <definedName name="CFS" localSheetId="2">#REF!</definedName>
    <definedName name="CFS" localSheetId="25">#REF!</definedName>
    <definedName name="CFS" localSheetId="41">#REF!</definedName>
    <definedName name="CFS" localSheetId="7">#REF!</definedName>
    <definedName name="CFS" localSheetId="51">#REF!</definedName>
    <definedName name="CFS" localSheetId="56">#REF!</definedName>
    <definedName name="CFS" localSheetId="16">#REF!</definedName>
    <definedName name="CFS" localSheetId="30">#REF!</definedName>
    <definedName name="CFS" localSheetId="46">#REF!</definedName>
    <definedName name="CFS" localSheetId="35">#REF!</definedName>
    <definedName name="CFS" localSheetId="22">#REF!</definedName>
    <definedName name="CFS" localSheetId="23">#REF!</definedName>
    <definedName name="CFS" localSheetId="24">#REF!</definedName>
    <definedName name="CFS">#REF!</definedName>
    <definedName name="CGS" localSheetId="0">#REF!</definedName>
    <definedName name="CGS" localSheetId="1">#REF!</definedName>
    <definedName name="CGS" localSheetId="37">#REF!</definedName>
    <definedName name="CGS" localSheetId="2">#REF!</definedName>
    <definedName name="CGS" localSheetId="25">#REF!</definedName>
    <definedName name="CGS" localSheetId="41">#REF!</definedName>
    <definedName name="CGS" localSheetId="7">#REF!</definedName>
    <definedName name="CGS" localSheetId="51">#REF!</definedName>
    <definedName name="CGS" localSheetId="56">#REF!</definedName>
    <definedName name="CGS" localSheetId="16">#REF!</definedName>
    <definedName name="CGS" localSheetId="30">#REF!</definedName>
    <definedName name="CGS" localSheetId="46">#REF!</definedName>
    <definedName name="CGS" localSheetId="35">#REF!</definedName>
    <definedName name="CGS" localSheetId="22">#REF!</definedName>
    <definedName name="CGS" localSheetId="23">#REF!</definedName>
    <definedName name="CGS" localSheetId="24">#REF!</definedName>
    <definedName name="CGS">#REF!</definedName>
    <definedName name="ch" localSheetId="0">#REF!</definedName>
    <definedName name="ch" localSheetId="1">#REF!</definedName>
    <definedName name="ch" localSheetId="37">#REF!</definedName>
    <definedName name="ch" localSheetId="2">#REF!</definedName>
    <definedName name="ch" localSheetId="25">#REF!</definedName>
    <definedName name="ch" localSheetId="41">#REF!</definedName>
    <definedName name="ch" localSheetId="7">#REF!</definedName>
    <definedName name="ch" localSheetId="51">#REF!</definedName>
    <definedName name="ch" localSheetId="56">#REF!</definedName>
    <definedName name="ch" localSheetId="16">#REF!</definedName>
    <definedName name="ch" localSheetId="30">#REF!</definedName>
    <definedName name="ch" localSheetId="46">#REF!</definedName>
    <definedName name="ch" localSheetId="35">#REF!</definedName>
    <definedName name="ch" localSheetId="22">#REF!</definedName>
    <definedName name="ch" localSheetId="23">#REF!</definedName>
    <definedName name="ch" localSheetId="24">#REF!</definedName>
    <definedName name="ch">#REF!</definedName>
    <definedName name="CH.IN.EQUIT" localSheetId="0">#REF!</definedName>
    <definedName name="CH.IN.EQUIT" localSheetId="1">#REF!</definedName>
    <definedName name="CH.IN.EQUIT" localSheetId="37">#REF!</definedName>
    <definedName name="CH.IN.EQUIT" localSheetId="2">#REF!</definedName>
    <definedName name="CH.IN.EQUIT" localSheetId="25">#REF!</definedName>
    <definedName name="CH.IN.EQUIT" localSheetId="41">#REF!</definedName>
    <definedName name="CH.IN.EQUIT" localSheetId="7">#REF!</definedName>
    <definedName name="CH.IN.EQUIT" localSheetId="51">#REF!</definedName>
    <definedName name="CH.IN.EQUIT" localSheetId="56">#REF!</definedName>
    <definedName name="CH.IN.EQUIT" localSheetId="16">#REF!</definedName>
    <definedName name="CH.IN.EQUIT" localSheetId="30">#REF!</definedName>
    <definedName name="CH.IN.EQUIT" localSheetId="46">#REF!</definedName>
    <definedName name="CH.IN.EQUIT" localSheetId="35">#REF!</definedName>
    <definedName name="CH.IN.EQUIT" localSheetId="22">#REF!</definedName>
    <definedName name="CH.IN.EQUIT" localSheetId="23">#REF!</definedName>
    <definedName name="CH.IN.EQUIT" localSheetId="24">#REF!</definedName>
    <definedName name="CH.IN.EQUIT">#REF!</definedName>
    <definedName name="change_1" localSheetId="0">[24]Projections!#REF!</definedName>
    <definedName name="change_1" localSheetId="1">[24]Projections!#REF!</definedName>
    <definedName name="change_1" localSheetId="37">[24]Projections!#REF!</definedName>
    <definedName name="change_1" localSheetId="2">[24]Projections!#REF!</definedName>
    <definedName name="change_1" localSheetId="25">[24]Projections!#REF!</definedName>
    <definedName name="change_1" localSheetId="41">[24]Projections!#REF!</definedName>
    <definedName name="change_1" localSheetId="7">[24]Projections!#REF!</definedName>
    <definedName name="change_1" localSheetId="51">[24]Projections!#REF!</definedName>
    <definedName name="change_1" localSheetId="56">[24]Projections!#REF!</definedName>
    <definedName name="change_1" localSheetId="16">[24]Projections!#REF!</definedName>
    <definedName name="change_1" localSheetId="30">[24]Projections!#REF!</definedName>
    <definedName name="change_1" localSheetId="46">[24]Projections!#REF!</definedName>
    <definedName name="change_1" localSheetId="35">[24]Projections!#REF!</definedName>
    <definedName name="change_1" localSheetId="22">[24]Projections!#REF!</definedName>
    <definedName name="change_1" localSheetId="23">[24]Projections!#REF!</definedName>
    <definedName name="change_1" localSheetId="24">[24]Projections!#REF!</definedName>
    <definedName name="change_1">[24]Projections!#REF!</definedName>
    <definedName name="change_1_scn1" localSheetId="0">[25]Projections!#REF!</definedName>
    <definedName name="change_1_scn1" localSheetId="1">[25]Projections!#REF!</definedName>
    <definedName name="change_1_scn1" localSheetId="37">[25]Projections!#REF!</definedName>
    <definedName name="change_1_scn1" localSheetId="2">[25]Projections!#REF!</definedName>
    <definedName name="change_1_scn1" localSheetId="25">[25]Projections!#REF!</definedName>
    <definedName name="change_1_scn1" localSheetId="41">[25]Projections!#REF!</definedName>
    <definedName name="change_1_scn1" localSheetId="7">[25]Projections!#REF!</definedName>
    <definedName name="change_1_scn1" localSheetId="51">[25]Projections!#REF!</definedName>
    <definedName name="change_1_scn1" localSheetId="56">[25]Projections!#REF!</definedName>
    <definedName name="change_1_scn1" localSheetId="16">[25]Projections!#REF!</definedName>
    <definedName name="change_1_scn1" localSheetId="30">[25]Projections!#REF!</definedName>
    <definedName name="change_1_scn1" localSheetId="46">[25]Projections!#REF!</definedName>
    <definedName name="change_1_scn1" localSheetId="35">[25]Projections!#REF!</definedName>
    <definedName name="change_1_scn1" localSheetId="22">[25]Projections!#REF!</definedName>
    <definedName name="change_1_scn1" localSheetId="23">[25]Projections!#REF!</definedName>
    <definedName name="change_1_scn1" localSheetId="24">[25]Projections!#REF!</definedName>
    <definedName name="change_1_scn1">[25]Projections!#REF!</definedName>
    <definedName name="change_1_scn2" localSheetId="0">[25]Projections!#REF!</definedName>
    <definedName name="change_1_scn2" localSheetId="1">[25]Projections!#REF!</definedName>
    <definedName name="change_1_scn2" localSheetId="37">[25]Projections!#REF!</definedName>
    <definedName name="change_1_scn2" localSheetId="2">[25]Projections!#REF!</definedName>
    <definedName name="change_1_scn2" localSheetId="25">[25]Projections!#REF!</definedName>
    <definedName name="change_1_scn2" localSheetId="41">[25]Projections!#REF!</definedName>
    <definedName name="change_1_scn2" localSheetId="7">[25]Projections!#REF!</definedName>
    <definedName name="change_1_scn2" localSheetId="51">[25]Projections!#REF!</definedName>
    <definedName name="change_1_scn2" localSheetId="56">[25]Projections!#REF!</definedName>
    <definedName name="change_1_scn2" localSheetId="16">[25]Projections!#REF!</definedName>
    <definedName name="change_1_scn2" localSheetId="30">[25]Projections!#REF!</definedName>
    <definedName name="change_1_scn2" localSheetId="46">[25]Projections!#REF!</definedName>
    <definedName name="change_1_scn2" localSheetId="35">[25]Projections!#REF!</definedName>
    <definedName name="change_1_scn2" localSheetId="22">[25]Projections!#REF!</definedName>
    <definedName name="change_1_scn2" localSheetId="23">[25]Projections!#REF!</definedName>
    <definedName name="change_1_scn2" localSheetId="24">[25]Projections!#REF!</definedName>
    <definedName name="change_1_scn2">[25]Projections!#REF!</definedName>
    <definedName name="change_1_scn3" localSheetId="0">[25]Projections!#REF!</definedName>
    <definedName name="change_1_scn3" localSheetId="1">[25]Projections!#REF!</definedName>
    <definedName name="change_1_scn3" localSheetId="37">[25]Projections!#REF!</definedName>
    <definedName name="change_1_scn3" localSheetId="2">[25]Projections!#REF!</definedName>
    <definedName name="change_1_scn3" localSheetId="25">[25]Projections!#REF!</definedName>
    <definedName name="change_1_scn3" localSheetId="41">[25]Projections!#REF!</definedName>
    <definedName name="change_1_scn3" localSheetId="7">[25]Projections!#REF!</definedName>
    <definedName name="change_1_scn3" localSheetId="51">[25]Projections!#REF!</definedName>
    <definedName name="change_1_scn3" localSheetId="56">[25]Projections!#REF!</definedName>
    <definedName name="change_1_scn3" localSheetId="16">[25]Projections!#REF!</definedName>
    <definedName name="change_1_scn3" localSheetId="30">[25]Projections!#REF!</definedName>
    <definedName name="change_1_scn3" localSheetId="46">[25]Projections!#REF!</definedName>
    <definedName name="change_1_scn3" localSheetId="35">[25]Projections!#REF!</definedName>
    <definedName name="change_1_scn3" localSheetId="22">[25]Projections!#REF!</definedName>
    <definedName name="change_1_scn3" localSheetId="23">[25]Projections!#REF!</definedName>
    <definedName name="change_1_scn3" localSheetId="24">[25]Projections!#REF!</definedName>
    <definedName name="change_1_scn3">[25]Projections!#REF!</definedName>
    <definedName name="change_1_scn4" localSheetId="0">[25]Projections!#REF!</definedName>
    <definedName name="change_1_scn4" localSheetId="1">[25]Projections!#REF!</definedName>
    <definedName name="change_1_scn4" localSheetId="37">[25]Projections!#REF!</definedName>
    <definedName name="change_1_scn4" localSheetId="2">[25]Projections!#REF!</definedName>
    <definedName name="change_1_scn4" localSheetId="25">[25]Projections!#REF!</definedName>
    <definedName name="change_1_scn4" localSheetId="41">[25]Projections!#REF!</definedName>
    <definedName name="change_1_scn4" localSheetId="7">[25]Projections!#REF!</definedName>
    <definedName name="change_1_scn4" localSheetId="51">[25]Projections!#REF!</definedName>
    <definedName name="change_1_scn4" localSheetId="56">[25]Projections!#REF!</definedName>
    <definedName name="change_1_scn4" localSheetId="16">[25]Projections!#REF!</definedName>
    <definedName name="change_1_scn4" localSheetId="30">[25]Projections!#REF!</definedName>
    <definedName name="change_1_scn4" localSheetId="46">[25]Projections!#REF!</definedName>
    <definedName name="change_1_scn4" localSheetId="35">[25]Projections!#REF!</definedName>
    <definedName name="change_1_scn4" localSheetId="22">[25]Projections!#REF!</definedName>
    <definedName name="change_1_scn4" localSheetId="23">[25]Projections!#REF!</definedName>
    <definedName name="change_1_scn4" localSheetId="24">[25]Projections!#REF!</definedName>
    <definedName name="change_1_scn4">[25]Projections!#REF!</definedName>
    <definedName name="change_1_scn5" localSheetId="0">[25]Projections!#REF!</definedName>
    <definedName name="change_1_scn5" localSheetId="1">[25]Projections!#REF!</definedName>
    <definedName name="change_1_scn5" localSheetId="37">[25]Projections!#REF!</definedName>
    <definedName name="change_1_scn5" localSheetId="2">[25]Projections!#REF!</definedName>
    <definedName name="change_1_scn5" localSheetId="25">[25]Projections!#REF!</definedName>
    <definedName name="change_1_scn5" localSheetId="41">[25]Projections!#REF!</definedName>
    <definedName name="change_1_scn5" localSheetId="7">[25]Projections!#REF!</definedName>
    <definedName name="change_1_scn5" localSheetId="51">[25]Projections!#REF!</definedName>
    <definedName name="change_1_scn5" localSheetId="56">[25]Projections!#REF!</definedName>
    <definedName name="change_1_scn5" localSheetId="16">[25]Projections!#REF!</definedName>
    <definedName name="change_1_scn5" localSheetId="30">[25]Projections!#REF!</definedName>
    <definedName name="change_1_scn5" localSheetId="46">[25]Projections!#REF!</definedName>
    <definedName name="change_1_scn5" localSheetId="35">[25]Projections!#REF!</definedName>
    <definedName name="change_1_scn5" localSheetId="22">[25]Projections!#REF!</definedName>
    <definedName name="change_1_scn5" localSheetId="23">[25]Projections!#REF!</definedName>
    <definedName name="change_1_scn5" localSheetId="24">[25]Projections!#REF!</definedName>
    <definedName name="change_1_scn5">[25]Projections!#REF!</definedName>
    <definedName name="CHARTASSET" localSheetId="0">#REF!</definedName>
    <definedName name="CHARTASSET" localSheetId="1">#REF!</definedName>
    <definedName name="CHARTASSET" localSheetId="37">#REF!</definedName>
    <definedName name="CHARTASSET" localSheetId="2">#REF!</definedName>
    <definedName name="CHARTASSET" localSheetId="25">#REF!</definedName>
    <definedName name="CHARTASSET" localSheetId="41">#REF!</definedName>
    <definedName name="CHARTASSET" localSheetId="7">#REF!</definedName>
    <definedName name="CHARTASSET" localSheetId="51">#REF!</definedName>
    <definedName name="CHARTASSET" localSheetId="56">#REF!</definedName>
    <definedName name="CHARTASSET" localSheetId="16">#REF!</definedName>
    <definedName name="CHARTASSET" localSheetId="30">#REF!</definedName>
    <definedName name="CHARTASSET" localSheetId="46">#REF!</definedName>
    <definedName name="CHARTASSET" localSheetId="35">#REF!</definedName>
    <definedName name="CHARTASSET" localSheetId="22">#REF!</definedName>
    <definedName name="CHARTASSET" localSheetId="23">#REF!</definedName>
    <definedName name="CHARTASSET" localSheetId="24">#REF!</definedName>
    <definedName name="CHARTASSET">#REF!</definedName>
    <definedName name="CHARTINCOME" localSheetId="0">#REF!</definedName>
    <definedName name="CHARTINCOME" localSheetId="1">#REF!</definedName>
    <definedName name="CHARTINCOME" localSheetId="37">#REF!</definedName>
    <definedName name="CHARTINCOME" localSheetId="2">#REF!</definedName>
    <definedName name="CHARTINCOME" localSheetId="25">#REF!</definedName>
    <definedName name="CHARTINCOME" localSheetId="41">#REF!</definedName>
    <definedName name="CHARTINCOME" localSheetId="7">#REF!</definedName>
    <definedName name="CHARTINCOME" localSheetId="51">#REF!</definedName>
    <definedName name="CHARTINCOME" localSheetId="56">#REF!</definedName>
    <definedName name="CHARTINCOME" localSheetId="16">#REF!</definedName>
    <definedName name="CHARTINCOME" localSheetId="30">#REF!</definedName>
    <definedName name="CHARTINCOME" localSheetId="46">#REF!</definedName>
    <definedName name="CHARTINCOME" localSheetId="35">#REF!</definedName>
    <definedName name="CHARTINCOME" localSheetId="22">#REF!</definedName>
    <definedName name="CHARTINCOME" localSheetId="23">#REF!</definedName>
    <definedName name="CHARTINCOME" localSheetId="24">#REF!</definedName>
    <definedName name="CHARTINCOME">#REF!</definedName>
    <definedName name="Check" localSheetId="0">#REF!</definedName>
    <definedName name="Check" localSheetId="1">#REF!</definedName>
    <definedName name="Check" localSheetId="37">#REF!</definedName>
    <definedName name="Check" localSheetId="2">#REF!</definedName>
    <definedName name="Check" localSheetId="25">#REF!</definedName>
    <definedName name="Check" localSheetId="41">#REF!</definedName>
    <definedName name="Check" localSheetId="7">#REF!</definedName>
    <definedName name="Check" localSheetId="51">#REF!</definedName>
    <definedName name="Check" localSheetId="56">#REF!</definedName>
    <definedName name="Check" localSheetId="16">#REF!</definedName>
    <definedName name="Check" localSheetId="30">#REF!</definedName>
    <definedName name="Check" localSheetId="46">#REF!</definedName>
    <definedName name="Check" localSheetId="35">#REF!</definedName>
    <definedName name="Check" localSheetId="22">#REF!</definedName>
    <definedName name="Check" localSheetId="23">#REF!</definedName>
    <definedName name="Check" localSheetId="24">#REF!</definedName>
    <definedName name="Check">#REF!</definedName>
    <definedName name="CHECK_CASH" localSheetId="0">#REF!</definedName>
    <definedName name="CHECK_CASH" localSheetId="1">#REF!</definedName>
    <definedName name="CHECK_CASH" localSheetId="37">#REF!</definedName>
    <definedName name="CHECK_CASH" localSheetId="2">#REF!</definedName>
    <definedName name="CHECK_CASH" localSheetId="25">#REF!</definedName>
    <definedName name="CHECK_CASH" localSheetId="41">#REF!</definedName>
    <definedName name="CHECK_CASH" localSheetId="7">#REF!</definedName>
    <definedName name="CHECK_CASH" localSheetId="51">#REF!</definedName>
    <definedName name="CHECK_CASH" localSheetId="56">#REF!</definedName>
    <definedName name="CHECK_CASH" localSheetId="16">#REF!</definedName>
    <definedName name="CHECK_CASH" localSheetId="30">#REF!</definedName>
    <definedName name="CHECK_CASH" localSheetId="46">#REF!</definedName>
    <definedName name="CHECK_CASH" localSheetId="35">#REF!</definedName>
    <definedName name="CHECK_CASH" localSheetId="22">#REF!</definedName>
    <definedName name="CHECK_CASH" localSheetId="23">#REF!</definedName>
    <definedName name="CHECK_CASH" localSheetId="24">#REF!</definedName>
    <definedName name="CHECK_CASH">#REF!</definedName>
    <definedName name="checks" localSheetId="0">#REF!</definedName>
    <definedName name="checks" localSheetId="1">#REF!</definedName>
    <definedName name="checks" localSheetId="37">#REF!</definedName>
    <definedName name="checks" localSheetId="2">#REF!</definedName>
    <definedName name="checks" localSheetId="25">#REF!</definedName>
    <definedName name="checks" localSheetId="41">#REF!</definedName>
    <definedName name="checks" localSheetId="7">#REF!</definedName>
    <definedName name="checks" localSheetId="51">#REF!</definedName>
    <definedName name="checks" localSheetId="56">#REF!</definedName>
    <definedName name="checks" localSheetId="16">#REF!</definedName>
    <definedName name="checks" localSheetId="30">#REF!</definedName>
    <definedName name="checks" localSheetId="46">#REF!</definedName>
    <definedName name="checks" localSheetId="35">#REF!</definedName>
    <definedName name="checks" localSheetId="22">#REF!</definedName>
    <definedName name="checks" localSheetId="23">#REF!</definedName>
    <definedName name="checks" localSheetId="24">#REF!</definedName>
    <definedName name="checks">#REF!</definedName>
    <definedName name="chk" localSheetId="0">#REF!</definedName>
    <definedName name="chk" localSheetId="1">#REF!</definedName>
    <definedName name="chk" localSheetId="37">#REF!</definedName>
    <definedName name="chk" localSheetId="2">#REF!</definedName>
    <definedName name="chk" localSheetId="25">#REF!</definedName>
    <definedName name="chk" localSheetId="41">#REF!</definedName>
    <definedName name="chk" localSheetId="7">#REF!</definedName>
    <definedName name="chk" localSheetId="51">#REF!</definedName>
    <definedName name="chk" localSheetId="56">#REF!</definedName>
    <definedName name="chk" localSheetId="16">#REF!</definedName>
    <definedName name="chk" localSheetId="30">#REF!</definedName>
    <definedName name="chk" localSheetId="46">#REF!</definedName>
    <definedName name="chk" localSheetId="35">#REF!</definedName>
    <definedName name="chk" localSheetId="22">#REF!</definedName>
    <definedName name="chk" localSheetId="23">#REF!</definedName>
    <definedName name="chk" localSheetId="24">#REF!</definedName>
    <definedName name="chk">#REF!</definedName>
    <definedName name="Churn" localSheetId="0">#REF!</definedName>
    <definedName name="Churn" localSheetId="1">#REF!</definedName>
    <definedName name="Churn" localSheetId="37">#REF!</definedName>
    <definedName name="Churn" localSheetId="2">#REF!</definedName>
    <definedName name="Churn" localSheetId="25">#REF!</definedName>
    <definedName name="Churn" localSheetId="41">#REF!</definedName>
    <definedName name="Churn" localSheetId="7">#REF!</definedName>
    <definedName name="Churn" localSheetId="51">#REF!</definedName>
    <definedName name="Churn" localSheetId="56">#REF!</definedName>
    <definedName name="Churn" localSheetId="16">#REF!</definedName>
    <definedName name="Churn" localSheetId="30">#REF!</definedName>
    <definedName name="Churn" localSheetId="46">#REF!</definedName>
    <definedName name="Churn" localSheetId="35">#REF!</definedName>
    <definedName name="Churn" localSheetId="22">#REF!</definedName>
    <definedName name="Churn" localSheetId="23">#REF!</definedName>
    <definedName name="Churn" localSheetId="24">#REF!</definedName>
    <definedName name="Churn">#REF!</definedName>
    <definedName name="churn1" localSheetId="0">#REF!</definedName>
    <definedName name="churn1" localSheetId="1">#REF!</definedName>
    <definedName name="churn1" localSheetId="37">#REF!</definedName>
    <definedName name="churn1" localSheetId="2">#REF!</definedName>
    <definedName name="churn1" localSheetId="25">#REF!</definedName>
    <definedName name="churn1" localSheetId="41">#REF!</definedName>
    <definedName name="churn1" localSheetId="7">#REF!</definedName>
    <definedName name="churn1" localSheetId="51">#REF!</definedName>
    <definedName name="churn1" localSheetId="56">#REF!</definedName>
    <definedName name="churn1" localSheetId="16">#REF!</definedName>
    <definedName name="churn1" localSheetId="30">#REF!</definedName>
    <definedName name="churn1" localSheetId="46">#REF!</definedName>
    <definedName name="churn1" localSheetId="35">#REF!</definedName>
    <definedName name="churn1" localSheetId="22">#REF!</definedName>
    <definedName name="churn1" localSheetId="23">#REF!</definedName>
    <definedName name="churn1" localSheetId="24">#REF!</definedName>
    <definedName name="churn1">#REF!</definedName>
    <definedName name="CHW_Bal" localSheetId="0">'[2]F&amp;F'!#REF!</definedName>
    <definedName name="CHW_Bal" localSheetId="1">'[2]F&amp;F'!#REF!</definedName>
    <definedName name="CHW_Bal" localSheetId="37">'[2]F&amp;F'!#REF!</definedName>
    <definedName name="CHW_Bal" localSheetId="2">'[2]F&amp;F'!#REF!</definedName>
    <definedName name="CHW_Bal" localSheetId="25">'[2]F&amp;F'!#REF!</definedName>
    <definedName name="CHW_Bal" localSheetId="41">'[2]F&amp;F'!#REF!</definedName>
    <definedName name="CHW_Bal" localSheetId="7">'[2]F&amp;F'!#REF!</definedName>
    <definedName name="CHW_Bal" localSheetId="51">'[2]F&amp;F'!#REF!</definedName>
    <definedName name="CHW_Bal" localSheetId="56">'[2]F&amp;F'!#REF!</definedName>
    <definedName name="CHW_Bal" localSheetId="16">'[2]F&amp;F'!#REF!</definedName>
    <definedName name="CHW_Bal" localSheetId="30">'[2]F&amp;F'!#REF!</definedName>
    <definedName name="CHW_Bal" localSheetId="46">'[2]F&amp;F'!#REF!</definedName>
    <definedName name="CHW_Bal" localSheetId="35">'[2]F&amp;F'!#REF!</definedName>
    <definedName name="CHW_Bal" localSheetId="22">'[2]F&amp;F'!#REF!</definedName>
    <definedName name="CHW_Bal" localSheetId="23">'[2]F&amp;F'!#REF!</definedName>
    <definedName name="CHW_Bal" localSheetId="24">'[2]F&amp;F'!#REF!</definedName>
    <definedName name="CHW_Bal">'[2]F&amp;F'!#REF!</definedName>
    <definedName name="City_Telecom" localSheetId="0">#REF!</definedName>
    <definedName name="City_Telecom" localSheetId="1">#REF!</definedName>
    <definedName name="City_Telecom" localSheetId="37">#REF!</definedName>
    <definedName name="City_Telecom" localSheetId="2">#REF!</definedName>
    <definedName name="City_Telecom" localSheetId="25">#REF!</definedName>
    <definedName name="City_Telecom" localSheetId="41">#REF!</definedName>
    <definedName name="City_Telecom" localSheetId="7">#REF!</definedName>
    <definedName name="City_Telecom" localSheetId="51">#REF!</definedName>
    <definedName name="City_Telecom" localSheetId="56">#REF!</definedName>
    <definedName name="City_Telecom" localSheetId="16">#REF!</definedName>
    <definedName name="City_Telecom" localSheetId="30">#REF!</definedName>
    <definedName name="City_Telecom" localSheetId="46">#REF!</definedName>
    <definedName name="City_Telecom" localSheetId="35">#REF!</definedName>
    <definedName name="City_Telecom" localSheetId="22">#REF!</definedName>
    <definedName name="City_Telecom" localSheetId="23">#REF!</definedName>
    <definedName name="City_Telecom" localSheetId="24">#REF!</definedName>
    <definedName name="City_Telecom">#REF!</definedName>
    <definedName name="CIV_F" localSheetId="0">#REF!</definedName>
    <definedName name="CIV_F" localSheetId="1">#REF!</definedName>
    <definedName name="CIV_F" localSheetId="37">#REF!</definedName>
    <definedName name="CIV_F" localSheetId="2">#REF!</definedName>
    <definedName name="CIV_F" localSheetId="25">#REF!</definedName>
    <definedName name="CIV_F" localSheetId="41">#REF!</definedName>
    <definedName name="CIV_F" localSheetId="7">#REF!</definedName>
    <definedName name="CIV_F" localSheetId="51">#REF!</definedName>
    <definedName name="CIV_F" localSheetId="56">#REF!</definedName>
    <definedName name="CIV_F" localSheetId="16">#REF!</definedName>
    <definedName name="CIV_F" localSheetId="30">#REF!</definedName>
    <definedName name="CIV_F" localSheetId="46">#REF!</definedName>
    <definedName name="CIV_F" localSheetId="35">#REF!</definedName>
    <definedName name="CIV_F" localSheetId="22">#REF!</definedName>
    <definedName name="CIV_F" localSheetId="23">#REF!</definedName>
    <definedName name="CIV_F" localSheetId="24">#REF!</definedName>
    <definedName name="CIV_F">#REF!</definedName>
    <definedName name="CIVR" localSheetId="0">#REF!</definedName>
    <definedName name="CIVR" localSheetId="1">#REF!</definedName>
    <definedName name="CIVR" localSheetId="37">#REF!</definedName>
    <definedName name="CIVR" localSheetId="2">#REF!</definedName>
    <definedName name="CIVR" localSheetId="25">#REF!</definedName>
    <definedName name="CIVR" localSheetId="41">#REF!</definedName>
    <definedName name="CIVR" localSheetId="7">#REF!</definedName>
    <definedName name="CIVR" localSheetId="51">#REF!</definedName>
    <definedName name="CIVR" localSheetId="56">#REF!</definedName>
    <definedName name="CIVR" localSheetId="16">#REF!</definedName>
    <definedName name="CIVR" localSheetId="30">#REF!</definedName>
    <definedName name="CIVR" localSheetId="46">#REF!</definedName>
    <definedName name="CIVR" localSheetId="35">#REF!</definedName>
    <definedName name="CIVR" localSheetId="22">#REF!</definedName>
    <definedName name="CIVR" localSheetId="23">#REF!</definedName>
    <definedName name="CIVR" localSheetId="24">#REF!</definedName>
    <definedName name="CIVR">#REF!</definedName>
    <definedName name="codes">[26]Codes!$A$2:$C$66</definedName>
    <definedName name="codes2">'[26]Codes 2'!$A$2:$B$820</definedName>
    <definedName name="codeTrial" localSheetId="0">#REF!</definedName>
    <definedName name="codeTrial" localSheetId="1">#REF!</definedName>
    <definedName name="codeTrial" localSheetId="37">#REF!</definedName>
    <definedName name="codeTrial" localSheetId="2">#REF!</definedName>
    <definedName name="codeTrial" localSheetId="25">#REF!</definedName>
    <definedName name="codeTrial" localSheetId="41">#REF!</definedName>
    <definedName name="codeTrial" localSheetId="7">#REF!</definedName>
    <definedName name="codeTrial" localSheetId="51">#REF!</definedName>
    <definedName name="codeTrial" localSheetId="56">#REF!</definedName>
    <definedName name="codeTrial" localSheetId="16">#REF!</definedName>
    <definedName name="codeTrial" localSheetId="30">#REF!</definedName>
    <definedName name="codeTrial" localSheetId="46">#REF!</definedName>
    <definedName name="codeTrial" localSheetId="35">#REF!</definedName>
    <definedName name="codeTrial" localSheetId="22">#REF!</definedName>
    <definedName name="codeTrial" localSheetId="23">#REF!</definedName>
    <definedName name="codeTrial" localSheetId="24">#REF!</definedName>
    <definedName name="codeTrial">#REF!</definedName>
    <definedName name="COGS" localSheetId="0">'[27]Income Statement'!#REF!</definedName>
    <definedName name="COGS" localSheetId="1">'[27]Income Statement'!#REF!</definedName>
    <definedName name="COGS" localSheetId="37">'[27]Income Statement'!#REF!</definedName>
    <definedName name="COGS" localSheetId="2">'[27]Income Statement'!#REF!</definedName>
    <definedName name="COGS" localSheetId="25">'[27]Income Statement'!#REF!</definedName>
    <definedName name="COGS" localSheetId="41">'[27]Income Statement'!#REF!</definedName>
    <definedName name="COGS" localSheetId="7">'[27]Income Statement'!#REF!</definedName>
    <definedName name="COGS" localSheetId="51">'[27]Income Statement'!#REF!</definedName>
    <definedName name="COGS" localSheetId="56">'[27]Income Statement'!#REF!</definedName>
    <definedName name="COGS" localSheetId="16">'[27]Income Statement'!#REF!</definedName>
    <definedName name="COGS" localSheetId="30">'[27]Income Statement'!#REF!</definedName>
    <definedName name="COGS" localSheetId="46">'[27]Income Statement'!#REF!</definedName>
    <definedName name="COGS" localSheetId="35">'[27]Income Statement'!#REF!</definedName>
    <definedName name="COGS" localSheetId="22">'[27]Income Statement'!#REF!</definedName>
    <definedName name="COGS" localSheetId="23">'[27]Income Statement'!#REF!</definedName>
    <definedName name="COGS" localSheetId="24">'[27]Income Statement'!#REF!</definedName>
    <definedName name="COGS">'[27]Income Statement'!#REF!</definedName>
    <definedName name="Com_Care" localSheetId="0">#REF!</definedName>
    <definedName name="Com_Care" localSheetId="1">#REF!</definedName>
    <definedName name="Com_Care" localSheetId="37">#REF!</definedName>
    <definedName name="Com_Care" localSheetId="2">#REF!</definedName>
    <definedName name="Com_Care" localSheetId="25">#REF!</definedName>
    <definedName name="Com_Care" localSheetId="41">#REF!</definedName>
    <definedName name="Com_Care" localSheetId="7">#REF!</definedName>
    <definedName name="Com_Care" localSheetId="51">#REF!</definedName>
    <definedName name="Com_Care" localSheetId="56">#REF!</definedName>
    <definedName name="Com_Care" localSheetId="16">#REF!</definedName>
    <definedName name="Com_Care" localSheetId="30">#REF!</definedName>
    <definedName name="Com_Care" localSheetId="46">#REF!</definedName>
    <definedName name="Com_Care" localSheetId="35">#REF!</definedName>
    <definedName name="Com_Care" localSheetId="22">#REF!</definedName>
    <definedName name="Com_Care" localSheetId="23">#REF!</definedName>
    <definedName name="Com_Care" localSheetId="24">#REF!</definedName>
    <definedName name="Com_Care">#REF!</definedName>
    <definedName name="Combine_Comm_3" localSheetId="0">#REF!</definedName>
    <definedName name="Combine_Comm_3" localSheetId="1">#REF!</definedName>
    <definedName name="Combine_Comm_3" localSheetId="37">#REF!</definedName>
    <definedName name="Combine_Comm_3" localSheetId="2">#REF!</definedName>
    <definedName name="Combine_Comm_3" localSheetId="25">#REF!</definedName>
    <definedName name="Combine_Comm_3" localSheetId="41">#REF!</definedName>
    <definedName name="Combine_Comm_3" localSheetId="7">#REF!</definedName>
    <definedName name="Combine_Comm_3" localSheetId="51">#REF!</definedName>
    <definedName name="Combine_Comm_3" localSheetId="56">#REF!</definedName>
    <definedName name="Combine_Comm_3" localSheetId="16">#REF!</definedName>
    <definedName name="Combine_Comm_3" localSheetId="30">#REF!</definedName>
    <definedName name="Combine_Comm_3" localSheetId="46">#REF!</definedName>
    <definedName name="Combine_Comm_3" localSheetId="35">#REF!</definedName>
    <definedName name="Combine_Comm_3" localSheetId="22">#REF!</definedName>
    <definedName name="Combine_Comm_3" localSheetId="23">#REF!</definedName>
    <definedName name="Combine_Comm_3" localSheetId="24">#REF!</definedName>
    <definedName name="Combine_Comm_3">#REF!</definedName>
    <definedName name="combine_communication\" localSheetId="0">#REF!</definedName>
    <definedName name="combine_communication\" localSheetId="1">#REF!</definedName>
    <definedName name="combine_communication\" localSheetId="37">#REF!</definedName>
    <definedName name="combine_communication\" localSheetId="2">#REF!</definedName>
    <definedName name="combine_communication\" localSheetId="25">#REF!</definedName>
    <definedName name="combine_communication\" localSheetId="41">#REF!</definedName>
    <definedName name="combine_communication\" localSheetId="7">#REF!</definedName>
    <definedName name="combine_communication\" localSheetId="51">#REF!</definedName>
    <definedName name="combine_communication\" localSheetId="56">#REF!</definedName>
    <definedName name="combine_communication\" localSheetId="16">#REF!</definedName>
    <definedName name="combine_communication\" localSheetId="30">#REF!</definedName>
    <definedName name="combine_communication\" localSheetId="46">#REF!</definedName>
    <definedName name="combine_communication\" localSheetId="35">#REF!</definedName>
    <definedName name="combine_communication\" localSheetId="22">#REF!</definedName>
    <definedName name="combine_communication\" localSheetId="23">#REF!</definedName>
    <definedName name="combine_communication\" localSheetId="24">#REF!</definedName>
    <definedName name="combine_communication\">#REF!</definedName>
    <definedName name="Combine_Communication_New" localSheetId="0">#REF!</definedName>
    <definedName name="Combine_Communication_New" localSheetId="1">#REF!</definedName>
    <definedName name="Combine_Communication_New" localSheetId="37">#REF!</definedName>
    <definedName name="Combine_Communication_New" localSheetId="2">#REF!</definedName>
    <definedName name="Combine_Communication_New" localSheetId="25">#REF!</definedName>
    <definedName name="Combine_Communication_New" localSheetId="41">#REF!</definedName>
    <definedName name="Combine_Communication_New" localSheetId="7">#REF!</definedName>
    <definedName name="Combine_Communication_New" localSheetId="51">#REF!</definedName>
    <definedName name="Combine_Communication_New" localSheetId="56">#REF!</definedName>
    <definedName name="Combine_Communication_New" localSheetId="16">#REF!</definedName>
    <definedName name="Combine_Communication_New" localSheetId="30">#REF!</definedName>
    <definedName name="Combine_Communication_New" localSheetId="46">#REF!</definedName>
    <definedName name="Combine_Communication_New" localSheetId="35">#REF!</definedName>
    <definedName name="Combine_Communication_New" localSheetId="22">#REF!</definedName>
    <definedName name="Combine_Communication_New" localSheetId="23">#REF!</definedName>
    <definedName name="Combine_Communication_New" localSheetId="24">#REF!</definedName>
    <definedName name="Combine_Communication_New">#REF!</definedName>
    <definedName name="company_name">[27]Summary!$A$6</definedName>
    <definedName name="companycode" localSheetId="0">#REF!</definedName>
    <definedName name="companycode" localSheetId="1">#REF!</definedName>
    <definedName name="companycode" localSheetId="37">#REF!</definedName>
    <definedName name="companycode" localSheetId="2">#REF!</definedName>
    <definedName name="companycode" localSheetId="25">#REF!</definedName>
    <definedName name="companycode" localSheetId="41">#REF!</definedName>
    <definedName name="companycode" localSheetId="7">#REF!</definedName>
    <definedName name="companycode" localSheetId="51">#REF!</definedName>
    <definedName name="companycode" localSheetId="56">#REF!</definedName>
    <definedName name="companycode" localSheetId="16">#REF!</definedName>
    <definedName name="companycode" localSheetId="30">#REF!</definedName>
    <definedName name="companycode" localSheetId="46">#REF!</definedName>
    <definedName name="companycode" localSheetId="35">#REF!</definedName>
    <definedName name="companycode" localSheetId="22">#REF!</definedName>
    <definedName name="companycode" localSheetId="23">#REF!</definedName>
    <definedName name="companycode" localSheetId="24">#REF!</definedName>
    <definedName name="companycode">#REF!</definedName>
    <definedName name="companycurrency" localSheetId="0">#REF!</definedName>
    <definedName name="companycurrency" localSheetId="1">#REF!</definedName>
    <definedName name="companycurrency" localSheetId="37">#REF!</definedName>
    <definedName name="companycurrency" localSheetId="2">#REF!</definedName>
    <definedName name="companycurrency" localSheetId="25">#REF!</definedName>
    <definedName name="companycurrency" localSheetId="41">#REF!</definedName>
    <definedName name="companycurrency" localSheetId="7">#REF!</definedName>
    <definedName name="companycurrency" localSheetId="51">#REF!</definedName>
    <definedName name="companycurrency" localSheetId="56">#REF!</definedName>
    <definedName name="companycurrency" localSheetId="16">#REF!</definedName>
    <definedName name="companycurrency" localSheetId="30">#REF!</definedName>
    <definedName name="companycurrency" localSheetId="46">#REF!</definedName>
    <definedName name="companycurrency" localSheetId="35">#REF!</definedName>
    <definedName name="companycurrency" localSheetId="22">#REF!</definedName>
    <definedName name="companycurrency" localSheetId="23">#REF!</definedName>
    <definedName name="companycurrency" localSheetId="24">#REF!</definedName>
    <definedName name="companycurrency">#REF!</definedName>
    <definedName name="companyname" localSheetId="0">#REF!</definedName>
    <definedName name="companyname" localSheetId="1">#REF!</definedName>
    <definedName name="companyname" localSheetId="37">#REF!</definedName>
    <definedName name="companyname" localSheetId="2">#REF!</definedName>
    <definedName name="companyname" localSheetId="25">#REF!</definedName>
    <definedName name="companyname" localSheetId="41">#REF!</definedName>
    <definedName name="companyname" localSheetId="7">#REF!</definedName>
    <definedName name="companyname" localSheetId="51">#REF!</definedName>
    <definedName name="companyname" localSheetId="56">#REF!</definedName>
    <definedName name="companyname" localSheetId="16">#REF!</definedName>
    <definedName name="companyname" localSheetId="30">#REF!</definedName>
    <definedName name="companyname" localSheetId="46">#REF!</definedName>
    <definedName name="companyname" localSheetId="35">#REF!</definedName>
    <definedName name="companyname" localSheetId="22">#REF!</definedName>
    <definedName name="companyname" localSheetId="23">#REF!</definedName>
    <definedName name="companyname" localSheetId="24">#REF!</definedName>
    <definedName name="companyname">#REF!</definedName>
    <definedName name="compcrit1" localSheetId="0">#REF!</definedName>
    <definedName name="compcrit1" localSheetId="1">#REF!</definedName>
    <definedName name="compcrit1" localSheetId="37">#REF!</definedName>
    <definedName name="compcrit1" localSheetId="2">#REF!</definedName>
    <definedName name="compcrit1" localSheetId="25">#REF!</definedName>
    <definedName name="compcrit1" localSheetId="41">#REF!</definedName>
    <definedName name="compcrit1" localSheetId="7">#REF!</definedName>
    <definedName name="compcrit1" localSheetId="51">#REF!</definedName>
    <definedName name="compcrit1" localSheetId="56">#REF!</definedName>
    <definedName name="compcrit1" localSheetId="16">#REF!</definedName>
    <definedName name="compcrit1" localSheetId="30">#REF!</definedName>
    <definedName name="compcrit1" localSheetId="46">#REF!</definedName>
    <definedName name="compcrit1" localSheetId="35">#REF!</definedName>
    <definedName name="compcrit1" localSheetId="22">#REF!</definedName>
    <definedName name="compcrit1" localSheetId="23">#REF!</definedName>
    <definedName name="compcrit1" localSheetId="24">#REF!</definedName>
    <definedName name="compcrit1">#REF!</definedName>
    <definedName name="compcrit2" localSheetId="0">#REF!</definedName>
    <definedName name="compcrit2" localSheetId="1">#REF!</definedName>
    <definedName name="compcrit2" localSheetId="37">#REF!</definedName>
    <definedName name="compcrit2" localSheetId="2">#REF!</definedName>
    <definedName name="compcrit2" localSheetId="25">#REF!</definedName>
    <definedName name="compcrit2" localSheetId="41">#REF!</definedName>
    <definedName name="compcrit2" localSheetId="7">#REF!</definedName>
    <definedName name="compcrit2" localSheetId="51">#REF!</definedName>
    <definedName name="compcrit2" localSheetId="56">#REF!</definedName>
    <definedName name="compcrit2" localSheetId="16">#REF!</definedName>
    <definedName name="compcrit2" localSheetId="30">#REF!</definedName>
    <definedName name="compcrit2" localSheetId="46">#REF!</definedName>
    <definedName name="compcrit2" localSheetId="35">#REF!</definedName>
    <definedName name="compcrit2" localSheetId="22">#REF!</definedName>
    <definedName name="compcrit2" localSheetId="23">#REF!</definedName>
    <definedName name="compcrit2" localSheetId="24">#REF!</definedName>
    <definedName name="compcrit2">#REF!</definedName>
    <definedName name="CompGroupCol" localSheetId="0">#REF!</definedName>
    <definedName name="CompGroupCol" localSheetId="1">#REF!</definedName>
    <definedName name="CompGroupCol" localSheetId="37">#REF!</definedName>
    <definedName name="CompGroupCol" localSheetId="2">#REF!</definedName>
    <definedName name="CompGroupCol" localSheetId="25">#REF!</definedName>
    <definedName name="CompGroupCol" localSheetId="41">#REF!</definedName>
    <definedName name="CompGroupCol" localSheetId="7">#REF!</definedName>
    <definedName name="CompGroupCol" localSheetId="51">#REF!</definedName>
    <definedName name="CompGroupCol" localSheetId="56">#REF!</definedName>
    <definedName name="CompGroupCol" localSheetId="16">#REF!</definedName>
    <definedName name="CompGroupCol" localSheetId="30">#REF!</definedName>
    <definedName name="CompGroupCol" localSheetId="46">#REF!</definedName>
    <definedName name="CompGroupCol" localSheetId="35">#REF!</definedName>
    <definedName name="CompGroupCol" localSheetId="22">#REF!</definedName>
    <definedName name="CompGroupCol" localSheetId="23">#REF!</definedName>
    <definedName name="CompGroupCol" localSheetId="24">#REF!</definedName>
    <definedName name="CompGroupCol">#REF!</definedName>
    <definedName name="compoper" localSheetId="0">#REF!</definedName>
    <definedName name="compoper" localSheetId="1">#REF!</definedName>
    <definedName name="compoper" localSheetId="37">#REF!</definedName>
    <definedName name="compoper" localSheetId="2">#REF!</definedName>
    <definedName name="compoper" localSheetId="25">#REF!</definedName>
    <definedName name="compoper" localSheetId="41">#REF!</definedName>
    <definedName name="compoper" localSheetId="7">#REF!</definedName>
    <definedName name="compoper" localSheetId="51">#REF!</definedName>
    <definedName name="compoper" localSheetId="56">#REF!</definedName>
    <definedName name="compoper" localSheetId="16">#REF!</definedName>
    <definedName name="compoper" localSheetId="30">#REF!</definedName>
    <definedName name="compoper" localSheetId="46">#REF!</definedName>
    <definedName name="compoper" localSheetId="35">#REF!</definedName>
    <definedName name="compoper" localSheetId="22">#REF!</definedName>
    <definedName name="compoper" localSheetId="23">#REF!</definedName>
    <definedName name="compoper" localSheetId="24">#REF!</definedName>
    <definedName name="compoper">#REF!</definedName>
    <definedName name="con" localSheetId="0">#REF!</definedName>
    <definedName name="con" localSheetId="1">#REF!</definedName>
    <definedName name="con" localSheetId="37">#REF!</definedName>
    <definedName name="con" localSheetId="2">#REF!</definedName>
    <definedName name="con" localSheetId="25">#REF!</definedName>
    <definedName name="con" localSheetId="41">#REF!</definedName>
    <definedName name="con" localSheetId="7">#REF!</definedName>
    <definedName name="con" localSheetId="51">#REF!</definedName>
    <definedName name="con" localSheetId="56">#REF!</definedName>
    <definedName name="con" localSheetId="16">#REF!</definedName>
    <definedName name="con" localSheetId="30">#REF!</definedName>
    <definedName name="con" localSheetId="46">#REF!</definedName>
    <definedName name="con" localSheetId="35">#REF!</definedName>
    <definedName name="con" localSheetId="22">#REF!</definedName>
    <definedName name="con" localSheetId="23">#REF!</definedName>
    <definedName name="con" localSheetId="24">#REF!</definedName>
    <definedName name="con">#REF!</definedName>
    <definedName name="Concept_creators" localSheetId="0">#REF!</definedName>
    <definedName name="Concept_creators" localSheetId="1">#REF!</definedName>
    <definedName name="Concept_creators" localSheetId="37">#REF!</definedName>
    <definedName name="Concept_creators" localSheetId="2">#REF!</definedName>
    <definedName name="Concept_creators" localSheetId="25">#REF!</definedName>
    <definedName name="Concept_creators" localSheetId="41">#REF!</definedName>
    <definedName name="Concept_creators" localSheetId="7">#REF!</definedName>
    <definedName name="Concept_creators" localSheetId="51">#REF!</definedName>
    <definedName name="Concept_creators" localSheetId="56">#REF!</definedName>
    <definedName name="Concept_creators" localSheetId="16">#REF!</definedName>
    <definedName name="Concept_creators" localSheetId="30">#REF!</definedName>
    <definedName name="Concept_creators" localSheetId="46">#REF!</definedName>
    <definedName name="Concept_creators" localSheetId="35">#REF!</definedName>
    <definedName name="Concept_creators" localSheetId="22">#REF!</definedName>
    <definedName name="Concept_creators" localSheetId="23">#REF!</definedName>
    <definedName name="Concept_creators" localSheetId="24">#REF!</definedName>
    <definedName name="Concept_creators">#REF!</definedName>
    <definedName name="CONTENT" localSheetId="0">#REF!</definedName>
    <definedName name="CONTENT" localSheetId="1">#REF!</definedName>
    <definedName name="CONTENT" localSheetId="37">#REF!</definedName>
    <definedName name="CONTENT" localSheetId="2">#REF!</definedName>
    <definedName name="CONTENT" localSheetId="25">#REF!</definedName>
    <definedName name="CONTENT" localSheetId="41">#REF!</definedName>
    <definedName name="CONTENT" localSheetId="7">#REF!</definedName>
    <definedName name="CONTENT" localSheetId="51">#REF!</definedName>
    <definedName name="CONTENT" localSheetId="56">#REF!</definedName>
    <definedName name="CONTENT" localSheetId="16">#REF!</definedName>
    <definedName name="CONTENT" localSheetId="30">#REF!</definedName>
    <definedName name="CONTENT" localSheetId="46">#REF!</definedName>
    <definedName name="CONTENT" localSheetId="35">#REF!</definedName>
    <definedName name="CONTENT" localSheetId="22">#REF!</definedName>
    <definedName name="CONTENT" localSheetId="23">#REF!</definedName>
    <definedName name="CONTENT" localSheetId="24">#REF!</definedName>
    <definedName name="CONTENT">#REF!</definedName>
    <definedName name="Continantal_Telecom" localSheetId="0">#REF!</definedName>
    <definedName name="Continantal_Telecom" localSheetId="1">#REF!</definedName>
    <definedName name="Continantal_Telecom" localSheetId="37">#REF!</definedName>
    <definedName name="Continantal_Telecom" localSheetId="2">#REF!</definedName>
    <definedName name="Continantal_Telecom" localSheetId="25">#REF!</definedName>
    <definedName name="Continantal_Telecom" localSheetId="41">#REF!</definedName>
    <definedName name="Continantal_Telecom" localSheetId="7">#REF!</definedName>
    <definedName name="Continantal_Telecom" localSheetId="51">#REF!</definedName>
    <definedName name="Continantal_Telecom" localSheetId="56">#REF!</definedName>
    <definedName name="Continantal_Telecom" localSheetId="16">#REF!</definedName>
    <definedName name="Continantal_Telecom" localSheetId="30">#REF!</definedName>
    <definedName name="Continantal_Telecom" localSheetId="46">#REF!</definedName>
    <definedName name="Continantal_Telecom" localSheetId="35">#REF!</definedName>
    <definedName name="Continantal_Telecom" localSheetId="22">#REF!</definedName>
    <definedName name="Continantal_Telecom" localSheetId="23">#REF!</definedName>
    <definedName name="Continantal_Telecom" localSheetId="24">#REF!</definedName>
    <definedName name="Continantal_Telecom">#REF!</definedName>
    <definedName name="CONTROL" localSheetId="0">#REF!</definedName>
    <definedName name="CONTROL" localSheetId="1">#REF!</definedName>
    <definedName name="CONTROL" localSheetId="37">#REF!</definedName>
    <definedName name="CONTROL" localSheetId="2">#REF!</definedName>
    <definedName name="CONTROL" localSheetId="25">#REF!</definedName>
    <definedName name="CONTROL" localSheetId="41">#REF!</definedName>
    <definedName name="CONTROL" localSheetId="7">#REF!</definedName>
    <definedName name="CONTROL" localSheetId="51">#REF!</definedName>
    <definedName name="CONTROL" localSheetId="56">#REF!</definedName>
    <definedName name="CONTROL" localSheetId="16">#REF!</definedName>
    <definedName name="CONTROL" localSheetId="30">#REF!</definedName>
    <definedName name="CONTROL" localSheetId="46">#REF!</definedName>
    <definedName name="CONTROL" localSheetId="35">#REF!</definedName>
    <definedName name="CONTROL" localSheetId="22">#REF!</definedName>
    <definedName name="CONTROL" localSheetId="23">#REF!</definedName>
    <definedName name="CONTROL" localSheetId="24">#REF!</definedName>
    <definedName name="CONTROL">#REF!</definedName>
    <definedName name="Controlbs" localSheetId="0">#REF!</definedName>
    <definedName name="Controlbs" localSheetId="1">#REF!</definedName>
    <definedName name="Controlbs" localSheetId="37">#REF!</definedName>
    <definedName name="Controlbs" localSheetId="2">#REF!</definedName>
    <definedName name="Controlbs" localSheetId="25">#REF!</definedName>
    <definedName name="Controlbs" localSheetId="41">#REF!</definedName>
    <definedName name="Controlbs" localSheetId="7">#REF!</definedName>
    <definedName name="Controlbs" localSheetId="51">#REF!</definedName>
    <definedName name="Controlbs" localSheetId="56">#REF!</definedName>
    <definedName name="Controlbs" localSheetId="16">#REF!</definedName>
    <definedName name="Controlbs" localSheetId="30">#REF!</definedName>
    <definedName name="Controlbs" localSheetId="46">#REF!</definedName>
    <definedName name="Controlbs" localSheetId="35">#REF!</definedName>
    <definedName name="Controlbs" localSheetId="22">#REF!</definedName>
    <definedName name="Controlbs" localSheetId="23">#REF!</definedName>
    <definedName name="Controlbs" localSheetId="24">#REF!</definedName>
    <definedName name="Controlbs">#REF!</definedName>
    <definedName name="controlpl" localSheetId="0">#REF!</definedName>
    <definedName name="controlpl" localSheetId="1">#REF!</definedName>
    <definedName name="controlpl" localSheetId="37">#REF!</definedName>
    <definedName name="controlpl" localSheetId="2">#REF!</definedName>
    <definedName name="controlpl" localSheetId="25">#REF!</definedName>
    <definedName name="controlpl" localSheetId="41">#REF!</definedName>
    <definedName name="controlpl" localSheetId="7">#REF!</definedName>
    <definedName name="controlpl" localSheetId="51">#REF!</definedName>
    <definedName name="controlpl" localSheetId="56">#REF!</definedName>
    <definedName name="controlpl" localSheetId="16">#REF!</definedName>
    <definedName name="controlpl" localSheetId="30">#REF!</definedName>
    <definedName name="controlpl" localSheetId="46">#REF!</definedName>
    <definedName name="controlpl" localSheetId="35">#REF!</definedName>
    <definedName name="controlpl" localSheetId="22">#REF!</definedName>
    <definedName name="controlpl" localSheetId="23">#REF!</definedName>
    <definedName name="controlpl" localSheetId="24">#REF!</definedName>
    <definedName name="controlpl">#REF!</definedName>
    <definedName name="COR_F" localSheetId="0">#REF!</definedName>
    <definedName name="COR_F" localSheetId="1">#REF!</definedName>
    <definedName name="COR_F" localSheetId="37">#REF!</definedName>
    <definedName name="COR_F" localSheetId="2">#REF!</definedName>
    <definedName name="COR_F" localSheetId="25">#REF!</definedName>
    <definedName name="COR_F" localSheetId="41">#REF!</definedName>
    <definedName name="COR_F" localSheetId="7">#REF!</definedName>
    <definedName name="COR_F" localSheetId="51">#REF!</definedName>
    <definedName name="COR_F" localSheetId="56">#REF!</definedName>
    <definedName name="COR_F" localSheetId="16">#REF!</definedName>
    <definedName name="COR_F" localSheetId="30">#REF!</definedName>
    <definedName name="COR_F" localSheetId="46">#REF!</definedName>
    <definedName name="COR_F" localSheetId="35">#REF!</definedName>
    <definedName name="COR_F" localSheetId="22">#REF!</definedName>
    <definedName name="COR_F" localSheetId="23">#REF!</definedName>
    <definedName name="COR_F" localSheetId="24">#REF!</definedName>
    <definedName name="COR_F">#REF!</definedName>
    <definedName name="CORR" localSheetId="0">#REF!</definedName>
    <definedName name="CORR" localSheetId="1">#REF!</definedName>
    <definedName name="CORR" localSheetId="37">#REF!</definedName>
    <definedName name="CORR" localSheetId="2">#REF!</definedName>
    <definedName name="CORR" localSheetId="25">#REF!</definedName>
    <definedName name="CORR" localSheetId="41">#REF!</definedName>
    <definedName name="CORR" localSheetId="7">#REF!</definedName>
    <definedName name="CORR" localSheetId="51">#REF!</definedName>
    <definedName name="CORR" localSheetId="56">#REF!</definedName>
    <definedName name="CORR" localSheetId="16">#REF!</definedName>
    <definedName name="CORR" localSheetId="30">#REF!</definedName>
    <definedName name="CORR" localSheetId="46">#REF!</definedName>
    <definedName name="CORR" localSheetId="35">#REF!</definedName>
    <definedName name="CORR" localSheetId="22">#REF!</definedName>
    <definedName name="CORR" localSheetId="23">#REF!</definedName>
    <definedName name="CORR" localSheetId="24">#REF!</definedName>
    <definedName name="CORR">#REF!</definedName>
    <definedName name="cosmos_communication" localSheetId="0">#REF!</definedName>
    <definedName name="cosmos_communication" localSheetId="1">#REF!</definedName>
    <definedName name="cosmos_communication" localSheetId="37">#REF!</definedName>
    <definedName name="cosmos_communication" localSheetId="2">#REF!</definedName>
    <definedName name="cosmos_communication" localSheetId="25">#REF!</definedName>
    <definedName name="cosmos_communication" localSheetId="41">#REF!</definedName>
    <definedName name="cosmos_communication" localSheetId="7">#REF!</definedName>
    <definedName name="cosmos_communication" localSheetId="51">#REF!</definedName>
    <definedName name="cosmos_communication" localSheetId="56">#REF!</definedName>
    <definedName name="cosmos_communication" localSheetId="16">#REF!</definedName>
    <definedName name="cosmos_communication" localSheetId="30">#REF!</definedName>
    <definedName name="cosmos_communication" localSheetId="46">#REF!</definedName>
    <definedName name="cosmos_communication" localSheetId="35">#REF!</definedName>
    <definedName name="cosmos_communication" localSheetId="22">#REF!</definedName>
    <definedName name="cosmos_communication" localSheetId="23">#REF!</definedName>
    <definedName name="cosmos_communication" localSheetId="24">#REF!</definedName>
    <definedName name="cosmos_communication">#REF!</definedName>
    <definedName name="country_tel" localSheetId="0">#REF!</definedName>
    <definedName name="country_tel" localSheetId="1">#REF!</definedName>
    <definedName name="country_tel" localSheetId="37">#REF!</definedName>
    <definedName name="country_tel" localSheetId="2">#REF!</definedName>
    <definedName name="country_tel" localSheetId="25">#REF!</definedName>
    <definedName name="country_tel" localSheetId="41">#REF!</definedName>
    <definedName name="country_tel" localSheetId="7">#REF!</definedName>
    <definedName name="country_tel" localSheetId="51">#REF!</definedName>
    <definedName name="country_tel" localSheetId="56">#REF!</definedName>
    <definedName name="country_tel" localSheetId="16">#REF!</definedName>
    <definedName name="country_tel" localSheetId="30">#REF!</definedName>
    <definedName name="country_tel" localSheetId="46">#REF!</definedName>
    <definedName name="country_tel" localSheetId="35">#REF!</definedName>
    <definedName name="country_tel" localSheetId="22">#REF!</definedName>
    <definedName name="country_tel" localSheetId="23">#REF!</definedName>
    <definedName name="country_tel" localSheetId="24">#REF!</definedName>
    <definedName name="country_tel">#REF!</definedName>
    <definedName name="CS_Bal" localSheetId="0">'[2]F&amp;F'!#REF!</definedName>
    <definedName name="CS_Bal" localSheetId="1">'[2]F&amp;F'!#REF!</definedName>
    <definedName name="CS_Bal" localSheetId="37">'[2]F&amp;F'!#REF!</definedName>
    <definedName name="CS_Bal" localSheetId="2">'[2]F&amp;F'!#REF!</definedName>
    <definedName name="CS_Bal" localSheetId="25">'[2]F&amp;F'!#REF!</definedName>
    <definedName name="CS_Bal" localSheetId="41">'[2]F&amp;F'!#REF!</definedName>
    <definedName name="CS_Bal" localSheetId="7">'[2]F&amp;F'!#REF!</definedName>
    <definedName name="CS_Bal" localSheetId="51">'[2]F&amp;F'!#REF!</definedName>
    <definedName name="CS_Bal" localSheetId="56">'[2]F&amp;F'!#REF!</definedName>
    <definedName name="CS_Bal" localSheetId="16">'[2]F&amp;F'!#REF!</definedName>
    <definedName name="CS_Bal" localSheetId="30">'[2]F&amp;F'!#REF!</definedName>
    <definedName name="CS_Bal" localSheetId="46">'[2]F&amp;F'!#REF!</definedName>
    <definedName name="CS_Bal" localSheetId="35">'[2]F&amp;F'!#REF!</definedName>
    <definedName name="CS_Bal" localSheetId="22">'[2]F&amp;F'!#REF!</definedName>
    <definedName name="CS_Bal" localSheetId="23">'[2]F&amp;F'!#REF!</definedName>
    <definedName name="CS_Bal" localSheetId="24">'[2]F&amp;F'!#REF!</definedName>
    <definedName name="CS_Bal">'[2]F&amp;F'!#REF!</definedName>
    <definedName name="ctrl0" localSheetId="0">#REF!</definedName>
    <definedName name="ctrl0" localSheetId="1">#REF!</definedName>
    <definedName name="ctrl0" localSheetId="37">#REF!</definedName>
    <definedName name="ctrl0" localSheetId="2">#REF!</definedName>
    <definedName name="ctrl0" localSheetId="25">#REF!</definedName>
    <definedName name="ctrl0" localSheetId="41">#REF!</definedName>
    <definedName name="ctrl0" localSheetId="7">#REF!</definedName>
    <definedName name="ctrl0" localSheetId="51">#REF!</definedName>
    <definedName name="ctrl0" localSheetId="56">#REF!</definedName>
    <definedName name="ctrl0" localSheetId="16">#REF!</definedName>
    <definedName name="ctrl0" localSheetId="30">#REF!</definedName>
    <definedName name="ctrl0" localSheetId="46">#REF!</definedName>
    <definedName name="ctrl0" localSheetId="35">#REF!</definedName>
    <definedName name="ctrl0" localSheetId="22">#REF!</definedName>
    <definedName name="ctrl0" localSheetId="23">#REF!</definedName>
    <definedName name="ctrl0" localSheetId="24">#REF!</definedName>
    <definedName name="ctrl0">#REF!</definedName>
    <definedName name="ctrl1" localSheetId="0">#REF!</definedName>
    <definedName name="ctrl1" localSheetId="1">#REF!</definedName>
    <definedName name="ctrl1" localSheetId="37">#REF!</definedName>
    <definedName name="ctrl1" localSheetId="2">#REF!</definedName>
    <definedName name="ctrl1" localSheetId="25">#REF!</definedName>
    <definedName name="ctrl1" localSheetId="41">#REF!</definedName>
    <definedName name="ctrl1" localSheetId="7">#REF!</definedName>
    <definedName name="ctrl1" localSheetId="51">#REF!</definedName>
    <definedName name="ctrl1" localSheetId="56">#REF!</definedName>
    <definedName name="ctrl1" localSheetId="16">#REF!</definedName>
    <definedName name="ctrl1" localSheetId="30">#REF!</definedName>
    <definedName name="ctrl1" localSheetId="46">#REF!</definedName>
    <definedName name="ctrl1" localSheetId="35">#REF!</definedName>
    <definedName name="ctrl1" localSheetId="22">#REF!</definedName>
    <definedName name="ctrl1" localSheetId="23">#REF!</definedName>
    <definedName name="ctrl1" localSheetId="24">#REF!</definedName>
    <definedName name="ctrl1">#REF!</definedName>
    <definedName name="ctrl10" localSheetId="0">#REF!</definedName>
    <definedName name="ctrl10" localSheetId="1">#REF!</definedName>
    <definedName name="ctrl10" localSheetId="37">#REF!</definedName>
    <definedName name="ctrl10" localSheetId="2">#REF!</definedName>
    <definedName name="ctrl10" localSheetId="25">#REF!</definedName>
    <definedName name="ctrl10" localSheetId="41">#REF!</definedName>
    <definedName name="ctrl10" localSheetId="7">#REF!</definedName>
    <definedName name="ctrl10" localSheetId="51">#REF!</definedName>
    <definedName name="ctrl10" localSheetId="56">#REF!</definedName>
    <definedName name="ctrl10" localSheetId="16">#REF!</definedName>
    <definedName name="ctrl10" localSheetId="30">#REF!</definedName>
    <definedName name="ctrl10" localSheetId="46">#REF!</definedName>
    <definedName name="ctrl10" localSheetId="35">#REF!</definedName>
    <definedName name="ctrl10" localSheetId="22">#REF!</definedName>
    <definedName name="ctrl10" localSheetId="23">#REF!</definedName>
    <definedName name="ctrl10" localSheetId="24">#REF!</definedName>
    <definedName name="ctrl10">#REF!</definedName>
    <definedName name="ctrl11" localSheetId="0">#REF!</definedName>
    <definedName name="ctrl11" localSheetId="1">#REF!</definedName>
    <definedName name="ctrl11" localSheetId="37">#REF!</definedName>
    <definedName name="ctrl11" localSheetId="2">#REF!</definedName>
    <definedName name="ctrl11" localSheetId="25">#REF!</definedName>
    <definedName name="ctrl11" localSheetId="41">#REF!</definedName>
    <definedName name="ctrl11" localSheetId="7">#REF!</definedName>
    <definedName name="ctrl11" localSheetId="51">#REF!</definedName>
    <definedName name="ctrl11" localSheetId="56">#REF!</definedName>
    <definedName name="ctrl11" localSheetId="16">#REF!</definedName>
    <definedName name="ctrl11" localSheetId="30">#REF!</definedName>
    <definedName name="ctrl11" localSheetId="46">#REF!</definedName>
    <definedName name="ctrl11" localSheetId="35">#REF!</definedName>
    <definedName name="ctrl11" localSheetId="22">#REF!</definedName>
    <definedName name="ctrl11" localSheetId="23">#REF!</definedName>
    <definedName name="ctrl11" localSheetId="24">#REF!</definedName>
    <definedName name="ctrl11">#REF!</definedName>
    <definedName name="ctrl12" localSheetId="0">#REF!</definedName>
    <definedName name="ctrl12" localSheetId="1">#REF!</definedName>
    <definedName name="ctrl12" localSheetId="37">#REF!</definedName>
    <definedName name="ctrl12" localSheetId="2">#REF!</definedName>
    <definedName name="ctrl12" localSheetId="25">#REF!</definedName>
    <definedName name="ctrl12" localSheetId="41">#REF!</definedName>
    <definedName name="ctrl12" localSheetId="7">#REF!</definedName>
    <definedName name="ctrl12" localSheetId="51">#REF!</definedName>
    <definedName name="ctrl12" localSheetId="56">#REF!</definedName>
    <definedName name="ctrl12" localSheetId="16">#REF!</definedName>
    <definedName name="ctrl12" localSheetId="30">#REF!</definedName>
    <definedName name="ctrl12" localSheetId="46">#REF!</definedName>
    <definedName name="ctrl12" localSheetId="35">#REF!</definedName>
    <definedName name="ctrl12" localSheetId="22">#REF!</definedName>
    <definedName name="ctrl12" localSheetId="23">#REF!</definedName>
    <definedName name="ctrl12" localSheetId="24">#REF!</definedName>
    <definedName name="ctrl12">#REF!</definedName>
    <definedName name="ctrl13" localSheetId="0">#REF!</definedName>
    <definedName name="ctrl13" localSheetId="1">#REF!</definedName>
    <definedName name="ctrl13" localSheetId="37">#REF!</definedName>
    <definedName name="ctrl13" localSheetId="2">#REF!</definedName>
    <definedName name="ctrl13" localSheetId="25">#REF!</definedName>
    <definedName name="ctrl13" localSheetId="41">#REF!</definedName>
    <definedName name="ctrl13" localSheetId="7">#REF!</definedName>
    <definedName name="ctrl13" localSheetId="51">#REF!</definedName>
    <definedName name="ctrl13" localSheetId="56">#REF!</definedName>
    <definedName name="ctrl13" localSheetId="16">#REF!</definedName>
    <definedName name="ctrl13" localSheetId="30">#REF!</definedName>
    <definedName name="ctrl13" localSheetId="46">#REF!</definedName>
    <definedName name="ctrl13" localSheetId="35">#REF!</definedName>
    <definedName name="ctrl13" localSheetId="22">#REF!</definedName>
    <definedName name="ctrl13" localSheetId="23">#REF!</definedName>
    <definedName name="ctrl13" localSheetId="24">#REF!</definedName>
    <definedName name="ctrl13">#REF!</definedName>
    <definedName name="ctrl14" localSheetId="0">#REF!</definedName>
    <definedName name="ctrl14" localSheetId="1">#REF!</definedName>
    <definedName name="ctrl14" localSheetId="37">#REF!</definedName>
    <definedName name="ctrl14" localSheetId="2">#REF!</definedName>
    <definedName name="ctrl14" localSheetId="25">#REF!</definedName>
    <definedName name="ctrl14" localSheetId="41">#REF!</definedName>
    <definedName name="ctrl14" localSheetId="7">#REF!</definedName>
    <definedName name="ctrl14" localSheetId="51">#REF!</definedName>
    <definedName name="ctrl14" localSheetId="56">#REF!</definedName>
    <definedName name="ctrl14" localSheetId="16">#REF!</definedName>
    <definedName name="ctrl14" localSheetId="30">#REF!</definedName>
    <definedName name="ctrl14" localSheetId="46">#REF!</definedName>
    <definedName name="ctrl14" localSheetId="35">#REF!</definedName>
    <definedName name="ctrl14" localSheetId="22">#REF!</definedName>
    <definedName name="ctrl14" localSheetId="23">#REF!</definedName>
    <definedName name="ctrl14" localSheetId="24">#REF!</definedName>
    <definedName name="ctrl14">#REF!</definedName>
    <definedName name="ctrl15" localSheetId="0">#REF!</definedName>
    <definedName name="ctrl15" localSheetId="1">#REF!</definedName>
    <definedName name="ctrl15" localSheetId="37">#REF!</definedName>
    <definedName name="ctrl15" localSheetId="2">#REF!</definedName>
    <definedName name="ctrl15" localSheetId="25">#REF!</definedName>
    <definedName name="ctrl15" localSheetId="41">#REF!</definedName>
    <definedName name="ctrl15" localSheetId="7">#REF!</definedName>
    <definedName name="ctrl15" localSheetId="51">#REF!</definedName>
    <definedName name="ctrl15" localSheetId="56">#REF!</definedName>
    <definedName name="ctrl15" localSheetId="16">#REF!</definedName>
    <definedName name="ctrl15" localSheetId="30">#REF!</definedName>
    <definedName name="ctrl15" localSheetId="46">#REF!</definedName>
    <definedName name="ctrl15" localSheetId="35">#REF!</definedName>
    <definedName name="ctrl15" localSheetId="22">#REF!</definedName>
    <definedName name="ctrl15" localSheetId="23">#REF!</definedName>
    <definedName name="ctrl15" localSheetId="24">#REF!</definedName>
    <definedName name="ctrl15">#REF!</definedName>
    <definedName name="ctrl16" localSheetId="0">#REF!</definedName>
    <definedName name="ctrl16" localSheetId="1">#REF!</definedName>
    <definedName name="ctrl16" localSheetId="37">#REF!</definedName>
    <definedName name="ctrl16" localSheetId="2">#REF!</definedName>
    <definedName name="ctrl16" localSheetId="25">#REF!</definedName>
    <definedName name="ctrl16" localSheetId="41">#REF!</definedName>
    <definedName name="ctrl16" localSheetId="7">#REF!</definedName>
    <definedName name="ctrl16" localSheetId="51">#REF!</definedName>
    <definedName name="ctrl16" localSheetId="56">#REF!</definedName>
    <definedName name="ctrl16" localSheetId="16">#REF!</definedName>
    <definedName name="ctrl16" localSheetId="30">#REF!</definedName>
    <definedName name="ctrl16" localSheetId="46">#REF!</definedName>
    <definedName name="ctrl16" localSheetId="35">#REF!</definedName>
    <definedName name="ctrl16" localSheetId="22">#REF!</definedName>
    <definedName name="ctrl16" localSheetId="23">#REF!</definedName>
    <definedName name="ctrl16" localSheetId="24">#REF!</definedName>
    <definedName name="ctrl16">#REF!</definedName>
    <definedName name="ctrl17" localSheetId="0">#REF!</definedName>
    <definedName name="ctrl17" localSheetId="1">#REF!</definedName>
    <definedName name="ctrl17" localSheetId="37">#REF!</definedName>
    <definedName name="ctrl17" localSheetId="2">#REF!</definedName>
    <definedName name="ctrl17" localSheetId="25">#REF!</definedName>
    <definedName name="ctrl17" localSheetId="41">#REF!</definedName>
    <definedName name="ctrl17" localSheetId="7">#REF!</definedName>
    <definedName name="ctrl17" localSheetId="51">#REF!</definedName>
    <definedName name="ctrl17" localSheetId="56">#REF!</definedName>
    <definedName name="ctrl17" localSheetId="16">#REF!</definedName>
    <definedName name="ctrl17" localSheetId="30">#REF!</definedName>
    <definedName name="ctrl17" localSheetId="46">#REF!</definedName>
    <definedName name="ctrl17" localSheetId="35">#REF!</definedName>
    <definedName name="ctrl17" localSheetId="22">#REF!</definedName>
    <definedName name="ctrl17" localSheetId="23">#REF!</definedName>
    <definedName name="ctrl17" localSheetId="24">#REF!</definedName>
    <definedName name="ctrl17">#REF!</definedName>
    <definedName name="ctrl18" localSheetId="0">#REF!</definedName>
    <definedName name="ctrl18" localSheetId="1">#REF!</definedName>
    <definedName name="ctrl18" localSheetId="37">#REF!</definedName>
    <definedName name="ctrl18" localSheetId="2">#REF!</definedName>
    <definedName name="ctrl18" localSheetId="25">#REF!</definedName>
    <definedName name="ctrl18" localSheetId="41">#REF!</definedName>
    <definedName name="ctrl18" localSheetId="7">#REF!</definedName>
    <definedName name="ctrl18" localSheetId="51">#REF!</definedName>
    <definedName name="ctrl18" localSheetId="56">#REF!</definedName>
    <definedName name="ctrl18" localSheetId="16">#REF!</definedName>
    <definedName name="ctrl18" localSheetId="30">#REF!</definedName>
    <definedName name="ctrl18" localSheetId="46">#REF!</definedName>
    <definedName name="ctrl18" localSheetId="35">#REF!</definedName>
    <definedName name="ctrl18" localSheetId="22">#REF!</definedName>
    <definedName name="ctrl18" localSheetId="23">#REF!</definedName>
    <definedName name="ctrl18" localSheetId="24">#REF!</definedName>
    <definedName name="ctrl18">#REF!</definedName>
    <definedName name="ctrl19" localSheetId="0">#REF!</definedName>
    <definedName name="ctrl19" localSheetId="1">#REF!</definedName>
    <definedName name="ctrl19" localSheetId="37">#REF!</definedName>
    <definedName name="ctrl19" localSheetId="2">#REF!</definedName>
    <definedName name="ctrl19" localSheetId="25">#REF!</definedName>
    <definedName name="ctrl19" localSheetId="41">#REF!</definedName>
    <definedName name="ctrl19" localSheetId="7">#REF!</definedName>
    <definedName name="ctrl19" localSheetId="51">#REF!</definedName>
    <definedName name="ctrl19" localSheetId="56">#REF!</definedName>
    <definedName name="ctrl19" localSheetId="16">#REF!</definedName>
    <definedName name="ctrl19" localSheetId="30">#REF!</definedName>
    <definedName name="ctrl19" localSheetId="46">#REF!</definedName>
    <definedName name="ctrl19" localSheetId="35">#REF!</definedName>
    <definedName name="ctrl19" localSheetId="22">#REF!</definedName>
    <definedName name="ctrl19" localSheetId="23">#REF!</definedName>
    <definedName name="ctrl19" localSheetId="24">#REF!</definedName>
    <definedName name="ctrl19">#REF!</definedName>
    <definedName name="ctrl2" localSheetId="0">#REF!</definedName>
    <definedName name="ctrl2" localSheetId="1">#REF!</definedName>
    <definedName name="ctrl2" localSheetId="37">#REF!</definedName>
    <definedName name="ctrl2" localSheetId="2">#REF!</definedName>
    <definedName name="ctrl2" localSheetId="25">#REF!</definedName>
    <definedName name="ctrl2" localSheetId="41">#REF!</definedName>
    <definedName name="ctrl2" localSheetId="7">#REF!</definedName>
    <definedName name="ctrl2" localSheetId="51">#REF!</definedName>
    <definedName name="ctrl2" localSheetId="56">#REF!</definedName>
    <definedName name="ctrl2" localSheetId="16">#REF!</definedName>
    <definedName name="ctrl2" localSheetId="30">#REF!</definedName>
    <definedName name="ctrl2" localSheetId="46">#REF!</definedName>
    <definedName name="ctrl2" localSheetId="35">#REF!</definedName>
    <definedName name="ctrl2" localSheetId="22">#REF!</definedName>
    <definedName name="ctrl2" localSheetId="23">#REF!</definedName>
    <definedName name="ctrl2" localSheetId="24">#REF!</definedName>
    <definedName name="ctrl2">#REF!</definedName>
    <definedName name="ctrl20" localSheetId="0">#REF!</definedName>
    <definedName name="ctrl20" localSheetId="1">#REF!</definedName>
    <definedName name="ctrl20" localSheetId="37">#REF!</definedName>
    <definedName name="ctrl20" localSheetId="2">#REF!</definedName>
    <definedName name="ctrl20" localSheetId="25">#REF!</definedName>
    <definedName name="ctrl20" localSheetId="41">#REF!</definedName>
    <definedName name="ctrl20" localSheetId="7">#REF!</definedName>
    <definedName name="ctrl20" localSheetId="51">#REF!</definedName>
    <definedName name="ctrl20" localSheetId="56">#REF!</definedName>
    <definedName name="ctrl20" localSheetId="16">#REF!</definedName>
    <definedName name="ctrl20" localSheetId="30">#REF!</definedName>
    <definedName name="ctrl20" localSheetId="46">#REF!</definedName>
    <definedName name="ctrl20" localSheetId="35">#REF!</definedName>
    <definedName name="ctrl20" localSheetId="22">#REF!</definedName>
    <definedName name="ctrl20" localSheetId="23">#REF!</definedName>
    <definedName name="ctrl20" localSheetId="24">#REF!</definedName>
    <definedName name="ctrl20">#REF!</definedName>
    <definedName name="ctrl21" localSheetId="0">#REF!</definedName>
    <definedName name="ctrl21" localSheetId="1">#REF!</definedName>
    <definedName name="ctrl21" localSheetId="37">#REF!</definedName>
    <definedName name="ctrl21" localSheetId="2">#REF!</definedName>
    <definedName name="ctrl21" localSheetId="25">#REF!</definedName>
    <definedName name="ctrl21" localSheetId="41">#REF!</definedName>
    <definedName name="ctrl21" localSheetId="7">#REF!</definedName>
    <definedName name="ctrl21" localSheetId="51">#REF!</definedName>
    <definedName name="ctrl21" localSheetId="56">#REF!</definedName>
    <definedName name="ctrl21" localSheetId="16">#REF!</definedName>
    <definedName name="ctrl21" localSheetId="30">#REF!</definedName>
    <definedName name="ctrl21" localSheetId="46">#REF!</definedName>
    <definedName name="ctrl21" localSheetId="35">#REF!</definedName>
    <definedName name="ctrl21" localSheetId="22">#REF!</definedName>
    <definedName name="ctrl21" localSheetId="23">#REF!</definedName>
    <definedName name="ctrl21" localSheetId="24">#REF!</definedName>
    <definedName name="ctrl21">#REF!</definedName>
    <definedName name="ctrl22" localSheetId="0">#REF!</definedName>
    <definedName name="ctrl22" localSheetId="1">#REF!</definedName>
    <definedName name="ctrl22" localSheetId="37">#REF!</definedName>
    <definedName name="ctrl22" localSheetId="2">#REF!</definedName>
    <definedName name="ctrl22" localSheetId="25">#REF!</definedName>
    <definedName name="ctrl22" localSheetId="41">#REF!</definedName>
    <definedName name="ctrl22" localSheetId="7">#REF!</definedName>
    <definedName name="ctrl22" localSheetId="51">#REF!</definedName>
    <definedName name="ctrl22" localSheetId="56">#REF!</definedName>
    <definedName name="ctrl22" localSheetId="16">#REF!</definedName>
    <definedName name="ctrl22" localSheetId="30">#REF!</definedName>
    <definedName name="ctrl22" localSheetId="46">#REF!</definedName>
    <definedName name="ctrl22" localSheetId="35">#REF!</definedName>
    <definedName name="ctrl22" localSheetId="22">#REF!</definedName>
    <definedName name="ctrl22" localSheetId="23">#REF!</definedName>
    <definedName name="ctrl22" localSheetId="24">#REF!</definedName>
    <definedName name="ctrl22">#REF!</definedName>
    <definedName name="ctrl23" localSheetId="0">#REF!</definedName>
    <definedName name="ctrl23" localSheetId="1">#REF!</definedName>
    <definedName name="ctrl23" localSheetId="37">#REF!</definedName>
    <definedName name="ctrl23" localSheetId="2">#REF!</definedName>
    <definedName name="ctrl23" localSheetId="25">#REF!</definedName>
    <definedName name="ctrl23" localSheetId="41">#REF!</definedName>
    <definedName name="ctrl23" localSheetId="7">#REF!</definedName>
    <definedName name="ctrl23" localSheetId="51">#REF!</definedName>
    <definedName name="ctrl23" localSheetId="56">#REF!</definedName>
    <definedName name="ctrl23" localSheetId="16">#REF!</definedName>
    <definedName name="ctrl23" localSheetId="30">#REF!</definedName>
    <definedName name="ctrl23" localSheetId="46">#REF!</definedName>
    <definedName name="ctrl23" localSheetId="35">#REF!</definedName>
    <definedName name="ctrl23" localSheetId="22">#REF!</definedName>
    <definedName name="ctrl23" localSheetId="23">#REF!</definedName>
    <definedName name="ctrl23" localSheetId="24">#REF!</definedName>
    <definedName name="ctrl23">#REF!</definedName>
    <definedName name="ctrl24" localSheetId="0">#REF!</definedName>
    <definedName name="ctrl24" localSheetId="1">#REF!</definedName>
    <definedName name="ctrl24" localSheetId="37">#REF!</definedName>
    <definedName name="ctrl24" localSheetId="2">#REF!</definedName>
    <definedName name="ctrl24" localSheetId="25">#REF!</definedName>
    <definedName name="ctrl24" localSheetId="41">#REF!</definedName>
    <definedName name="ctrl24" localSheetId="7">#REF!</definedName>
    <definedName name="ctrl24" localSheetId="51">#REF!</definedName>
    <definedName name="ctrl24" localSheetId="56">#REF!</definedName>
    <definedName name="ctrl24" localSheetId="16">#REF!</definedName>
    <definedName name="ctrl24" localSheetId="30">#REF!</definedName>
    <definedName name="ctrl24" localSheetId="46">#REF!</definedName>
    <definedName name="ctrl24" localSheetId="35">#REF!</definedName>
    <definedName name="ctrl24" localSheetId="22">#REF!</definedName>
    <definedName name="ctrl24" localSheetId="23">#REF!</definedName>
    <definedName name="ctrl24" localSheetId="24">#REF!</definedName>
    <definedName name="ctrl24">#REF!</definedName>
    <definedName name="ctrl25" localSheetId="0">#REF!</definedName>
    <definedName name="ctrl25" localSheetId="1">#REF!</definedName>
    <definedName name="ctrl25" localSheetId="37">#REF!</definedName>
    <definedName name="ctrl25" localSheetId="2">#REF!</definedName>
    <definedName name="ctrl25" localSheetId="25">#REF!</definedName>
    <definedName name="ctrl25" localSheetId="41">#REF!</definedName>
    <definedName name="ctrl25" localSheetId="7">#REF!</definedName>
    <definedName name="ctrl25" localSheetId="51">#REF!</definedName>
    <definedName name="ctrl25" localSheetId="56">#REF!</definedName>
    <definedName name="ctrl25" localSheetId="16">#REF!</definedName>
    <definedName name="ctrl25" localSheetId="30">#REF!</definedName>
    <definedName name="ctrl25" localSheetId="46">#REF!</definedName>
    <definedName name="ctrl25" localSheetId="35">#REF!</definedName>
    <definedName name="ctrl25" localSheetId="22">#REF!</definedName>
    <definedName name="ctrl25" localSheetId="23">#REF!</definedName>
    <definedName name="ctrl25" localSheetId="24">#REF!</definedName>
    <definedName name="ctrl25">#REF!</definedName>
    <definedName name="ctrl26" localSheetId="0">#REF!</definedName>
    <definedName name="ctrl26" localSheetId="1">#REF!</definedName>
    <definedName name="ctrl26" localSheetId="37">#REF!</definedName>
    <definedName name="ctrl26" localSheetId="2">#REF!</definedName>
    <definedName name="ctrl26" localSheetId="25">#REF!</definedName>
    <definedName name="ctrl26" localSheetId="41">#REF!</definedName>
    <definedName name="ctrl26" localSheetId="7">#REF!</definedName>
    <definedName name="ctrl26" localSheetId="51">#REF!</definedName>
    <definedName name="ctrl26" localSheetId="56">#REF!</definedName>
    <definedName name="ctrl26" localSheetId="16">#REF!</definedName>
    <definedName name="ctrl26" localSheetId="30">#REF!</definedName>
    <definedName name="ctrl26" localSheetId="46">#REF!</definedName>
    <definedName name="ctrl26" localSheetId="35">#REF!</definedName>
    <definedName name="ctrl26" localSheetId="22">#REF!</definedName>
    <definedName name="ctrl26" localSheetId="23">#REF!</definedName>
    <definedName name="ctrl26" localSheetId="24">#REF!</definedName>
    <definedName name="ctrl26">#REF!</definedName>
    <definedName name="ctrl27" localSheetId="0">#REF!</definedName>
    <definedName name="ctrl27" localSheetId="1">#REF!</definedName>
    <definedName name="ctrl27" localSheetId="37">#REF!</definedName>
    <definedName name="ctrl27" localSheetId="2">#REF!</definedName>
    <definedName name="ctrl27" localSheetId="25">#REF!</definedName>
    <definedName name="ctrl27" localSheetId="41">#REF!</definedName>
    <definedName name="ctrl27" localSheetId="7">#REF!</definedName>
    <definedName name="ctrl27" localSheetId="51">#REF!</definedName>
    <definedName name="ctrl27" localSheetId="56">#REF!</definedName>
    <definedName name="ctrl27" localSheetId="16">#REF!</definedName>
    <definedName name="ctrl27" localSheetId="30">#REF!</definedName>
    <definedName name="ctrl27" localSheetId="46">#REF!</definedName>
    <definedName name="ctrl27" localSheetId="35">#REF!</definedName>
    <definedName name="ctrl27" localSheetId="22">#REF!</definedName>
    <definedName name="ctrl27" localSheetId="23">#REF!</definedName>
    <definedName name="ctrl27" localSheetId="24">#REF!</definedName>
    <definedName name="ctrl27">#REF!</definedName>
    <definedName name="ctrl28" localSheetId="0">#REF!</definedName>
    <definedName name="ctrl28" localSheetId="1">#REF!</definedName>
    <definedName name="ctrl28" localSheetId="37">#REF!</definedName>
    <definedName name="ctrl28" localSheetId="2">#REF!</definedName>
    <definedName name="ctrl28" localSheetId="25">#REF!</definedName>
    <definedName name="ctrl28" localSheetId="41">#REF!</definedName>
    <definedName name="ctrl28" localSheetId="7">#REF!</definedName>
    <definedName name="ctrl28" localSheetId="51">#REF!</definedName>
    <definedName name="ctrl28" localSheetId="56">#REF!</definedName>
    <definedName name="ctrl28" localSheetId="16">#REF!</definedName>
    <definedName name="ctrl28" localSheetId="30">#REF!</definedName>
    <definedName name="ctrl28" localSheetId="46">#REF!</definedName>
    <definedName name="ctrl28" localSheetId="35">#REF!</definedName>
    <definedName name="ctrl28" localSheetId="22">#REF!</definedName>
    <definedName name="ctrl28" localSheetId="23">#REF!</definedName>
    <definedName name="ctrl28" localSheetId="24">#REF!</definedName>
    <definedName name="ctrl28">#REF!</definedName>
    <definedName name="ctrl29" localSheetId="0">#REF!</definedName>
    <definedName name="ctrl29" localSheetId="1">#REF!</definedName>
    <definedName name="ctrl29" localSheetId="37">#REF!</definedName>
    <definedName name="ctrl29" localSheetId="2">#REF!</definedName>
    <definedName name="ctrl29" localSheetId="25">#REF!</definedName>
    <definedName name="ctrl29" localSheetId="41">#REF!</definedName>
    <definedName name="ctrl29" localSheetId="7">#REF!</definedName>
    <definedName name="ctrl29" localSheetId="51">#REF!</definedName>
    <definedName name="ctrl29" localSheetId="56">#REF!</definedName>
    <definedName name="ctrl29" localSheetId="16">#REF!</definedName>
    <definedName name="ctrl29" localSheetId="30">#REF!</definedName>
    <definedName name="ctrl29" localSheetId="46">#REF!</definedName>
    <definedName name="ctrl29" localSheetId="35">#REF!</definedName>
    <definedName name="ctrl29" localSheetId="22">#REF!</definedName>
    <definedName name="ctrl29" localSheetId="23">#REF!</definedName>
    <definedName name="ctrl29" localSheetId="24">#REF!</definedName>
    <definedName name="ctrl29">#REF!</definedName>
    <definedName name="ctrl3" localSheetId="0">#REF!</definedName>
    <definedName name="ctrl3" localSheetId="1">#REF!</definedName>
    <definedName name="ctrl3" localSheetId="37">#REF!</definedName>
    <definedName name="ctrl3" localSheetId="2">#REF!</definedName>
    <definedName name="ctrl3" localSheetId="25">#REF!</definedName>
    <definedName name="ctrl3" localSheetId="41">#REF!</definedName>
    <definedName name="ctrl3" localSheetId="7">#REF!</definedName>
    <definedName name="ctrl3" localSheetId="51">#REF!</definedName>
    <definedName name="ctrl3" localSheetId="56">#REF!</definedName>
    <definedName name="ctrl3" localSheetId="16">#REF!</definedName>
    <definedName name="ctrl3" localSheetId="30">#REF!</definedName>
    <definedName name="ctrl3" localSheetId="46">#REF!</definedName>
    <definedName name="ctrl3" localSheetId="35">#REF!</definedName>
    <definedName name="ctrl3" localSheetId="22">#REF!</definedName>
    <definedName name="ctrl3" localSheetId="23">#REF!</definedName>
    <definedName name="ctrl3" localSheetId="24">#REF!</definedName>
    <definedName name="ctrl3">#REF!</definedName>
    <definedName name="ctrl30" localSheetId="0">#REF!</definedName>
    <definedName name="ctrl30" localSheetId="1">#REF!</definedName>
    <definedName name="ctrl30" localSheetId="37">#REF!</definedName>
    <definedName name="ctrl30" localSheetId="2">#REF!</definedName>
    <definedName name="ctrl30" localSheetId="25">#REF!</definedName>
    <definedName name="ctrl30" localSheetId="41">#REF!</definedName>
    <definedName name="ctrl30" localSheetId="7">#REF!</definedName>
    <definedName name="ctrl30" localSheetId="51">#REF!</definedName>
    <definedName name="ctrl30" localSheetId="56">#REF!</definedName>
    <definedName name="ctrl30" localSheetId="16">#REF!</definedName>
    <definedName name="ctrl30" localSheetId="30">#REF!</definedName>
    <definedName name="ctrl30" localSheetId="46">#REF!</definedName>
    <definedName name="ctrl30" localSheetId="35">#REF!</definedName>
    <definedName name="ctrl30" localSheetId="22">#REF!</definedName>
    <definedName name="ctrl30" localSheetId="23">#REF!</definedName>
    <definedName name="ctrl30" localSheetId="24">#REF!</definedName>
    <definedName name="ctrl30">#REF!</definedName>
    <definedName name="ctrl31" localSheetId="0">#REF!</definedName>
    <definedName name="ctrl31" localSheetId="1">#REF!</definedName>
    <definedName name="ctrl31" localSheetId="37">#REF!</definedName>
    <definedName name="ctrl31" localSheetId="2">#REF!</definedName>
    <definedName name="ctrl31" localSheetId="25">#REF!</definedName>
    <definedName name="ctrl31" localSheetId="41">#REF!</definedName>
    <definedName name="ctrl31" localSheetId="7">#REF!</definedName>
    <definedName name="ctrl31" localSheetId="51">#REF!</definedName>
    <definedName name="ctrl31" localSheetId="56">#REF!</definedName>
    <definedName name="ctrl31" localSheetId="16">#REF!</definedName>
    <definedName name="ctrl31" localSheetId="30">#REF!</definedName>
    <definedName name="ctrl31" localSheetId="46">#REF!</definedName>
    <definedName name="ctrl31" localSheetId="35">#REF!</definedName>
    <definedName name="ctrl31" localSheetId="22">#REF!</definedName>
    <definedName name="ctrl31" localSheetId="23">#REF!</definedName>
    <definedName name="ctrl31" localSheetId="24">#REF!</definedName>
    <definedName name="ctrl31">#REF!</definedName>
    <definedName name="ctrl32" localSheetId="0">#REF!</definedName>
    <definedName name="ctrl32" localSheetId="1">#REF!</definedName>
    <definedName name="ctrl32" localSheetId="37">#REF!</definedName>
    <definedName name="ctrl32" localSheetId="2">#REF!</definedName>
    <definedName name="ctrl32" localSheetId="25">#REF!</definedName>
    <definedName name="ctrl32" localSheetId="41">#REF!</definedName>
    <definedName name="ctrl32" localSheetId="7">#REF!</definedName>
    <definedName name="ctrl32" localSheetId="51">#REF!</definedName>
    <definedName name="ctrl32" localSheetId="56">#REF!</definedName>
    <definedName name="ctrl32" localSheetId="16">#REF!</definedName>
    <definedName name="ctrl32" localSheetId="30">#REF!</definedName>
    <definedName name="ctrl32" localSheetId="46">#REF!</definedName>
    <definedName name="ctrl32" localSheetId="35">#REF!</definedName>
    <definedName name="ctrl32" localSheetId="22">#REF!</definedName>
    <definedName name="ctrl32" localSheetId="23">#REF!</definedName>
    <definedName name="ctrl32" localSheetId="24">#REF!</definedName>
    <definedName name="ctrl32">#REF!</definedName>
    <definedName name="ctrl33" localSheetId="0">#REF!</definedName>
    <definedName name="ctrl33" localSheetId="1">#REF!</definedName>
    <definedName name="ctrl33" localSheetId="37">#REF!</definedName>
    <definedName name="ctrl33" localSheetId="2">#REF!</definedName>
    <definedName name="ctrl33" localSheetId="25">#REF!</definedName>
    <definedName name="ctrl33" localSheetId="41">#REF!</definedName>
    <definedName name="ctrl33" localSheetId="7">#REF!</definedName>
    <definedName name="ctrl33" localSheetId="51">#REF!</definedName>
    <definedName name="ctrl33" localSheetId="56">#REF!</definedName>
    <definedName name="ctrl33" localSheetId="16">#REF!</definedName>
    <definedName name="ctrl33" localSheetId="30">#REF!</definedName>
    <definedName name="ctrl33" localSheetId="46">#REF!</definedName>
    <definedName name="ctrl33" localSheetId="35">#REF!</definedName>
    <definedName name="ctrl33" localSheetId="22">#REF!</definedName>
    <definedName name="ctrl33" localSheetId="23">#REF!</definedName>
    <definedName name="ctrl33" localSheetId="24">#REF!</definedName>
    <definedName name="ctrl33">#REF!</definedName>
    <definedName name="ctrl34" localSheetId="0">#REF!</definedName>
    <definedName name="ctrl34" localSheetId="1">#REF!</definedName>
    <definedName name="ctrl34" localSheetId="37">#REF!</definedName>
    <definedName name="ctrl34" localSheetId="2">#REF!</definedName>
    <definedName name="ctrl34" localSheetId="25">#REF!</definedName>
    <definedName name="ctrl34" localSheetId="41">#REF!</definedName>
    <definedName name="ctrl34" localSheetId="7">#REF!</definedName>
    <definedName name="ctrl34" localSheetId="51">#REF!</definedName>
    <definedName name="ctrl34" localSheetId="56">#REF!</definedName>
    <definedName name="ctrl34" localSheetId="16">#REF!</definedName>
    <definedName name="ctrl34" localSheetId="30">#REF!</definedName>
    <definedName name="ctrl34" localSheetId="46">#REF!</definedName>
    <definedName name="ctrl34" localSheetId="35">#REF!</definedName>
    <definedName name="ctrl34" localSheetId="22">#REF!</definedName>
    <definedName name="ctrl34" localSheetId="23">#REF!</definedName>
    <definedName name="ctrl34" localSheetId="24">#REF!</definedName>
    <definedName name="ctrl34">#REF!</definedName>
    <definedName name="ctrl35" localSheetId="0">#REF!</definedName>
    <definedName name="ctrl35" localSheetId="1">#REF!</definedName>
    <definedName name="ctrl35" localSheetId="37">#REF!</definedName>
    <definedName name="ctrl35" localSheetId="2">#REF!</definedName>
    <definedName name="ctrl35" localSheetId="25">#REF!</definedName>
    <definedName name="ctrl35" localSheetId="41">#REF!</definedName>
    <definedName name="ctrl35" localSheetId="7">#REF!</definedName>
    <definedName name="ctrl35" localSheetId="51">#REF!</definedName>
    <definedName name="ctrl35" localSheetId="56">#REF!</definedName>
    <definedName name="ctrl35" localSheetId="16">#REF!</definedName>
    <definedName name="ctrl35" localSheetId="30">#REF!</definedName>
    <definedName name="ctrl35" localSheetId="46">#REF!</definedName>
    <definedName name="ctrl35" localSheetId="35">#REF!</definedName>
    <definedName name="ctrl35" localSheetId="22">#REF!</definedName>
    <definedName name="ctrl35" localSheetId="23">#REF!</definedName>
    <definedName name="ctrl35" localSheetId="24">#REF!</definedName>
    <definedName name="ctrl35">#REF!</definedName>
    <definedName name="ctrl36" localSheetId="0">#REF!</definedName>
    <definedName name="ctrl36" localSheetId="1">#REF!</definedName>
    <definedName name="ctrl36" localSheetId="37">#REF!</definedName>
    <definedName name="ctrl36" localSheetId="2">#REF!</definedName>
    <definedName name="ctrl36" localSheetId="25">#REF!</definedName>
    <definedName name="ctrl36" localSheetId="41">#REF!</definedName>
    <definedName name="ctrl36" localSheetId="7">#REF!</definedName>
    <definedName name="ctrl36" localSheetId="51">#REF!</definedName>
    <definedName name="ctrl36" localSheetId="56">#REF!</definedName>
    <definedName name="ctrl36" localSheetId="16">#REF!</definedName>
    <definedName name="ctrl36" localSheetId="30">#REF!</definedName>
    <definedName name="ctrl36" localSheetId="46">#REF!</definedName>
    <definedName name="ctrl36" localSheetId="35">#REF!</definedName>
    <definedName name="ctrl36" localSheetId="22">#REF!</definedName>
    <definedName name="ctrl36" localSheetId="23">#REF!</definedName>
    <definedName name="ctrl36" localSheetId="24">#REF!</definedName>
    <definedName name="ctrl36">#REF!</definedName>
    <definedName name="ctrl4" localSheetId="0">#REF!</definedName>
    <definedName name="ctrl4" localSheetId="1">#REF!</definedName>
    <definedName name="ctrl4" localSheetId="37">#REF!</definedName>
    <definedName name="ctrl4" localSheetId="2">#REF!</definedName>
    <definedName name="ctrl4" localSheetId="25">#REF!</definedName>
    <definedName name="ctrl4" localSheetId="41">#REF!</definedName>
    <definedName name="ctrl4" localSheetId="7">#REF!</definedName>
    <definedName name="ctrl4" localSheetId="51">#REF!</definedName>
    <definedName name="ctrl4" localSheetId="56">#REF!</definedName>
    <definedName name="ctrl4" localSheetId="16">#REF!</definedName>
    <definedName name="ctrl4" localSheetId="30">#REF!</definedName>
    <definedName name="ctrl4" localSheetId="46">#REF!</definedName>
    <definedName name="ctrl4" localSheetId="35">#REF!</definedName>
    <definedName name="ctrl4" localSheetId="22">#REF!</definedName>
    <definedName name="ctrl4" localSheetId="23">#REF!</definedName>
    <definedName name="ctrl4" localSheetId="24">#REF!</definedName>
    <definedName name="ctrl4">#REF!</definedName>
    <definedName name="ctrl5" localSheetId="0">#REF!</definedName>
    <definedName name="ctrl5" localSheetId="1">#REF!</definedName>
    <definedName name="ctrl5" localSheetId="37">#REF!</definedName>
    <definedName name="ctrl5" localSheetId="2">#REF!</definedName>
    <definedName name="ctrl5" localSheetId="25">#REF!</definedName>
    <definedName name="ctrl5" localSheetId="41">#REF!</definedName>
    <definedName name="ctrl5" localSheetId="7">#REF!</definedName>
    <definedName name="ctrl5" localSheetId="51">#REF!</definedName>
    <definedName name="ctrl5" localSheetId="56">#REF!</definedName>
    <definedName name="ctrl5" localSheetId="16">#REF!</definedName>
    <definedName name="ctrl5" localSheetId="30">#REF!</definedName>
    <definedName name="ctrl5" localSheetId="46">#REF!</definedName>
    <definedName name="ctrl5" localSheetId="35">#REF!</definedName>
    <definedName name="ctrl5" localSheetId="22">#REF!</definedName>
    <definedName name="ctrl5" localSheetId="23">#REF!</definedName>
    <definedName name="ctrl5" localSheetId="24">#REF!</definedName>
    <definedName name="ctrl5">#REF!</definedName>
    <definedName name="ctrl6" localSheetId="0">#REF!</definedName>
    <definedName name="ctrl6" localSheetId="1">#REF!</definedName>
    <definedName name="ctrl6" localSheetId="37">#REF!</definedName>
    <definedName name="ctrl6" localSheetId="2">#REF!</definedName>
    <definedName name="ctrl6" localSheetId="25">#REF!</definedName>
    <definedName name="ctrl6" localSheetId="41">#REF!</definedName>
    <definedName name="ctrl6" localSheetId="7">#REF!</definedName>
    <definedName name="ctrl6" localSheetId="51">#REF!</definedName>
    <definedName name="ctrl6" localSheetId="56">#REF!</definedName>
    <definedName name="ctrl6" localSheetId="16">#REF!</definedName>
    <definedName name="ctrl6" localSheetId="30">#REF!</definedName>
    <definedName name="ctrl6" localSheetId="46">#REF!</definedName>
    <definedName name="ctrl6" localSheetId="35">#REF!</definedName>
    <definedName name="ctrl6" localSheetId="22">#REF!</definedName>
    <definedName name="ctrl6" localSheetId="23">#REF!</definedName>
    <definedName name="ctrl6" localSheetId="24">#REF!</definedName>
    <definedName name="ctrl6">#REF!</definedName>
    <definedName name="ctrl7" localSheetId="0">#REF!</definedName>
    <definedName name="ctrl7" localSheetId="1">#REF!</definedName>
    <definedName name="ctrl7" localSheetId="37">#REF!</definedName>
    <definedName name="ctrl7" localSheetId="2">#REF!</definedName>
    <definedName name="ctrl7" localSheetId="25">#REF!</definedName>
    <definedName name="ctrl7" localSheetId="41">#REF!</definedName>
    <definedName name="ctrl7" localSheetId="7">#REF!</definedName>
    <definedName name="ctrl7" localSheetId="51">#REF!</definedName>
    <definedName name="ctrl7" localSheetId="56">#REF!</definedName>
    <definedName name="ctrl7" localSheetId="16">#REF!</definedName>
    <definedName name="ctrl7" localSheetId="30">#REF!</definedName>
    <definedName name="ctrl7" localSheetId="46">#REF!</definedName>
    <definedName name="ctrl7" localSheetId="35">#REF!</definedName>
    <definedName name="ctrl7" localSheetId="22">#REF!</definedName>
    <definedName name="ctrl7" localSheetId="23">#REF!</definedName>
    <definedName name="ctrl7" localSheetId="24">#REF!</definedName>
    <definedName name="ctrl7">#REF!</definedName>
    <definedName name="ctrl8" localSheetId="0">#REF!</definedName>
    <definedName name="ctrl8" localSheetId="1">#REF!</definedName>
    <definedName name="ctrl8" localSheetId="37">#REF!</definedName>
    <definedName name="ctrl8" localSheetId="2">#REF!</definedName>
    <definedName name="ctrl8" localSheetId="25">#REF!</definedName>
    <definedName name="ctrl8" localSheetId="41">#REF!</definedName>
    <definedName name="ctrl8" localSheetId="7">#REF!</definedName>
    <definedName name="ctrl8" localSheetId="51">#REF!</definedName>
    <definedName name="ctrl8" localSheetId="56">#REF!</definedName>
    <definedName name="ctrl8" localSheetId="16">#REF!</definedName>
    <definedName name="ctrl8" localSheetId="30">#REF!</definedName>
    <definedName name="ctrl8" localSheetId="46">#REF!</definedName>
    <definedName name="ctrl8" localSheetId="35">#REF!</definedName>
    <definedName name="ctrl8" localSheetId="22">#REF!</definedName>
    <definedName name="ctrl8" localSheetId="23">#REF!</definedName>
    <definedName name="ctrl8" localSheetId="24">#REF!</definedName>
    <definedName name="ctrl8">#REF!</definedName>
    <definedName name="ctrl9" localSheetId="0">#REF!</definedName>
    <definedName name="ctrl9" localSheetId="1">#REF!</definedName>
    <definedName name="ctrl9" localSheetId="37">#REF!</definedName>
    <definedName name="ctrl9" localSheetId="2">#REF!</definedName>
    <definedName name="ctrl9" localSheetId="25">#REF!</definedName>
    <definedName name="ctrl9" localSheetId="41">#REF!</definedName>
    <definedName name="ctrl9" localSheetId="7">#REF!</definedName>
    <definedName name="ctrl9" localSheetId="51">#REF!</definedName>
    <definedName name="ctrl9" localSheetId="56">#REF!</definedName>
    <definedName name="ctrl9" localSheetId="16">#REF!</definedName>
    <definedName name="ctrl9" localSheetId="30">#REF!</definedName>
    <definedName name="ctrl9" localSheetId="46">#REF!</definedName>
    <definedName name="ctrl9" localSheetId="35">#REF!</definedName>
    <definedName name="ctrl9" localSheetId="22">#REF!</definedName>
    <definedName name="ctrl9" localSheetId="23">#REF!</definedName>
    <definedName name="ctrl9" localSheetId="24">#REF!</definedName>
    <definedName name="ctrl9">#REF!</definedName>
    <definedName name="CumSumPrt" localSheetId="0">#REF!</definedName>
    <definedName name="CumSumPrt" localSheetId="1">#REF!</definedName>
    <definedName name="CumSumPrt" localSheetId="37">#REF!</definedName>
    <definedName name="CumSumPrt" localSheetId="2">#REF!</definedName>
    <definedName name="CumSumPrt" localSheetId="25">#REF!</definedName>
    <definedName name="CumSumPrt" localSheetId="41">#REF!</definedName>
    <definedName name="CumSumPrt" localSheetId="7">#REF!</definedName>
    <definedName name="CumSumPrt" localSheetId="51">#REF!</definedName>
    <definedName name="CumSumPrt" localSheetId="56">#REF!</definedName>
    <definedName name="CumSumPrt" localSheetId="16">#REF!</definedName>
    <definedName name="CumSumPrt" localSheetId="30">#REF!</definedName>
    <definedName name="CumSumPrt" localSheetId="46">#REF!</definedName>
    <definedName name="CumSumPrt" localSheetId="35">#REF!</definedName>
    <definedName name="CumSumPrt" localSheetId="22">#REF!</definedName>
    <definedName name="CumSumPrt" localSheetId="23">#REF!</definedName>
    <definedName name="CumSumPrt" localSheetId="24">#REF!</definedName>
    <definedName name="CumSumPrt">#REF!</definedName>
    <definedName name="CURASSET" localSheetId="0">#REF!</definedName>
    <definedName name="CURASSET" localSheetId="1">#REF!</definedName>
    <definedName name="CURASSET" localSheetId="37">#REF!</definedName>
    <definedName name="CURASSET" localSheetId="2">#REF!</definedName>
    <definedName name="CURASSET" localSheetId="25">#REF!</definedName>
    <definedName name="CURASSET" localSheetId="41">#REF!</definedName>
    <definedName name="CURASSET" localSheetId="7">#REF!</definedName>
    <definedName name="CURASSET" localSheetId="51">#REF!</definedName>
    <definedName name="CURASSET" localSheetId="56">#REF!</definedName>
    <definedName name="CURASSET" localSheetId="16">#REF!</definedName>
    <definedName name="CURASSET" localSheetId="30">#REF!</definedName>
    <definedName name="CURASSET" localSheetId="46">#REF!</definedName>
    <definedName name="CURASSET" localSheetId="35">#REF!</definedName>
    <definedName name="CURASSET" localSheetId="22">#REF!</definedName>
    <definedName name="CURASSET" localSheetId="23">#REF!</definedName>
    <definedName name="CURASSET" localSheetId="24">#REF!</definedName>
    <definedName name="CURASSET">#REF!</definedName>
    <definedName name="CURLIABIL" localSheetId="0">#REF!</definedName>
    <definedName name="CURLIABIL" localSheetId="1">#REF!</definedName>
    <definedName name="CURLIABIL" localSheetId="37">#REF!</definedName>
    <definedName name="CURLIABIL" localSheetId="2">#REF!</definedName>
    <definedName name="CURLIABIL" localSheetId="25">#REF!</definedName>
    <definedName name="CURLIABIL" localSheetId="41">#REF!</definedName>
    <definedName name="CURLIABIL" localSheetId="7">#REF!</definedName>
    <definedName name="CURLIABIL" localSheetId="51">#REF!</definedName>
    <definedName name="CURLIABIL" localSheetId="56">#REF!</definedName>
    <definedName name="CURLIABIL" localSheetId="16">#REF!</definedName>
    <definedName name="CURLIABIL" localSheetId="30">#REF!</definedName>
    <definedName name="CURLIABIL" localSheetId="46">#REF!</definedName>
    <definedName name="CURLIABIL" localSheetId="35">#REF!</definedName>
    <definedName name="CURLIABIL" localSheetId="22">#REF!</definedName>
    <definedName name="CURLIABIL" localSheetId="23">#REF!</definedName>
    <definedName name="CURLIABIL" localSheetId="24">#REF!</definedName>
    <definedName name="CURLIABIL">#REF!</definedName>
    <definedName name="currencyfactor">'[24]BASIC ASSUMPTIONS'!$C$2</definedName>
    <definedName name="currentScenario" localSheetId="0">[24]Projections!#REF!</definedName>
    <definedName name="currentScenario" localSheetId="1">[24]Projections!#REF!</definedName>
    <definedName name="currentScenario" localSheetId="37">[24]Projections!#REF!</definedName>
    <definedName name="currentScenario" localSheetId="2">[24]Projections!#REF!</definedName>
    <definedName name="currentScenario" localSheetId="25">[24]Projections!#REF!</definedName>
    <definedName name="currentScenario" localSheetId="41">[24]Projections!#REF!</definedName>
    <definedName name="currentScenario" localSheetId="7">[24]Projections!#REF!</definedName>
    <definedName name="currentScenario" localSheetId="51">[24]Projections!#REF!</definedName>
    <definedName name="currentScenario" localSheetId="56">[24]Projections!#REF!</definedName>
    <definedName name="currentScenario" localSheetId="16">[24]Projections!#REF!</definedName>
    <definedName name="currentScenario" localSheetId="30">[24]Projections!#REF!</definedName>
    <definedName name="currentScenario" localSheetId="46">[24]Projections!#REF!</definedName>
    <definedName name="currentScenario" localSheetId="35">[24]Projections!#REF!</definedName>
    <definedName name="currentScenario" localSheetId="22">[24]Projections!#REF!</definedName>
    <definedName name="currentScenario" localSheetId="23">[24]Projections!#REF!</definedName>
    <definedName name="currentScenario" localSheetId="24">[24]Projections!#REF!</definedName>
    <definedName name="currentScenario">[24]Projections!#REF!</definedName>
    <definedName name="Custom_Rate" localSheetId="0">[28]Parameters!#REF!</definedName>
    <definedName name="Custom_Rate" localSheetId="1">[28]Parameters!#REF!</definedName>
    <definedName name="Custom_Rate" localSheetId="37">[28]Parameters!#REF!</definedName>
    <definedName name="Custom_Rate" localSheetId="2">[28]Parameters!#REF!</definedName>
    <definedName name="Custom_Rate" localSheetId="25">[28]Parameters!#REF!</definedName>
    <definedName name="Custom_Rate" localSheetId="41">[28]Parameters!#REF!</definedName>
    <definedName name="Custom_Rate" localSheetId="7">[28]Parameters!#REF!</definedName>
    <definedName name="Custom_Rate" localSheetId="51">[28]Parameters!#REF!</definedName>
    <definedName name="Custom_Rate" localSheetId="56">[28]Parameters!#REF!</definedName>
    <definedName name="Custom_Rate" localSheetId="16">[28]Parameters!#REF!</definedName>
    <definedName name="Custom_Rate" localSheetId="30">[28]Parameters!#REF!</definedName>
    <definedName name="Custom_Rate" localSheetId="46">[28]Parameters!#REF!</definedName>
    <definedName name="Custom_Rate" localSheetId="35">[28]Parameters!#REF!</definedName>
    <definedName name="Custom_Rate" localSheetId="22">[28]Parameters!#REF!</definedName>
    <definedName name="Custom_Rate" localSheetId="23">[28]Parameters!#REF!</definedName>
    <definedName name="Custom_Rate" localSheetId="24">[28]Parameters!#REF!</definedName>
    <definedName name="Custom_Rate">[28]Parameters!#REF!</definedName>
    <definedName name="cwip" localSheetId="0">#REF!</definedName>
    <definedName name="cwip" localSheetId="1">#REF!</definedName>
    <definedName name="cwip" localSheetId="37">#REF!</definedName>
    <definedName name="cwip" localSheetId="2">#REF!</definedName>
    <definedName name="cwip" localSheetId="25">#REF!</definedName>
    <definedName name="cwip" localSheetId="41">#REF!</definedName>
    <definedName name="cwip" localSheetId="7">#REF!</definedName>
    <definedName name="cwip" localSheetId="51">#REF!</definedName>
    <definedName name="cwip" localSheetId="56">#REF!</definedName>
    <definedName name="cwip" localSheetId="16">#REF!</definedName>
    <definedName name="cwip" localSheetId="30">#REF!</definedName>
    <definedName name="cwip" localSheetId="46">#REF!</definedName>
    <definedName name="cwip" localSheetId="35">#REF!</definedName>
    <definedName name="cwip" localSheetId="22">#REF!</definedName>
    <definedName name="cwip" localSheetId="23">#REF!</definedName>
    <definedName name="cwip" localSheetId="24">#REF!</definedName>
    <definedName name="cwip">#REF!</definedName>
    <definedName name="D" localSheetId="0">#REF!</definedName>
    <definedName name="D" localSheetId="1">#REF!</definedName>
    <definedName name="D" localSheetId="37">#REF!</definedName>
    <definedName name="D" localSheetId="2">#REF!</definedName>
    <definedName name="D" localSheetId="25">#REF!</definedName>
    <definedName name="D" localSheetId="41">#REF!</definedName>
    <definedName name="D" localSheetId="7">#REF!</definedName>
    <definedName name="D" localSheetId="51">#REF!</definedName>
    <definedName name="D" localSheetId="56">#REF!</definedName>
    <definedName name="D" localSheetId="16">#REF!</definedName>
    <definedName name="D" localSheetId="30">#REF!</definedName>
    <definedName name="D" localSheetId="46">#REF!</definedName>
    <definedName name="D" localSheetId="35">#REF!</definedName>
    <definedName name="D" localSheetId="22">#REF!</definedName>
    <definedName name="D" localSheetId="23">#REF!</definedName>
    <definedName name="D" localSheetId="24">#REF!</definedName>
    <definedName name="D">#REF!</definedName>
    <definedName name="D.2" localSheetId="0">#REF!</definedName>
    <definedName name="D.2" localSheetId="1">#REF!</definedName>
    <definedName name="D.2" localSheetId="37">#REF!</definedName>
    <definedName name="D.2" localSheetId="2">#REF!</definedName>
    <definedName name="D.2" localSheetId="25">#REF!</definedName>
    <definedName name="D.2" localSheetId="41">#REF!</definedName>
    <definedName name="D.2" localSheetId="7">#REF!</definedName>
    <definedName name="D.2" localSheetId="51">#REF!</definedName>
    <definedName name="D.2" localSheetId="56">#REF!</definedName>
    <definedName name="D.2" localSheetId="16">#REF!</definedName>
    <definedName name="D.2" localSheetId="30">#REF!</definedName>
    <definedName name="D.2" localSheetId="46">#REF!</definedName>
    <definedName name="D.2" localSheetId="35">#REF!</definedName>
    <definedName name="D.2" localSheetId="22">#REF!</definedName>
    <definedName name="D.2" localSheetId="23">#REF!</definedName>
    <definedName name="D.2" localSheetId="24">#REF!</definedName>
    <definedName name="D.2">#REF!</definedName>
    <definedName name="D2.2" localSheetId="0" hidden="1">'[3]Revised Budget as per CNPP'!#REF!</definedName>
    <definedName name="D2.2" localSheetId="1" hidden="1">'[3]Revised Budget as per CNPP'!#REF!</definedName>
    <definedName name="D2.2" localSheetId="37" hidden="1">'[3]Revised Budget as per CNPP'!#REF!</definedName>
    <definedName name="D2.2" localSheetId="2" hidden="1">'[3]Revised Budget as per CNPP'!#REF!</definedName>
    <definedName name="D2.2" localSheetId="25" hidden="1">'[3]Revised Budget as per CNPP'!#REF!</definedName>
    <definedName name="D2.2" localSheetId="41" hidden="1">'[3]Revised Budget as per CNPP'!#REF!</definedName>
    <definedName name="D2.2" localSheetId="7" hidden="1">'[3]Revised Budget as per CNPP'!#REF!</definedName>
    <definedName name="D2.2" localSheetId="51" hidden="1">'[3]Revised Budget as per CNPP'!#REF!</definedName>
    <definedName name="D2.2" localSheetId="56" hidden="1">'[3]Revised Budget as per CNPP'!#REF!</definedName>
    <definedName name="D2.2" localSheetId="16" hidden="1">'[3]Revised Budget as per CNPP'!#REF!</definedName>
    <definedName name="D2.2" localSheetId="30" hidden="1">'[3]Revised Budget as per CNPP'!#REF!</definedName>
    <definedName name="D2.2" localSheetId="46" hidden="1">'[3]Revised Budget as per CNPP'!#REF!</definedName>
    <definedName name="D2.2" localSheetId="35" hidden="1">'[3]Revised Budget as per CNPP'!#REF!</definedName>
    <definedName name="D2.2" localSheetId="22" hidden="1">'[3]Revised Budget as per CNPP'!#REF!</definedName>
    <definedName name="D2.2" localSheetId="23" hidden="1">'[3]Revised Budget as per CNPP'!#REF!</definedName>
    <definedName name="D2.2" localSheetId="24" hidden="1">'[3]Revised Budget as per CNPP'!#REF!</definedName>
    <definedName name="D2.2" hidden="1">'[3]Revised Budget as per CNPP'!#REF!</definedName>
    <definedName name="dad" localSheetId="0">#REF!</definedName>
    <definedName name="dad" localSheetId="1">#REF!</definedName>
    <definedName name="dad" localSheetId="37">#REF!</definedName>
    <definedName name="dad" localSheetId="2">#REF!</definedName>
    <definedName name="dad" localSheetId="25">#REF!</definedName>
    <definedName name="dad" localSheetId="41">#REF!</definedName>
    <definedName name="dad" localSheetId="7">#REF!</definedName>
    <definedName name="dad" localSheetId="51">#REF!</definedName>
    <definedName name="dad" localSheetId="56">#REF!</definedName>
    <definedName name="dad" localSheetId="16">#REF!</definedName>
    <definedName name="dad" localSheetId="30">#REF!</definedName>
    <definedName name="dad" localSheetId="46">#REF!</definedName>
    <definedName name="dad" localSheetId="35">#REF!</definedName>
    <definedName name="dad" localSheetId="22">#REF!</definedName>
    <definedName name="dad" localSheetId="23">#REF!</definedName>
    <definedName name="dad" localSheetId="24">#REF!</definedName>
    <definedName name="dad">#REF!</definedName>
    <definedName name="dad_10" localSheetId="0">#REF!</definedName>
    <definedName name="dad_10" localSheetId="1">#REF!</definedName>
    <definedName name="dad_10" localSheetId="37">#REF!</definedName>
    <definedName name="dad_10" localSheetId="2">#REF!</definedName>
    <definedName name="dad_10" localSheetId="25">#REF!</definedName>
    <definedName name="dad_10" localSheetId="41">#REF!</definedName>
    <definedName name="dad_10" localSheetId="7">#REF!</definedName>
    <definedName name="dad_10" localSheetId="51">#REF!</definedName>
    <definedName name="dad_10" localSheetId="56">#REF!</definedName>
    <definedName name="dad_10" localSheetId="16">#REF!</definedName>
    <definedName name="dad_10" localSheetId="30">#REF!</definedName>
    <definedName name="dad_10" localSheetId="46">#REF!</definedName>
    <definedName name="dad_10" localSheetId="35">#REF!</definedName>
    <definedName name="dad_10" localSheetId="22">#REF!</definedName>
    <definedName name="dad_10" localSheetId="23">#REF!</definedName>
    <definedName name="dad_10" localSheetId="24">#REF!</definedName>
    <definedName name="dad_10">#REF!</definedName>
    <definedName name="Dais_perdais" localSheetId="0">#REF!</definedName>
    <definedName name="Dais_perdais" localSheetId="1">#REF!</definedName>
    <definedName name="Dais_perdais" localSheetId="37">#REF!</definedName>
    <definedName name="Dais_perdais" localSheetId="2">#REF!</definedName>
    <definedName name="Dais_perdais" localSheetId="25">#REF!</definedName>
    <definedName name="Dais_perdais" localSheetId="41">#REF!</definedName>
    <definedName name="Dais_perdais" localSheetId="7">#REF!</definedName>
    <definedName name="Dais_perdais" localSheetId="51">#REF!</definedName>
    <definedName name="Dais_perdais" localSheetId="56">#REF!</definedName>
    <definedName name="Dais_perdais" localSheetId="16">#REF!</definedName>
    <definedName name="Dais_perdais" localSheetId="30">#REF!</definedName>
    <definedName name="Dais_perdais" localSheetId="46">#REF!</definedName>
    <definedName name="Dais_perdais" localSheetId="35">#REF!</definedName>
    <definedName name="Dais_perdais" localSheetId="22">#REF!</definedName>
    <definedName name="Dais_perdais" localSheetId="23">#REF!</definedName>
    <definedName name="Dais_perdais" localSheetId="24">#REF!</definedName>
    <definedName name="Dais_perdais">#REF!</definedName>
    <definedName name="Dancom_com" localSheetId="0">#REF!</definedName>
    <definedName name="Dancom_com" localSheetId="1">#REF!</definedName>
    <definedName name="Dancom_com" localSheetId="37">#REF!</definedName>
    <definedName name="Dancom_com" localSheetId="2">#REF!</definedName>
    <definedName name="Dancom_com" localSheetId="25">#REF!</definedName>
    <definedName name="Dancom_com" localSheetId="41">#REF!</definedName>
    <definedName name="Dancom_com" localSheetId="7">#REF!</definedName>
    <definedName name="Dancom_com" localSheetId="51">#REF!</definedName>
    <definedName name="Dancom_com" localSheetId="56">#REF!</definedName>
    <definedName name="Dancom_com" localSheetId="16">#REF!</definedName>
    <definedName name="Dancom_com" localSheetId="30">#REF!</definedName>
    <definedName name="Dancom_com" localSheetId="46">#REF!</definedName>
    <definedName name="Dancom_com" localSheetId="35">#REF!</definedName>
    <definedName name="Dancom_com" localSheetId="22">#REF!</definedName>
    <definedName name="Dancom_com" localSheetId="23">#REF!</definedName>
    <definedName name="Dancom_com" localSheetId="24">#REF!</definedName>
    <definedName name="Dancom_com">#REF!</definedName>
    <definedName name="data" localSheetId="0">#REF!</definedName>
    <definedName name="data" localSheetId="1">#REF!</definedName>
    <definedName name="data" localSheetId="37">#REF!</definedName>
    <definedName name="data" localSheetId="2">#REF!</definedName>
    <definedName name="data" localSheetId="25">#REF!</definedName>
    <definedName name="data" localSheetId="41">#REF!</definedName>
    <definedName name="data" localSheetId="7">#REF!</definedName>
    <definedName name="data" localSheetId="51">#REF!</definedName>
    <definedName name="data" localSheetId="56">#REF!</definedName>
    <definedName name="data" localSheetId="16">#REF!</definedName>
    <definedName name="data" localSheetId="30">#REF!</definedName>
    <definedName name="data" localSheetId="46">#REF!</definedName>
    <definedName name="data" localSheetId="35">#REF!</definedName>
    <definedName name="data" localSheetId="22">#REF!</definedName>
    <definedName name="data" localSheetId="23">#REF!</definedName>
    <definedName name="data" localSheetId="24">#REF!</definedName>
    <definedName name="data">#REF!</definedName>
    <definedName name="Data.Dump" localSheetId="0" hidden="1">OFFSET([0]!Data.Top.Left,1,0)</definedName>
    <definedName name="Data.Dump" localSheetId="18" hidden="1">OFFSET([0]!Data.Top.Left,1,0)</definedName>
    <definedName name="Data.Dump" localSheetId="1" hidden="1">OFFSET([0]!Data.Top.Left,1,0)</definedName>
    <definedName name="Data.Dump" localSheetId="37" hidden="1">OFFSET([0]!Data.Top.Left,1,0)</definedName>
    <definedName name="Data.Dump" localSheetId="2" hidden="1">OFFSET([0]!Data.Top.Left,1,0)</definedName>
    <definedName name="Data.Dump" localSheetId="25" hidden="1">OFFSET([0]!Data.Top.Left,1,0)</definedName>
    <definedName name="Data.Dump" localSheetId="41" hidden="1">OFFSET([0]!Data.Top.Left,1,0)</definedName>
    <definedName name="Data.Dump" localSheetId="7" hidden="1">OFFSET([0]!Data.Top.Left,1,0)</definedName>
    <definedName name="Data.Dump" localSheetId="51" hidden="1">OFFSET([0]!Data.Top.Left,1,0)</definedName>
    <definedName name="Data.Dump" localSheetId="56" hidden="1">OFFSET([0]!Data.Top.Left,1,0)</definedName>
    <definedName name="Data.Dump" localSheetId="16" hidden="1">OFFSET([0]!Data.Top.Left,1,0)</definedName>
    <definedName name="Data.Dump" localSheetId="30" hidden="1">OFFSET([0]!Data.Top.Left,1,0)</definedName>
    <definedName name="Data.Dump" localSheetId="46" hidden="1">OFFSET([0]!Data.Top.Left,1,0)</definedName>
    <definedName name="Data.Dump" localSheetId="35" hidden="1">OFFSET([0]!Data.Top.Left,1,0)</definedName>
    <definedName name="Data.Dump" localSheetId="22" hidden="1">OFFSET([0]!Data.Top.Left,1,0)</definedName>
    <definedName name="Data.Dump" localSheetId="23" hidden="1">OFFSET([0]!Data.Top.Left,1,0)</definedName>
    <definedName name="Data.Dump" localSheetId="24" hidden="1">OFFSET([0]!Data.Top.Left,1,0)</definedName>
    <definedName name="Data.Dump" hidden="1">OFFSET([0]!Data.Top.Left,1,0)</definedName>
    <definedName name="DATA_01" localSheetId="0">[29]Data!#REF!</definedName>
    <definedName name="DATA_01" localSheetId="1">[29]Data!#REF!</definedName>
    <definedName name="DATA_01" localSheetId="37">[29]Data!#REF!</definedName>
    <definedName name="DATA_01" localSheetId="2">[29]Data!#REF!</definedName>
    <definedName name="DATA_01" localSheetId="25">[29]Data!#REF!</definedName>
    <definedName name="DATA_01" localSheetId="41">[29]Data!#REF!</definedName>
    <definedName name="DATA_01" localSheetId="7">[29]Data!#REF!</definedName>
    <definedName name="DATA_01" localSheetId="51">[29]Data!#REF!</definedName>
    <definedName name="DATA_01" localSheetId="56">[29]Data!#REF!</definedName>
    <definedName name="DATA_01" localSheetId="16">[29]Data!#REF!</definedName>
    <definedName name="DATA_01" localSheetId="30">[29]Data!#REF!</definedName>
    <definedName name="DATA_01" localSheetId="46">[29]Data!#REF!</definedName>
    <definedName name="DATA_01" localSheetId="35">[29]Data!#REF!</definedName>
    <definedName name="DATA_01" localSheetId="22">[29]Data!#REF!</definedName>
    <definedName name="DATA_01" localSheetId="23">[29]Data!#REF!</definedName>
    <definedName name="DATA_01" localSheetId="24">[29]Data!#REF!</definedName>
    <definedName name="DATA_01">[29]Data!#REF!</definedName>
    <definedName name="DATA_03" localSheetId="0">[29]Data!#REF!</definedName>
    <definedName name="DATA_03" localSheetId="1">[29]Data!#REF!</definedName>
    <definedName name="DATA_03" localSheetId="37">[29]Data!#REF!</definedName>
    <definedName name="DATA_03" localSheetId="2">[29]Data!#REF!</definedName>
    <definedName name="DATA_03" localSheetId="25">[29]Data!#REF!</definedName>
    <definedName name="DATA_03" localSheetId="41">[29]Data!#REF!</definedName>
    <definedName name="DATA_03" localSheetId="7">[29]Data!#REF!</definedName>
    <definedName name="DATA_03" localSheetId="51">[29]Data!#REF!</definedName>
    <definedName name="DATA_03" localSheetId="56">[29]Data!#REF!</definedName>
    <definedName name="DATA_03" localSheetId="16">[29]Data!#REF!</definedName>
    <definedName name="DATA_03" localSheetId="30">[29]Data!#REF!</definedName>
    <definedName name="DATA_03" localSheetId="46">[29]Data!#REF!</definedName>
    <definedName name="DATA_03" localSheetId="35">[29]Data!#REF!</definedName>
    <definedName name="DATA_03" localSheetId="22">[29]Data!#REF!</definedName>
    <definedName name="DATA_03" localSheetId="23">[29]Data!#REF!</definedName>
    <definedName name="DATA_03" localSheetId="24">[29]Data!#REF!</definedName>
    <definedName name="DATA_03">[29]Data!#REF!</definedName>
    <definedName name="DATA_04" localSheetId="0">#REF!</definedName>
    <definedName name="DATA_04" localSheetId="1">#REF!</definedName>
    <definedName name="DATA_04" localSheetId="37">#REF!</definedName>
    <definedName name="DATA_04" localSheetId="2">#REF!</definedName>
    <definedName name="DATA_04" localSheetId="25">#REF!</definedName>
    <definedName name="DATA_04" localSheetId="41">#REF!</definedName>
    <definedName name="DATA_04" localSheetId="7">#REF!</definedName>
    <definedName name="DATA_04" localSheetId="51">#REF!</definedName>
    <definedName name="DATA_04" localSheetId="56">#REF!</definedName>
    <definedName name="DATA_04" localSheetId="16">#REF!</definedName>
    <definedName name="DATA_04" localSheetId="30">#REF!</definedName>
    <definedName name="DATA_04" localSheetId="46">#REF!</definedName>
    <definedName name="DATA_04" localSheetId="35">#REF!</definedName>
    <definedName name="DATA_04" localSheetId="22">#REF!</definedName>
    <definedName name="DATA_04" localSheetId="23">#REF!</definedName>
    <definedName name="DATA_04" localSheetId="24">#REF!</definedName>
    <definedName name="DATA_04">#REF!</definedName>
    <definedName name="DATA_05" localSheetId="0">#REF!</definedName>
    <definedName name="DATA_05" localSheetId="1">#REF!</definedName>
    <definedName name="DATA_05" localSheetId="37">#REF!</definedName>
    <definedName name="DATA_05" localSheetId="2">#REF!</definedName>
    <definedName name="DATA_05" localSheetId="25">#REF!</definedName>
    <definedName name="DATA_05" localSheetId="41">#REF!</definedName>
    <definedName name="DATA_05" localSheetId="7">#REF!</definedName>
    <definedName name="DATA_05" localSheetId="51">#REF!</definedName>
    <definedName name="DATA_05" localSheetId="56">#REF!</definedName>
    <definedName name="DATA_05" localSheetId="16">#REF!</definedName>
    <definedName name="DATA_05" localSheetId="30">#REF!</definedName>
    <definedName name="DATA_05" localSheetId="46">#REF!</definedName>
    <definedName name="DATA_05" localSheetId="35">#REF!</definedName>
    <definedName name="DATA_05" localSheetId="22">#REF!</definedName>
    <definedName name="DATA_05" localSheetId="23">#REF!</definedName>
    <definedName name="DATA_05" localSheetId="24">#REF!</definedName>
    <definedName name="DATA_05">#REF!</definedName>
    <definedName name="DATA_06" localSheetId="0">#REF!</definedName>
    <definedName name="DATA_06" localSheetId="1">#REF!</definedName>
    <definedName name="DATA_06" localSheetId="37">#REF!</definedName>
    <definedName name="DATA_06" localSheetId="2">#REF!</definedName>
    <definedName name="DATA_06" localSheetId="25">#REF!</definedName>
    <definedName name="DATA_06" localSheetId="41">#REF!</definedName>
    <definedName name="DATA_06" localSheetId="7">#REF!</definedName>
    <definedName name="DATA_06" localSheetId="51">#REF!</definedName>
    <definedName name="DATA_06" localSheetId="56">#REF!</definedName>
    <definedName name="DATA_06" localSheetId="16">#REF!</definedName>
    <definedName name="DATA_06" localSheetId="30">#REF!</definedName>
    <definedName name="DATA_06" localSheetId="46">#REF!</definedName>
    <definedName name="DATA_06" localSheetId="35">#REF!</definedName>
    <definedName name="DATA_06" localSheetId="22">#REF!</definedName>
    <definedName name="DATA_06" localSheetId="23">#REF!</definedName>
    <definedName name="DATA_06" localSheetId="24">#REF!</definedName>
    <definedName name="DATA_06">#REF!</definedName>
    <definedName name="DATA_07" localSheetId="0">#REF!</definedName>
    <definedName name="DATA_07" localSheetId="1">#REF!</definedName>
    <definedName name="DATA_07" localSheetId="37">#REF!</definedName>
    <definedName name="DATA_07" localSheetId="2">#REF!</definedName>
    <definedName name="DATA_07" localSheetId="25">#REF!</definedName>
    <definedName name="DATA_07" localSheetId="41">#REF!</definedName>
    <definedName name="DATA_07" localSheetId="7">#REF!</definedName>
    <definedName name="DATA_07" localSheetId="51">#REF!</definedName>
    <definedName name="DATA_07" localSheetId="56">#REF!</definedName>
    <definedName name="DATA_07" localSheetId="16">#REF!</definedName>
    <definedName name="DATA_07" localSheetId="30">#REF!</definedName>
    <definedName name="DATA_07" localSheetId="46">#REF!</definedName>
    <definedName name="DATA_07" localSheetId="35">#REF!</definedName>
    <definedName name="DATA_07" localSheetId="22">#REF!</definedName>
    <definedName name="DATA_07" localSheetId="23">#REF!</definedName>
    <definedName name="DATA_07" localSheetId="24">#REF!</definedName>
    <definedName name="DATA_07">#REF!</definedName>
    <definedName name="DATA_08" localSheetId="0">#REF!</definedName>
    <definedName name="DATA_08" localSheetId="1">#REF!</definedName>
    <definedName name="DATA_08" localSheetId="37">#REF!</definedName>
    <definedName name="DATA_08" localSheetId="2">#REF!</definedName>
    <definedName name="DATA_08" localSheetId="25">#REF!</definedName>
    <definedName name="DATA_08" localSheetId="41">#REF!</definedName>
    <definedName name="DATA_08" localSheetId="7">#REF!</definedName>
    <definedName name="DATA_08" localSheetId="51">#REF!</definedName>
    <definedName name="DATA_08" localSheetId="56">#REF!</definedName>
    <definedName name="DATA_08" localSheetId="16">#REF!</definedName>
    <definedName name="DATA_08" localSheetId="30">#REF!</definedName>
    <definedName name="DATA_08" localSheetId="46">#REF!</definedName>
    <definedName name="DATA_08" localSheetId="35">#REF!</definedName>
    <definedName name="DATA_08" localSheetId="22">#REF!</definedName>
    <definedName name="DATA_08" localSheetId="23">#REF!</definedName>
    <definedName name="DATA_08" localSheetId="24">#REF!</definedName>
    <definedName name="DATA_08">#REF!</definedName>
    <definedName name="DATA_09" localSheetId="0">#REF!</definedName>
    <definedName name="DATA_09" localSheetId="1">#REF!</definedName>
    <definedName name="DATA_09" localSheetId="37">#REF!</definedName>
    <definedName name="DATA_09" localSheetId="2">#REF!</definedName>
    <definedName name="DATA_09" localSheetId="25">#REF!</definedName>
    <definedName name="DATA_09" localSheetId="41">#REF!</definedName>
    <definedName name="DATA_09" localSheetId="7">#REF!</definedName>
    <definedName name="DATA_09" localSheetId="51">#REF!</definedName>
    <definedName name="DATA_09" localSheetId="56">#REF!</definedName>
    <definedName name="DATA_09" localSheetId="16">#REF!</definedName>
    <definedName name="DATA_09" localSheetId="30">#REF!</definedName>
    <definedName name="DATA_09" localSheetId="46">#REF!</definedName>
    <definedName name="DATA_09" localSheetId="35">#REF!</definedName>
    <definedName name="DATA_09" localSheetId="22">#REF!</definedName>
    <definedName name="DATA_09" localSheetId="23">#REF!</definedName>
    <definedName name="DATA_09" localSheetId="24">#REF!</definedName>
    <definedName name="DATA_09">#REF!</definedName>
    <definedName name="DATA_10" localSheetId="0">#REF!</definedName>
    <definedName name="DATA_10" localSheetId="1">#REF!</definedName>
    <definedName name="DATA_10" localSheetId="37">#REF!</definedName>
    <definedName name="DATA_10" localSheetId="2">#REF!</definedName>
    <definedName name="DATA_10" localSheetId="25">#REF!</definedName>
    <definedName name="DATA_10" localSheetId="41">#REF!</definedName>
    <definedName name="DATA_10" localSheetId="7">#REF!</definedName>
    <definedName name="DATA_10" localSheetId="51">#REF!</definedName>
    <definedName name="DATA_10" localSheetId="56">#REF!</definedName>
    <definedName name="DATA_10" localSheetId="16">#REF!</definedName>
    <definedName name="DATA_10" localSheetId="30">#REF!</definedName>
    <definedName name="DATA_10" localSheetId="46">#REF!</definedName>
    <definedName name="DATA_10" localSheetId="35">#REF!</definedName>
    <definedName name="DATA_10" localSheetId="22">#REF!</definedName>
    <definedName name="DATA_10" localSheetId="23">#REF!</definedName>
    <definedName name="DATA_10" localSheetId="24">#REF!</definedName>
    <definedName name="DATA_10">#REF!</definedName>
    <definedName name="DATA_11" localSheetId="0">#REF!</definedName>
    <definedName name="DATA_11" localSheetId="1">#REF!</definedName>
    <definedName name="DATA_11" localSheetId="37">#REF!</definedName>
    <definedName name="DATA_11" localSheetId="2">#REF!</definedName>
    <definedName name="DATA_11" localSheetId="25">#REF!</definedName>
    <definedName name="DATA_11" localSheetId="41">#REF!</definedName>
    <definedName name="DATA_11" localSheetId="7">#REF!</definedName>
    <definedName name="DATA_11" localSheetId="51">#REF!</definedName>
    <definedName name="DATA_11" localSheetId="56">#REF!</definedName>
    <definedName name="DATA_11" localSheetId="16">#REF!</definedName>
    <definedName name="DATA_11" localSheetId="30">#REF!</definedName>
    <definedName name="DATA_11" localSheetId="46">#REF!</definedName>
    <definedName name="DATA_11" localSheetId="35">#REF!</definedName>
    <definedName name="DATA_11" localSheetId="22">#REF!</definedName>
    <definedName name="DATA_11" localSheetId="23">#REF!</definedName>
    <definedName name="DATA_11" localSheetId="24">#REF!</definedName>
    <definedName name="DATA_11">#REF!</definedName>
    <definedName name="DATA_12" localSheetId="0">#REF!</definedName>
    <definedName name="DATA_12" localSheetId="1">#REF!</definedName>
    <definedName name="DATA_12" localSheetId="37">#REF!</definedName>
    <definedName name="DATA_12" localSheetId="2">#REF!</definedName>
    <definedName name="DATA_12" localSheetId="25">#REF!</definedName>
    <definedName name="DATA_12" localSheetId="41">#REF!</definedName>
    <definedName name="DATA_12" localSheetId="7">#REF!</definedName>
    <definedName name="DATA_12" localSheetId="51">#REF!</definedName>
    <definedName name="DATA_12" localSheetId="56">#REF!</definedName>
    <definedName name="DATA_12" localSheetId="16">#REF!</definedName>
    <definedName name="DATA_12" localSheetId="30">#REF!</definedName>
    <definedName name="DATA_12" localSheetId="46">#REF!</definedName>
    <definedName name="DATA_12" localSheetId="35">#REF!</definedName>
    <definedName name="DATA_12" localSheetId="22">#REF!</definedName>
    <definedName name="DATA_12" localSheetId="23">#REF!</definedName>
    <definedName name="DATA_12" localSheetId="24">#REF!</definedName>
    <definedName name="DATA_12">#REF!</definedName>
    <definedName name="DATA_13" localSheetId="0">#REF!</definedName>
    <definedName name="DATA_13" localSheetId="1">#REF!</definedName>
    <definedName name="DATA_13" localSheetId="37">#REF!</definedName>
    <definedName name="DATA_13" localSheetId="2">#REF!</definedName>
    <definedName name="DATA_13" localSheetId="25">#REF!</definedName>
    <definedName name="DATA_13" localSheetId="41">#REF!</definedName>
    <definedName name="DATA_13" localSheetId="7">#REF!</definedName>
    <definedName name="DATA_13" localSheetId="51">#REF!</definedName>
    <definedName name="DATA_13" localSheetId="56">#REF!</definedName>
    <definedName name="DATA_13" localSheetId="16">#REF!</definedName>
    <definedName name="DATA_13" localSheetId="30">#REF!</definedName>
    <definedName name="DATA_13" localSheetId="46">#REF!</definedName>
    <definedName name="DATA_13" localSheetId="35">#REF!</definedName>
    <definedName name="DATA_13" localSheetId="22">#REF!</definedName>
    <definedName name="DATA_13" localSheetId="23">#REF!</definedName>
    <definedName name="DATA_13" localSheetId="24">#REF!</definedName>
    <definedName name="DATA_13">#REF!</definedName>
    <definedName name="DATA_14" localSheetId="0">#REF!</definedName>
    <definedName name="DATA_14" localSheetId="1">#REF!</definedName>
    <definedName name="DATA_14" localSheetId="37">#REF!</definedName>
    <definedName name="DATA_14" localSheetId="2">#REF!</definedName>
    <definedName name="DATA_14" localSheetId="25">#REF!</definedName>
    <definedName name="DATA_14" localSheetId="41">#REF!</definedName>
    <definedName name="DATA_14" localSheetId="7">#REF!</definedName>
    <definedName name="DATA_14" localSheetId="51">#REF!</definedName>
    <definedName name="DATA_14" localSheetId="56">#REF!</definedName>
    <definedName name="DATA_14" localSheetId="16">#REF!</definedName>
    <definedName name="DATA_14" localSheetId="30">#REF!</definedName>
    <definedName name="DATA_14" localSheetId="46">#REF!</definedName>
    <definedName name="DATA_14" localSheetId="35">#REF!</definedName>
    <definedName name="DATA_14" localSheetId="22">#REF!</definedName>
    <definedName name="DATA_14" localSheetId="23">#REF!</definedName>
    <definedName name="DATA_14" localSheetId="24">#REF!</definedName>
    <definedName name="DATA_14">#REF!</definedName>
    <definedName name="DATA_15" localSheetId="0">#REF!</definedName>
    <definedName name="DATA_15" localSheetId="1">#REF!</definedName>
    <definedName name="DATA_15" localSheetId="37">#REF!</definedName>
    <definedName name="DATA_15" localSheetId="2">#REF!</definedName>
    <definedName name="DATA_15" localSheetId="25">#REF!</definedName>
    <definedName name="DATA_15" localSheetId="41">#REF!</definedName>
    <definedName name="DATA_15" localSheetId="7">#REF!</definedName>
    <definedName name="DATA_15" localSheetId="51">#REF!</definedName>
    <definedName name="DATA_15" localSheetId="56">#REF!</definedName>
    <definedName name="DATA_15" localSheetId="16">#REF!</definedName>
    <definedName name="DATA_15" localSheetId="30">#REF!</definedName>
    <definedName name="DATA_15" localSheetId="46">#REF!</definedName>
    <definedName name="DATA_15" localSheetId="35">#REF!</definedName>
    <definedName name="DATA_15" localSheetId="22">#REF!</definedName>
    <definedName name="DATA_15" localSheetId="23">#REF!</definedName>
    <definedName name="DATA_15" localSheetId="24">#REF!</definedName>
    <definedName name="DATA_15">#REF!</definedName>
    <definedName name="DATA_16" localSheetId="0">#REF!</definedName>
    <definedName name="DATA_16" localSheetId="1">#REF!</definedName>
    <definedName name="DATA_16" localSheetId="37">#REF!</definedName>
    <definedName name="DATA_16" localSheetId="2">#REF!</definedName>
    <definedName name="DATA_16" localSheetId="25">#REF!</definedName>
    <definedName name="DATA_16" localSheetId="41">#REF!</definedName>
    <definedName name="DATA_16" localSheetId="7">#REF!</definedName>
    <definedName name="DATA_16" localSheetId="51">#REF!</definedName>
    <definedName name="DATA_16" localSheetId="56">#REF!</definedName>
    <definedName name="DATA_16" localSheetId="16">#REF!</definedName>
    <definedName name="DATA_16" localSheetId="30">#REF!</definedName>
    <definedName name="DATA_16" localSheetId="46">#REF!</definedName>
    <definedName name="DATA_16" localSheetId="35">#REF!</definedName>
    <definedName name="DATA_16" localSheetId="22">#REF!</definedName>
    <definedName name="DATA_16" localSheetId="23">#REF!</definedName>
    <definedName name="DATA_16" localSheetId="24">#REF!</definedName>
    <definedName name="DATA_16">#REF!</definedName>
    <definedName name="DATA_17" localSheetId="0">#REF!</definedName>
    <definedName name="DATA_17" localSheetId="1">#REF!</definedName>
    <definedName name="DATA_17" localSheetId="37">#REF!</definedName>
    <definedName name="DATA_17" localSheetId="2">#REF!</definedName>
    <definedName name="DATA_17" localSheetId="25">#REF!</definedName>
    <definedName name="DATA_17" localSheetId="41">#REF!</definedName>
    <definedName name="DATA_17" localSheetId="7">#REF!</definedName>
    <definedName name="DATA_17" localSheetId="51">#REF!</definedName>
    <definedName name="DATA_17" localSheetId="56">#REF!</definedName>
    <definedName name="DATA_17" localSheetId="16">#REF!</definedName>
    <definedName name="DATA_17" localSheetId="30">#REF!</definedName>
    <definedName name="DATA_17" localSheetId="46">#REF!</definedName>
    <definedName name="DATA_17" localSheetId="35">#REF!</definedName>
    <definedName name="DATA_17" localSheetId="22">#REF!</definedName>
    <definedName name="DATA_17" localSheetId="23">#REF!</definedName>
    <definedName name="DATA_17" localSheetId="24">#REF!</definedName>
    <definedName name="DATA_17">#REF!</definedName>
    <definedName name="DATA_18" localSheetId="0">#REF!</definedName>
    <definedName name="DATA_18" localSheetId="1">#REF!</definedName>
    <definedName name="DATA_18" localSheetId="37">#REF!</definedName>
    <definedName name="DATA_18" localSheetId="2">#REF!</definedName>
    <definedName name="DATA_18" localSheetId="25">#REF!</definedName>
    <definedName name="DATA_18" localSheetId="41">#REF!</definedName>
    <definedName name="DATA_18" localSheetId="7">#REF!</definedName>
    <definedName name="DATA_18" localSheetId="51">#REF!</definedName>
    <definedName name="DATA_18" localSheetId="56">#REF!</definedName>
    <definedName name="DATA_18" localSheetId="16">#REF!</definedName>
    <definedName name="DATA_18" localSheetId="30">#REF!</definedName>
    <definedName name="DATA_18" localSheetId="46">#REF!</definedName>
    <definedName name="DATA_18" localSheetId="35">#REF!</definedName>
    <definedName name="DATA_18" localSheetId="22">#REF!</definedName>
    <definedName name="DATA_18" localSheetId="23">#REF!</definedName>
    <definedName name="DATA_18" localSheetId="24">#REF!</definedName>
    <definedName name="DATA_18">#REF!</definedName>
    <definedName name="DATA_19" localSheetId="0">#REF!</definedName>
    <definedName name="DATA_19" localSheetId="1">#REF!</definedName>
    <definedName name="DATA_19" localSheetId="37">#REF!</definedName>
    <definedName name="DATA_19" localSheetId="2">#REF!</definedName>
    <definedName name="DATA_19" localSheetId="25">#REF!</definedName>
    <definedName name="DATA_19" localSheetId="41">#REF!</definedName>
    <definedName name="DATA_19" localSheetId="7">#REF!</definedName>
    <definedName name="DATA_19" localSheetId="51">#REF!</definedName>
    <definedName name="DATA_19" localSheetId="56">#REF!</definedName>
    <definedName name="DATA_19" localSheetId="16">#REF!</definedName>
    <definedName name="DATA_19" localSheetId="30">#REF!</definedName>
    <definedName name="DATA_19" localSheetId="46">#REF!</definedName>
    <definedName name="DATA_19" localSheetId="35">#REF!</definedName>
    <definedName name="DATA_19" localSheetId="22">#REF!</definedName>
    <definedName name="DATA_19" localSheetId="23">#REF!</definedName>
    <definedName name="DATA_19" localSheetId="24">#REF!</definedName>
    <definedName name="DATA_19">#REF!</definedName>
    <definedName name="DATA_20" localSheetId="0">#REF!</definedName>
    <definedName name="DATA_20" localSheetId="1">#REF!</definedName>
    <definedName name="DATA_20" localSheetId="37">#REF!</definedName>
    <definedName name="DATA_20" localSheetId="2">#REF!</definedName>
    <definedName name="DATA_20" localSheetId="25">#REF!</definedName>
    <definedName name="DATA_20" localSheetId="41">#REF!</definedName>
    <definedName name="DATA_20" localSheetId="7">#REF!</definedName>
    <definedName name="DATA_20" localSheetId="51">#REF!</definedName>
    <definedName name="DATA_20" localSheetId="56">#REF!</definedName>
    <definedName name="DATA_20" localSheetId="16">#REF!</definedName>
    <definedName name="DATA_20" localSheetId="30">#REF!</definedName>
    <definedName name="DATA_20" localSheetId="46">#REF!</definedName>
    <definedName name="DATA_20" localSheetId="35">#REF!</definedName>
    <definedName name="DATA_20" localSheetId="22">#REF!</definedName>
    <definedName name="DATA_20" localSheetId="23">#REF!</definedName>
    <definedName name="DATA_20" localSheetId="24">#REF!</definedName>
    <definedName name="DATA_20">#REF!</definedName>
    <definedName name="DATA_21" localSheetId="0">#REF!</definedName>
    <definedName name="DATA_21" localSheetId="1">#REF!</definedName>
    <definedName name="DATA_21" localSheetId="37">#REF!</definedName>
    <definedName name="DATA_21" localSheetId="2">#REF!</definedName>
    <definedName name="DATA_21" localSheetId="25">#REF!</definedName>
    <definedName name="DATA_21" localSheetId="41">#REF!</definedName>
    <definedName name="DATA_21" localSheetId="7">#REF!</definedName>
    <definedName name="DATA_21" localSheetId="51">#REF!</definedName>
    <definedName name="DATA_21" localSheetId="56">#REF!</definedName>
    <definedName name="DATA_21" localSheetId="16">#REF!</definedName>
    <definedName name="DATA_21" localSheetId="30">#REF!</definedName>
    <definedName name="DATA_21" localSheetId="46">#REF!</definedName>
    <definedName name="DATA_21" localSheetId="35">#REF!</definedName>
    <definedName name="DATA_21" localSheetId="22">#REF!</definedName>
    <definedName name="DATA_21" localSheetId="23">#REF!</definedName>
    <definedName name="DATA_21" localSheetId="24">#REF!</definedName>
    <definedName name="DATA_21">#REF!</definedName>
    <definedName name="DATA_B3" localSheetId="0">[29]Data!#REF!</definedName>
    <definedName name="DATA_B3" localSheetId="1">[29]Data!#REF!</definedName>
    <definedName name="DATA_B3" localSheetId="37">[29]Data!#REF!</definedName>
    <definedName name="DATA_B3" localSheetId="2">[29]Data!#REF!</definedName>
    <definedName name="DATA_B3" localSheetId="25">[29]Data!#REF!</definedName>
    <definedName name="DATA_B3" localSheetId="41">[29]Data!#REF!</definedName>
    <definedName name="DATA_B3" localSheetId="7">[29]Data!#REF!</definedName>
    <definedName name="DATA_B3" localSheetId="51">[29]Data!#REF!</definedName>
    <definedName name="DATA_B3" localSheetId="56">[29]Data!#REF!</definedName>
    <definedName name="DATA_B3" localSheetId="16">[29]Data!#REF!</definedName>
    <definedName name="DATA_B3" localSheetId="30">[29]Data!#REF!</definedName>
    <definedName name="DATA_B3" localSheetId="46">[29]Data!#REF!</definedName>
    <definedName name="DATA_B3" localSheetId="35">[29]Data!#REF!</definedName>
    <definedName name="DATA_B3" localSheetId="22">[29]Data!#REF!</definedName>
    <definedName name="DATA_B3" localSheetId="23">[29]Data!#REF!</definedName>
    <definedName name="DATA_B3" localSheetId="24">[29]Data!#REF!</definedName>
    <definedName name="DATA_B3">[29]Data!#REF!</definedName>
    <definedName name="_xlnm.Database">[30]TRIL9900!$A$5:$E$2096</definedName>
    <definedName name="Database.File" localSheetId="0" hidden="1">#REF!</definedName>
    <definedName name="Database.File" localSheetId="1" hidden="1">#REF!</definedName>
    <definedName name="Database.File" localSheetId="37" hidden="1">#REF!</definedName>
    <definedName name="Database.File" localSheetId="2" hidden="1">#REF!</definedName>
    <definedName name="Database.File" localSheetId="25" hidden="1">#REF!</definedName>
    <definedName name="Database.File" localSheetId="41" hidden="1">#REF!</definedName>
    <definedName name="Database.File" localSheetId="7" hidden="1">#REF!</definedName>
    <definedName name="Database.File" localSheetId="51" hidden="1">#REF!</definedName>
    <definedName name="Database.File" localSheetId="56" hidden="1">#REF!</definedName>
    <definedName name="Database.File" localSheetId="16" hidden="1">#REF!</definedName>
    <definedName name="Database.File" localSheetId="30" hidden="1">#REF!</definedName>
    <definedName name="Database.File" localSheetId="46" hidden="1">#REF!</definedName>
    <definedName name="Database.File" localSheetId="35" hidden="1">#REF!</definedName>
    <definedName name="Database.File" localSheetId="22" hidden="1">#REF!</definedName>
    <definedName name="Database.File" localSheetId="23" hidden="1">#REF!</definedName>
    <definedName name="Database.File" localSheetId="24" hidden="1">#REF!</definedName>
    <definedName name="Database.File" hidden="1">#REF!</definedName>
    <definedName name="date">[16]JOURNAL!$D$6:$D$21690</definedName>
    <definedName name="datefrom" localSheetId="0">#REF!</definedName>
    <definedName name="datefrom" localSheetId="1">#REF!</definedName>
    <definedName name="datefrom" localSheetId="37">#REF!</definedName>
    <definedName name="datefrom" localSheetId="2">#REF!</definedName>
    <definedName name="datefrom" localSheetId="25">#REF!</definedName>
    <definedName name="datefrom" localSheetId="41">#REF!</definedName>
    <definedName name="datefrom" localSheetId="7">#REF!</definedName>
    <definedName name="datefrom" localSheetId="51">#REF!</definedName>
    <definedName name="datefrom" localSheetId="56">#REF!</definedName>
    <definedName name="datefrom" localSheetId="16">#REF!</definedName>
    <definedName name="datefrom" localSheetId="30">#REF!</definedName>
    <definedName name="datefrom" localSheetId="46">#REF!</definedName>
    <definedName name="datefrom" localSheetId="35">#REF!</definedName>
    <definedName name="datefrom" localSheetId="22">#REF!</definedName>
    <definedName name="datefrom" localSheetId="23">#REF!</definedName>
    <definedName name="datefrom" localSheetId="24">#REF!</definedName>
    <definedName name="datefrom">#REF!</definedName>
    <definedName name="dateto" localSheetId="0">#REF!</definedName>
    <definedName name="dateto" localSheetId="1">#REF!</definedName>
    <definedName name="dateto" localSheetId="37">#REF!</definedName>
    <definedName name="dateto" localSheetId="2">#REF!</definedName>
    <definedName name="dateto" localSheetId="25">#REF!</definedName>
    <definedName name="dateto" localSheetId="41">#REF!</definedName>
    <definedName name="dateto" localSheetId="7">#REF!</definedName>
    <definedName name="dateto" localSheetId="51">#REF!</definedName>
    <definedName name="dateto" localSheetId="56">#REF!</definedName>
    <definedName name="dateto" localSheetId="16">#REF!</definedName>
    <definedName name="dateto" localSheetId="30">#REF!</definedName>
    <definedName name="dateto" localSheetId="46">#REF!</definedName>
    <definedName name="dateto" localSheetId="35">#REF!</definedName>
    <definedName name="dateto" localSheetId="22">#REF!</definedName>
    <definedName name="dateto" localSheetId="23">#REF!</definedName>
    <definedName name="dateto" localSheetId="24">#REF!</definedName>
    <definedName name="dateto">#REF!</definedName>
    <definedName name="DDD" localSheetId="0">[31]CHALLAN!#REF!</definedName>
    <definedName name="DDD" localSheetId="1">[31]CHALLAN!#REF!</definedName>
    <definedName name="DDD" localSheetId="37">[31]CHALLAN!#REF!</definedName>
    <definedName name="DDD" localSheetId="2">[31]CHALLAN!#REF!</definedName>
    <definedName name="DDD" localSheetId="25">[31]CHALLAN!#REF!</definedName>
    <definedName name="DDD" localSheetId="41">[31]CHALLAN!#REF!</definedName>
    <definedName name="DDD" localSheetId="7">[31]CHALLAN!#REF!</definedName>
    <definedName name="DDD" localSheetId="51">[31]CHALLAN!#REF!</definedName>
    <definedName name="DDD" localSheetId="56">[31]CHALLAN!#REF!</definedName>
    <definedName name="DDD" localSheetId="16">[31]CHALLAN!#REF!</definedName>
    <definedName name="DDD" localSheetId="30">[31]CHALLAN!#REF!</definedName>
    <definedName name="DDD" localSheetId="46">[31]CHALLAN!#REF!</definedName>
    <definedName name="DDD" localSheetId="35">[31]CHALLAN!#REF!</definedName>
    <definedName name="DDD" localSheetId="22">[31]CHALLAN!#REF!</definedName>
    <definedName name="DDD" localSheetId="23">[31]CHALLAN!#REF!</definedName>
    <definedName name="DDD" localSheetId="24">[31]CHALLAN!#REF!</definedName>
    <definedName name="DDD">[31]CHALLAN!#REF!</definedName>
    <definedName name="dddd" localSheetId="0" hidden="1">#REF!,#REF!,#REF!,#REF!</definedName>
    <definedName name="dddd" localSheetId="1" hidden="1">#REF!,#REF!,#REF!,#REF!</definedName>
    <definedName name="dddd" localSheetId="37" hidden="1">#REF!,#REF!,#REF!,#REF!</definedName>
    <definedName name="dddd" localSheetId="2" hidden="1">#REF!,#REF!,#REF!,#REF!</definedName>
    <definedName name="dddd" localSheetId="25" hidden="1">#REF!,#REF!,#REF!,#REF!</definedName>
    <definedName name="dddd" localSheetId="41" hidden="1">#REF!,#REF!,#REF!,#REF!</definedName>
    <definedName name="dddd" localSheetId="7" hidden="1">#REF!,#REF!,#REF!,#REF!</definedName>
    <definedName name="dddd" localSheetId="51" hidden="1">#REF!,#REF!,#REF!,#REF!</definedName>
    <definedName name="dddd" localSheetId="56" hidden="1">#REF!,#REF!,#REF!,#REF!</definedName>
    <definedName name="dddd" localSheetId="16" hidden="1">#REF!,#REF!,#REF!,#REF!</definedName>
    <definedName name="dddd" localSheetId="30" hidden="1">#REF!,#REF!,#REF!,#REF!</definedName>
    <definedName name="dddd" localSheetId="46" hidden="1">#REF!,#REF!,#REF!,#REF!</definedName>
    <definedName name="dddd" localSheetId="35" hidden="1">#REF!,#REF!,#REF!,#REF!</definedName>
    <definedName name="dddd" localSheetId="22" hidden="1">#REF!,#REF!,#REF!,#REF!</definedName>
    <definedName name="dddd" localSheetId="23" hidden="1">#REF!,#REF!,#REF!,#REF!</definedName>
    <definedName name="dddd" localSheetId="24" hidden="1">#REF!,#REF!,#REF!,#REF!</definedName>
    <definedName name="dddd" hidden="1">#REF!,#REF!,#REF!,#REF!</definedName>
    <definedName name="DEC" localSheetId="0">#REF!</definedName>
    <definedName name="DEC" localSheetId="1">#REF!</definedName>
    <definedName name="DEC" localSheetId="37">#REF!</definedName>
    <definedName name="DEC" localSheetId="2">#REF!</definedName>
    <definedName name="DEC" localSheetId="25">#REF!</definedName>
    <definedName name="DEC" localSheetId="41">#REF!</definedName>
    <definedName name="DEC" localSheetId="7">#REF!</definedName>
    <definedName name="DEC" localSheetId="51">#REF!</definedName>
    <definedName name="DEC" localSheetId="56">#REF!</definedName>
    <definedName name="DEC" localSheetId="16">#REF!</definedName>
    <definedName name="DEC" localSheetId="30">#REF!</definedName>
    <definedName name="DEC" localSheetId="46">#REF!</definedName>
    <definedName name="DEC" localSheetId="35">#REF!</definedName>
    <definedName name="DEC" localSheetId="22">#REF!</definedName>
    <definedName name="DEC" localSheetId="23">#REF!</definedName>
    <definedName name="DEC" localSheetId="24">#REF!</definedName>
    <definedName name="DEC">#REF!</definedName>
    <definedName name="DecimalWords" localSheetId="0">#REF!</definedName>
    <definedName name="DecimalWords" localSheetId="1">#REF!</definedName>
    <definedName name="DecimalWords" localSheetId="37">#REF!</definedName>
    <definedName name="DecimalWords" localSheetId="2">#REF!</definedName>
    <definedName name="DecimalWords" localSheetId="25">#REF!</definedName>
    <definedName name="DecimalWords" localSheetId="41">#REF!</definedName>
    <definedName name="DecimalWords" localSheetId="7">#REF!</definedName>
    <definedName name="DecimalWords" localSheetId="51">#REF!</definedName>
    <definedName name="DecimalWords" localSheetId="56">#REF!</definedName>
    <definedName name="DecimalWords" localSheetId="16">#REF!</definedName>
    <definedName name="DecimalWords" localSheetId="30">#REF!</definedName>
    <definedName name="DecimalWords" localSheetId="46">#REF!</definedName>
    <definedName name="DecimalWords" localSheetId="35">#REF!</definedName>
    <definedName name="DecimalWords" localSheetId="22">#REF!</definedName>
    <definedName name="DecimalWords" localSheetId="23">#REF!</definedName>
    <definedName name="DecimalWords" localSheetId="24">#REF!</definedName>
    <definedName name="DecimalWords">#REF!</definedName>
    <definedName name="DecimalWords_10" localSheetId="0">#REF!</definedName>
    <definedName name="DecimalWords_10" localSheetId="1">#REF!</definedName>
    <definedName name="DecimalWords_10" localSheetId="37">#REF!</definedName>
    <definedName name="DecimalWords_10" localSheetId="2">#REF!</definedName>
    <definedName name="DecimalWords_10" localSheetId="25">#REF!</definedName>
    <definedName name="DecimalWords_10" localSheetId="41">#REF!</definedName>
    <definedName name="DecimalWords_10" localSheetId="7">#REF!</definedName>
    <definedName name="DecimalWords_10" localSheetId="51">#REF!</definedName>
    <definedName name="DecimalWords_10" localSheetId="56">#REF!</definedName>
    <definedName name="DecimalWords_10" localSheetId="16">#REF!</definedName>
    <definedName name="DecimalWords_10" localSheetId="30">#REF!</definedName>
    <definedName name="DecimalWords_10" localSheetId="46">#REF!</definedName>
    <definedName name="DecimalWords_10" localSheetId="35">#REF!</definedName>
    <definedName name="DecimalWords_10" localSheetId="22">#REF!</definedName>
    <definedName name="DecimalWords_10" localSheetId="23">#REF!</definedName>
    <definedName name="DecimalWords_10" localSheetId="24">#REF!</definedName>
    <definedName name="DecimalWords_10">#REF!</definedName>
    <definedName name="DecimalWords_3" localSheetId="0">#REF!</definedName>
    <definedName name="DecimalWords_3" localSheetId="1">#REF!</definedName>
    <definedName name="DecimalWords_3" localSheetId="37">#REF!</definedName>
    <definedName name="DecimalWords_3" localSheetId="2">#REF!</definedName>
    <definedName name="DecimalWords_3" localSheetId="25">#REF!</definedName>
    <definedName name="DecimalWords_3" localSheetId="41">#REF!</definedName>
    <definedName name="DecimalWords_3" localSheetId="7">#REF!</definedName>
    <definedName name="DecimalWords_3" localSheetId="51">#REF!</definedName>
    <definedName name="DecimalWords_3" localSheetId="56">#REF!</definedName>
    <definedName name="DecimalWords_3" localSheetId="16">#REF!</definedName>
    <definedName name="DecimalWords_3" localSheetId="30">#REF!</definedName>
    <definedName name="DecimalWords_3" localSheetId="46">#REF!</definedName>
    <definedName name="DecimalWords_3" localSheetId="35">#REF!</definedName>
    <definedName name="DecimalWords_3" localSheetId="22">#REF!</definedName>
    <definedName name="DecimalWords_3" localSheetId="23">#REF!</definedName>
    <definedName name="DecimalWords_3" localSheetId="24">#REF!</definedName>
    <definedName name="DecimalWords_3">#REF!</definedName>
    <definedName name="DecimalWords_4" localSheetId="0">#REF!</definedName>
    <definedName name="DecimalWords_4" localSheetId="1">#REF!</definedName>
    <definedName name="DecimalWords_4" localSheetId="37">#REF!</definedName>
    <definedName name="DecimalWords_4" localSheetId="2">#REF!</definedName>
    <definedName name="DecimalWords_4" localSheetId="25">#REF!</definedName>
    <definedName name="DecimalWords_4" localSheetId="41">#REF!</definedName>
    <definedName name="DecimalWords_4" localSheetId="7">#REF!</definedName>
    <definedName name="DecimalWords_4" localSheetId="51">#REF!</definedName>
    <definedName name="DecimalWords_4" localSheetId="56">#REF!</definedName>
    <definedName name="DecimalWords_4" localSheetId="16">#REF!</definedName>
    <definedName name="DecimalWords_4" localSheetId="30">#REF!</definedName>
    <definedName name="DecimalWords_4" localSheetId="46">#REF!</definedName>
    <definedName name="DecimalWords_4" localSheetId="35">#REF!</definedName>
    <definedName name="DecimalWords_4" localSheetId="22">#REF!</definedName>
    <definedName name="DecimalWords_4" localSheetId="23">#REF!</definedName>
    <definedName name="DecimalWords_4" localSheetId="24">#REF!</definedName>
    <definedName name="DecimalWords_4">#REF!</definedName>
    <definedName name="DecimalWords_5" localSheetId="0">#REF!</definedName>
    <definedName name="DecimalWords_5" localSheetId="1">#REF!</definedName>
    <definedName name="DecimalWords_5" localSheetId="37">#REF!</definedName>
    <definedName name="DecimalWords_5" localSheetId="2">#REF!</definedName>
    <definedName name="DecimalWords_5" localSheetId="25">#REF!</definedName>
    <definedName name="DecimalWords_5" localSheetId="41">#REF!</definedName>
    <definedName name="DecimalWords_5" localSheetId="7">#REF!</definedName>
    <definedName name="DecimalWords_5" localSheetId="51">#REF!</definedName>
    <definedName name="DecimalWords_5" localSheetId="56">#REF!</definedName>
    <definedName name="DecimalWords_5" localSheetId="16">#REF!</definedName>
    <definedName name="DecimalWords_5" localSheetId="30">#REF!</definedName>
    <definedName name="DecimalWords_5" localSheetId="46">#REF!</definedName>
    <definedName name="DecimalWords_5" localSheetId="35">#REF!</definedName>
    <definedName name="DecimalWords_5" localSheetId="22">#REF!</definedName>
    <definedName name="DecimalWords_5" localSheetId="23">#REF!</definedName>
    <definedName name="DecimalWords_5" localSheetId="24">#REF!</definedName>
    <definedName name="DecimalWords_5">#REF!</definedName>
    <definedName name="DecimalWords_6" localSheetId="0">#REF!</definedName>
    <definedName name="DecimalWords_6" localSheetId="1">#REF!</definedName>
    <definedName name="DecimalWords_6" localSheetId="37">#REF!</definedName>
    <definedName name="DecimalWords_6" localSheetId="2">#REF!</definedName>
    <definedName name="DecimalWords_6" localSheetId="25">#REF!</definedName>
    <definedName name="DecimalWords_6" localSheetId="41">#REF!</definedName>
    <definedName name="DecimalWords_6" localSheetId="7">#REF!</definedName>
    <definedName name="DecimalWords_6" localSheetId="51">#REF!</definedName>
    <definedName name="DecimalWords_6" localSheetId="56">#REF!</definedName>
    <definedName name="DecimalWords_6" localSheetId="16">#REF!</definedName>
    <definedName name="DecimalWords_6" localSheetId="30">#REF!</definedName>
    <definedName name="DecimalWords_6" localSheetId="46">#REF!</definedName>
    <definedName name="DecimalWords_6" localSheetId="35">#REF!</definedName>
    <definedName name="DecimalWords_6" localSheetId="22">#REF!</definedName>
    <definedName name="DecimalWords_6" localSheetId="23">#REF!</definedName>
    <definedName name="DecimalWords_6" localSheetId="24">#REF!</definedName>
    <definedName name="DecimalWords_6">#REF!</definedName>
    <definedName name="DecimalWords_7" localSheetId="0">#REF!</definedName>
    <definedName name="DecimalWords_7" localSheetId="1">#REF!</definedName>
    <definedName name="DecimalWords_7" localSheetId="37">#REF!</definedName>
    <definedName name="DecimalWords_7" localSheetId="2">#REF!</definedName>
    <definedName name="DecimalWords_7" localSheetId="25">#REF!</definedName>
    <definedName name="DecimalWords_7" localSheetId="41">#REF!</definedName>
    <definedName name="DecimalWords_7" localSheetId="7">#REF!</definedName>
    <definedName name="DecimalWords_7" localSheetId="51">#REF!</definedName>
    <definedName name="DecimalWords_7" localSheetId="56">#REF!</definedName>
    <definedName name="DecimalWords_7" localSheetId="16">#REF!</definedName>
    <definedName name="DecimalWords_7" localSheetId="30">#REF!</definedName>
    <definedName name="DecimalWords_7" localSheetId="46">#REF!</definedName>
    <definedName name="DecimalWords_7" localSheetId="35">#REF!</definedName>
    <definedName name="DecimalWords_7" localSheetId="22">#REF!</definedName>
    <definedName name="DecimalWords_7" localSheetId="23">#REF!</definedName>
    <definedName name="DecimalWords_7" localSheetId="24">#REF!</definedName>
    <definedName name="DecimalWords_7">#REF!</definedName>
    <definedName name="DecimalWords_8" localSheetId="0">#REF!</definedName>
    <definedName name="DecimalWords_8" localSheetId="1">#REF!</definedName>
    <definedName name="DecimalWords_8" localSheetId="37">#REF!</definedName>
    <definedName name="DecimalWords_8" localSheetId="2">#REF!</definedName>
    <definedName name="DecimalWords_8" localSheetId="25">#REF!</definedName>
    <definedName name="DecimalWords_8" localSheetId="41">#REF!</definedName>
    <definedName name="DecimalWords_8" localSheetId="7">#REF!</definedName>
    <definedName name="DecimalWords_8" localSheetId="51">#REF!</definedName>
    <definedName name="DecimalWords_8" localSheetId="56">#REF!</definedName>
    <definedName name="DecimalWords_8" localSheetId="16">#REF!</definedName>
    <definedName name="DecimalWords_8" localSheetId="30">#REF!</definedName>
    <definedName name="DecimalWords_8" localSheetId="46">#REF!</definedName>
    <definedName name="DecimalWords_8" localSheetId="35">#REF!</definedName>
    <definedName name="DecimalWords_8" localSheetId="22">#REF!</definedName>
    <definedName name="DecimalWords_8" localSheetId="23">#REF!</definedName>
    <definedName name="DecimalWords_8" localSheetId="24">#REF!</definedName>
    <definedName name="DecimalWords_8">#REF!</definedName>
    <definedName name="DecimalWords_9" localSheetId="0">#REF!</definedName>
    <definedName name="DecimalWords_9" localSheetId="1">#REF!</definedName>
    <definedName name="DecimalWords_9" localSheetId="37">#REF!</definedName>
    <definedName name="DecimalWords_9" localSheetId="2">#REF!</definedName>
    <definedName name="DecimalWords_9" localSheetId="25">#REF!</definedName>
    <definedName name="DecimalWords_9" localSheetId="41">#REF!</definedName>
    <definedName name="DecimalWords_9" localSheetId="7">#REF!</definedName>
    <definedName name="DecimalWords_9" localSheetId="51">#REF!</definedName>
    <definedName name="DecimalWords_9" localSheetId="56">#REF!</definedName>
    <definedName name="DecimalWords_9" localSheetId="16">#REF!</definedName>
    <definedName name="DecimalWords_9" localSheetId="30">#REF!</definedName>
    <definedName name="DecimalWords_9" localSheetId="46">#REF!</definedName>
    <definedName name="DecimalWords_9" localSheetId="35">#REF!</definedName>
    <definedName name="DecimalWords_9" localSheetId="22">#REF!</definedName>
    <definedName name="DecimalWords_9" localSheetId="23">#REF!</definedName>
    <definedName name="DecimalWords_9" localSheetId="24">#REF!</definedName>
    <definedName name="DecimalWords_9">#REF!</definedName>
    <definedName name="def" localSheetId="0">#REF!</definedName>
    <definedName name="def" localSheetId="1">#REF!</definedName>
    <definedName name="def" localSheetId="37">#REF!</definedName>
    <definedName name="def" localSheetId="2">#REF!</definedName>
    <definedName name="def" localSheetId="25">#REF!</definedName>
    <definedName name="def" localSheetId="41">#REF!</definedName>
    <definedName name="def" localSheetId="7">#REF!</definedName>
    <definedName name="def" localSheetId="51">#REF!</definedName>
    <definedName name="def" localSheetId="56">#REF!</definedName>
    <definedName name="def" localSheetId="16">#REF!</definedName>
    <definedName name="def" localSheetId="30">#REF!</definedName>
    <definedName name="def" localSheetId="46">#REF!</definedName>
    <definedName name="def" localSheetId="35">#REF!</definedName>
    <definedName name="def" localSheetId="22">#REF!</definedName>
    <definedName name="def" localSheetId="23">#REF!</definedName>
    <definedName name="def" localSheetId="24">#REF!</definedName>
    <definedName name="def">#REF!</definedName>
    <definedName name="deferred" localSheetId="0">#REF!</definedName>
    <definedName name="deferred" localSheetId="1">#REF!</definedName>
    <definedName name="deferred" localSheetId="37">#REF!</definedName>
    <definedName name="deferred" localSheetId="2">#REF!</definedName>
    <definedName name="deferred" localSheetId="25">#REF!</definedName>
    <definedName name="deferred" localSheetId="41">#REF!</definedName>
    <definedName name="deferred" localSheetId="7">#REF!</definedName>
    <definedName name="deferred" localSheetId="51">#REF!</definedName>
    <definedName name="deferred" localSheetId="56">#REF!</definedName>
    <definedName name="deferred" localSheetId="16">#REF!</definedName>
    <definedName name="deferred" localSheetId="30">#REF!</definedName>
    <definedName name="deferred" localSheetId="46">#REF!</definedName>
    <definedName name="deferred" localSheetId="35">#REF!</definedName>
    <definedName name="deferred" localSheetId="22">#REF!</definedName>
    <definedName name="deferred" localSheetId="23">#REF!</definedName>
    <definedName name="deferred" localSheetId="24">#REF!</definedName>
    <definedName name="deferred">#REF!</definedName>
    <definedName name="deffff" localSheetId="0">#REF!</definedName>
    <definedName name="deffff" localSheetId="1">#REF!</definedName>
    <definedName name="deffff" localSheetId="37">#REF!</definedName>
    <definedName name="deffff" localSheetId="2">#REF!</definedName>
    <definedName name="deffff" localSheetId="25">#REF!</definedName>
    <definedName name="deffff" localSheetId="41">#REF!</definedName>
    <definedName name="deffff" localSheetId="7">#REF!</definedName>
    <definedName name="deffff" localSheetId="51">#REF!</definedName>
    <definedName name="deffff" localSheetId="56">#REF!</definedName>
    <definedName name="deffff" localSheetId="16">#REF!</definedName>
    <definedName name="deffff" localSheetId="30">#REF!</definedName>
    <definedName name="deffff" localSheetId="46">#REF!</definedName>
    <definedName name="deffff" localSheetId="35">#REF!</definedName>
    <definedName name="deffff" localSheetId="22">#REF!</definedName>
    <definedName name="deffff" localSheetId="23">#REF!</definedName>
    <definedName name="deffff" localSheetId="24">#REF!</definedName>
    <definedName name="deffff">#REF!</definedName>
    <definedName name="DEFTAX08" localSheetId="0">#REF!</definedName>
    <definedName name="DEFTAX08" localSheetId="1">#REF!</definedName>
    <definedName name="DEFTAX08" localSheetId="37">#REF!</definedName>
    <definedName name="DEFTAX08" localSheetId="2">#REF!</definedName>
    <definedName name="DEFTAX08" localSheetId="25">#REF!</definedName>
    <definedName name="DEFTAX08" localSheetId="41">#REF!</definedName>
    <definedName name="DEFTAX08" localSheetId="7">#REF!</definedName>
    <definedName name="DEFTAX08" localSheetId="51">#REF!</definedName>
    <definedName name="DEFTAX08" localSheetId="56">#REF!</definedName>
    <definedName name="DEFTAX08" localSheetId="16">#REF!</definedName>
    <definedName name="DEFTAX08" localSheetId="30">#REF!</definedName>
    <definedName name="DEFTAX08" localSheetId="46">#REF!</definedName>
    <definedName name="DEFTAX08" localSheetId="35">#REF!</definedName>
    <definedName name="DEFTAX08" localSheetId="22">#REF!</definedName>
    <definedName name="DEFTAX08" localSheetId="23">#REF!</definedName>
    <definedName name="DEFTAX08" localSheetId="24">#REF!</definedName>
    <definedName name="DEFTAX08">#REF!</definedName>
    <definedName name="Delphi_com\" localSheetId="0">#REF!</definedName>
    <definedName name="Delphi_com\" localSheetId="1">#REF!</definedName>
    <definedName name="Delphi_com\" localSheetId="37">#REF!</definedName>
    <definedName name="Delphi_com\" localSheetId="2">#REF!</definedName>
    <definedName name="Delphi_com\" localSheetId="25">#REF!</definedName>
    <definedName name="Delphi_com\" localSheetId="41">#REF!</definedName>
    <definedName name="Delphi_com\" localSheetId="7">#REF!</definedName>
    <definedName name="Delphi_com\" localSheetId="51">#REF!</definedName>
    <definedName name="Delphi_com\" localSheetId="56">#REF!</definedName>
    <definedName name="Delphi_com\" localSheetId="16">#REF!</definedName>
    <definedName name="Delphi_com\" localSheetId="30">#REF!</definedName>
    <definedName name="Delphi_com\" localSheetId="46">#REF!</definedName>
    <definedName name="Delphi_com\" localSheetId="35">#REF!</definedName>
    <definedName name="Delphi_com\" localSheetId="22">#REF!</definedName>
    <definedName name="Delphi_com\" localSheetId="23">#REF!</definedName>
    <definedName name="Delphi_com\" localSheetId="24">#REF!</definedName>
    <definedName name="Delphi_com\">#REF!</definedName>
    <definedName name="Delta_Phone_Sahiwal" localSheetId="0">#REF!</definedName>
    <definedName name="Delta_Phone_Sahiwal" localSheetId="1">#REF!</definedName>
    <definedName name="Delta_Phone_Sahiwal" localSheetId="37">#REF!</definedName>
    <definedName name="Delta_Phone_Sahiwal" localSheetId="2">#REF!</definedName>
    <definedName name="Delta_Phone_Sahiwal" localSheetId="25">#REF!</definedName>
    <definedName name="Delta_Phone_Sahiwal" localSheetId="41">#REF!</definedName>
    <definedName name="Delta_Phone_Sahiwal" localSheetId="7">#REF!</definedName>
    <definedName name="Delta_Phone_Sahiwal" localSheetId="51">#REF!</definedName>
    <definedName name="Delta_Phone_Sahiwal" localSheetId="56">#REF!</definedName>
    <definedName name="Delta_Phone_Sahiwal" localSheetId="16">#REF!</definedName>
    <definedName name="Delta_Phone_Sahiwal" localSheetId="30">#REF!</definedName>
    <definedName name="Delta_Phone_Sahiwal" localSheetId="46">#REF!</definedName>
    <definedName name="Delta_Phone_Sahiwal" localSheetId="35">#REF!</definedName>
    <definedName name="Delta_Phone_Sahiwal" localSheetId="22">#REF!</definedName>
    <definedName name="Delta_Phone_Sahiwal" localSheetId="23">#REF!</definedName>
    <definedName name="Delta_Phone_Sahiwal" localSheetId="24">#REF!</definedName>
    <definedName name="Delta_Phone_Sahiwal">#REF!</definedName>
    <definedName name="Delta_phones" localSheetId="0">#REF!</definedName>
    <definedName name="Delta_phones" localSheetId="1">#REF!</definedName>
    <definedName name="Delta_phones" localSheetId="37">#REF!</definedName>
    <definedName name="Delta_phones" localSheetId="2">#REF!</definedName>
    <definedName name="Delta_phones" localSheetId="25">#REF!</definedName>
    <definedName name="Delta_phones" localSheetId="41">#REF!</definedName>
    <definedName name="Delta_phones" localSheetId="7">#REF!</definedName>
    <definedName name="Delta_phones" localSheetId="51">#REF!</definedName>
    <definedName name="Delta_phones" localSheetId="56">#REF!</definedName>
    <definedName name="Delta_phones" localSheetId="16">#REF!</definedName>
    <definedName name="Delta_phones" localSheetId="30">#REF!</definedName>
    <definedName name="Delta_phones" localSheetId="46">#REF!</definedName>
    <definedName name="Delta_phones" localSheetId="35">#REF!</definedName>
    <definedName name="Delta_phones" localSheetId="22">#REF!</definedName>
    <definedName name="Delta_phones" localSheetId="23">#REF!</definedName>
    <definedName name="Delta_phones" localSheetId="24">#REF!</definedName>
    <definedName name="Delta_phones">#REF!</definedName>
    <definedName name="dep_1" hidden="1">{"'Rates'!$A$1:$D$31"}</definedName>
    <definedName name="Deposit_account" localSheetId="0">[15]LEDGER!#REF!</definedName>
    <definedName name="Deposit_account" localSheetId="1">[15]LEDGER!#REF!</definedName>
    <definedName name="Deposit_account" localSheetId="37">[15]LEDGER!#REF!</definedName>
    <definedName name="Deposit_account" localSheetId="2">[15]LEDGER!#REF!</definedName>
    <definedName name="Deposit_account" localSheetId="25">[15]LEDGER!#REF!</definedName>
    <definedName name="Deposit_account" localSheetId="41">[15]LEDGER!#REF!</definedName>
    <definedName name="Deposit_account" localSheetId="7">[15]LEDGER!#REF!</definedName>
    <definedName name="Deposit_account" localSheetId="51">[15]LEDGER!#REF!</definedName>
    <definedName name="Deposit_account" localSheetId="56">[15]LEDGER!#REF!</definedName>
    <definedName name="Deposit_account" localSheetId="16">[15]LEDGER!#REF!</definedName>
    <definedName name="Deposit_account" localSheetId="30">[15]LEDGER!#REF!</definedName>
    <definedName name="Deposit_account" localSheetId="46">[15]LEDGER!#REF!</definedName>
    <definedName name="Deposit_account" localSheetId="35">[15]LEDGER!#REF!</definedName>
    <definedName name="Deposit_account" localSheetId="22">[15]LEDGER!#REF!</definedName>
    <definedName name="Deposit_account" localSheetId="23">[15]LEDGER!#REF!</definedName>
    <definedName name="Deposit_account" localSheetId="24">[15]LEDGER!#REF!</definedName>
    <definedName name="Deposit_account">[15]LEDGER!#REF!</definedName>
    <definedName name="Depreciation" localSheetId="0">[15]LEDGER!#REF!</definedName>
    <definedName name="Depreciation" localSheetId="1">[15]LEDGER!#REF!</definedName>
    <definedName name="Depreciation" localSheetId="37">[15]LEDGER!#REF!</definedName>
    <definedName name="Depreciation" localSheetId="2">[15]LEDGER!#REF!</definedName>
    <definedName name="Depreciation" localSheetId="25">[15]LEDGER!#REF!</definedName>
    <definedName name="Depreciation" localSheetId="41">[15]LEDGER!#REF!</definedName>
    <definedName name="Depreciation" localSheetId="7">[15]LEDGER!#REF!</definedName>
    <definedName name="Depreciation" localSheetId="51">[15]LEDGER!#REF!</definedName>
    <definedName name="Depreciation" localSheetId="56">[15]LEDGER!#REF!</definedName>
    <definedName name="Depreciation" localSheetId="16">[15]LEDGER!#REF!</definedName>
    <definedName name="Depreciation" localSheetId="30">[15]LEDGER!#REF!</definedName>
    <definedName name="Depreciation" localSheetId="46">[15]LEDGER!#REF!</definedName>
    <definedName name="Depreciation" localSheetId="35">[15]LEDGER!#REF!</definedName>
    <definedName name="Depreciation" localSheetId="22">[15]LEDGER!#REF!</definedName>
    <definedName name="Depreciation" localSheetId="23">[15]LEDGER!#REF!</definedName>
    <definedName name="Depreciation" localSheetId="24">[15]LEDGER!#REF!</definedName>
    <definedName name="Depreciation">[15]LEDGER!#REF!</definedName>
    <definedName name="DETAIL" localSheetId="0">#REF!</definedName>
    <definedName name="DETAIL" localSheetId="1">#REF!</definedName>
    <definedName name="DETAIL" localSheetId="37">#REF!</definedName>
    <definedName name="DETAIL" localSheetId="2">#REF!</definedName>
    <definedName name="DETAIL" localSheetId="25">#REF!</definedName>
    <definedName name="DETAIL" localSheetId="41">#REF!</definedName>
    <definedName name="DETAIL" localSheetId="7">#REF!</definedName>
    <definedName name="DETAIL" localSheetId="51">#REF!</definedName>
    <definedName name="DETAIL" localSheetId="56">#REF!</definedName>
    <definedName name="DETAIL" localSheetId="16">#REF!</definedName>
    <definedName name="DETAIL" localSheetId="30">#REF!</definedName>
    <definedName name="DETAIL" localSheetId="46">#REF!</definedName>
    <definedName name="DETAIL" localSheetId="35">#REF!</definedName>
    <definedName name="DETAIL" localSheetId="22">#REF!</definedName>
    <definedName name="DETAIL" localSheetId="23">#REF!</definedName>
    <definedName name="DETAIL" localSheetId="24">#REF!</definedName>
    <definedName name="DETAIL">#REF!</definedName>
    <definedName name="Detail_Type">12</definedName>
    <definedName name="Details">[32]Augbkp98!$B$6:$G$25</definedName>
    <definedName name="DFDF" hidden="1">{#N/A,#N/A,FALSE,"Sensitivity"}</definedName>
    <definedName name="dg" localSheetId="0" hidden="1">#REF!</definedName>
    <definedName name="dg" localSheetId="1" hidden="1">#REF!</definedName>
    <definedName name="dg" localSheetId="37" hidden="1">#REF!</definedName>
    <definedName name="dg" localSheetId="2" hidden="1">#REF!</definedName>
    <definedName name="dg" localSheetId="25" hidden="1">#REF!</definedName>
    <definedName name="dg" localSheetId="41" hidden="1">#REF!</definedName>
    <definedName name="dg" localSheetId="7" hidden="1">#REF!</definedName>
    <definedName name="dg" localSheetId="51" hidden="1">#REF!</definedName>
    <definedName name="dg" localSheetId="56" hidden="1">#REF!</definedName>
    <definedName name="dg" localSheetId="16" hidden="1">#REF!</definedName>
    <definedName name="dg" localSheetId="30" hidden="1">#REF!</definedName>
    <definedName name="dg" localSheetId="46" hidden="1">#REF!</definedName>
    <definedName name="dg" localSheetId="35" hidden="1">#REF!</definedName>
    <definedName name="dg" localSheetId="22" hidden="1">#REF!</definedName>
    <definedName name="dg" localSheetId="23" hidden="1">#REF!</definedName>
    <definedName name="dg" localSheetId="24" hidden="1">#REF!</definedName>
    <definedName name="dg" hidden="1">#REF!</definedName>
    <definedName name="DH" localSheetId="0">#REF!</definedName>
    <definedName name="DH" localSheetId="1">#REF!</definedName>
    <definedName name="DH" localSheetId="37">#REF!</definedName>
    <definedName name="DH" localSheetId="2">#REF!</definedName>
    <definedName name="DH" localSheetId="25">#REF!</definedName>
    <definedName name="DH" localSheetId="41">#REF!</definedName>
    <definedName name="DH" localSheetId="7">#REF!</definedName>
    <definedName name="DH" localSheetId="51">#REF!</definedName>
    <definedName name="DH" localSheetId="56">#REF!</definedName>
    <definedName name="DH" localSheetId="16">#REF!</definedName>
    <definedName name="DH" localSheetId="30">#REF!</definedName>
    <definedName name="DH" localSheetId="46">#REF!</definedName>
    <definedName name="DH" localSheetId="35">#REF!</definedName>
    <definedName name="DH" localSheetId="22">#REF!</definedName>
    <definedName name="DH" localSheetId="23">#REF!</definedName>
    <definedName name="DH" localSheetId="24">#REF!</definedName>
    <definedName name="DH">#REF!</definedName>
    <definedName name="dint" localSheetId="0">#REF!</definedName>
    <definedName name="dint" localSheetId="1">#REF!</definedName>
    <definedName name="dint" localSheetId="37">#REF!</definedName>
    <definedName name="dint" localSheetId="2">#REF!</definedName>
    <definedName name="dint" localSheetId="25">#REF!</definedName>
    <definedName name="dint" localSheetId="41">#REF!</definedName>
    <definedName name="dint" localSheetId="7">#REF!</definedName>
    <definedName name="dint" localSheetId="51">#REF!</definedName>
    <definedName name="dint" localSheetId="56">#REF!</definedName>
    <definedName name="dint" localSheetId="16">#REF!</definedName>
    <definedName name="dint" localSheetId="30">#REF!</definedName>
    <definedName name="dint" localSheetId="46">#REF!</definedName>
    <definedName name="dint" localSheetId="35">#REF!</definedName>
    <definedName name="dint" localSheetId="22">#REF!</definedName>
    <definedName name="dint" localSheetId="23">#REF!</definedName>
    <definedName name="dint" localSheetId="24">#REF!</definedName>
    <definedName name="dint">#REF!</definedName>
    <definedName name="direcotors" hidden="1">{#N/A,#N/A,FALSE,"Sensitivity"}</definedName>
    <definedName name="Direct_labor" localSheetId="0">'[27]Income Statement'!#REF!</definedName>
    <definedName name="Direct_labor" localSheetId="1">'[27]Income Statement'!#REF!</definedName>
    <definedName name="Direct_labor" localSheetId="37">'[27]Income Statement'!#REF!</definedName>
    <definedName name="Direct_labor" localSheetId="2">'[27]Income Statement'!#REF!</definedName>
    <definedName name="Direct_labor" localSheetId="25">'[27]Income Statement'!#REF!</definedName>
    <definedName name="Direct_labor" localSheetId="41">'[27]Income Statement'!#REF!</definedName>
    <definedName name="Direct_labor" localSheetId="7">'[27]Income Statement'!#REF!</definedName>
    <definedName name="Direct_labor" localSheetId="51">'[27]Income Statement'!#REF!</definedName>
    <definedName name="Direct_labor" localSheetId="56">'[27]Income Statement'!#REF!</definedName>
    <definedName name="Direct_labor" localSheetId="16">'[27]Income Statement'!#REF!</definedName>
    <definedName name="Direct_labor" localSheetId="30">'[27]Income Statement'!#REF!</definedName>
    <definedName name="Direct_labor" localSheetId="46">'[27]Income Statement'!#REF!</definedName>
    <definedName name="Direct_labor" localSheetId="35">'[27]Income Statement'!#REF!</definedName>
    <definedName name="Direct_labor" localSheetId="22">'[27]Income Statement'!#REF!</definedName>
    <definedName name="Direct_labor" localSheetId="23">'[27]Income Statement'!#REF!</definedName>
    <definedName name="Direct_labor" localSheetId="24">'[27]Income Statement'!#REF!</definedName>
    <definedName name="Direct_labor">'[27]Income Statement'!#REF!</definedName>
    <definedName name="DISCLAIM_RGN" localSheetId="0">#REF!</definedName>
    <definedName name="DISCLAIM_RGN" localSheetId="1">#REF!</definedName>
    <definedName name="DISCLAIM_RGN" localSheetId="37">#REF!</definedName>
    <definedName name="DISCLAIM_RGN" localSheetId="2">#REF!</definedName>
    <definedName name="DISCLAIM_RGN" localSheetId="25">#REF!</definedName>
    <definedName name="DISCLAIM_RGN" localSheetId="41">#REF!</definedName>
    <definedName name="DISCLAIM_RGN" localSheetId="7">#REF!</definedName>
    <definedName name="DISCLAIM_RGN" localSheetId="51">#REF!</definedName>
    <definedName name="DISCLAIM_RGN" localSheetId="56">#REF!</definedName>
    <definedName name="DISCLAIM_RGN" localSheetId="16">#REF!</definedName>
    <definedName name="DISCLAIM_RGN" localSheetId="30">#REF!</definedName>
    <definedName name="DISCLAIM_RGN" localSheetId="46">#REF!</definedName>
    <definedName name="DISCLAIM_RGN" localSheetId="35">#REF!</definedName>
    <definedName name="DISCLAIM_RGN" localSheetId="22">#REF!</definedName>
    <definedName name="DISCLAIM_RGN" localSheetId="23">#REF!</definedName>
    <definedName name="DISCLAIM_RGN" localSheetId="24">#REF!</definedName>
    <definedName name="DISCLAIM_RGN">#REF!</definedName>
    <definedName name="DISCLAIMER" localSheetId="0">#REF!</definedName>
    <definedName name="DISCLAIMER" localSheetId="1">#REF!</definedName>
    <definedName name="DISCLAIMER" localSheetId="37">#REF!</definedName>
    <definedName name="DISCLAIMER" localSheetId="2">#REF!</definedName>
    <definedName name="DISCLAIMER" localSheetId="25">#REF!</definedName>
    <definedName name="DISCLAIMER" localSheetId="41">#REF!</definedName>
    <definedName name="DISCLAIMER" localSheetId="7">#REF!</definedName>
    <definedName name="DISCLAIMER" localSheetId="51">#REF!</definedName>
    <definedName name="DISCLAIMER" localSheetId="56">#REF!</definedName>
    <definedName name="DISCLAIMER" localSheetId="16">#REF!</definedName>
    <definedName name="DISCLAIMER" localSheetId="30">#REF!</definedName>
    <definedName name="DISCLAIMER" localSheetId="46">#REF!</definedName>
    <definedName name="DISCLAIMER" localSheetId="35">#REF!</definedName>
    <definedName name="DISCLAIMER" localSheetId="22">#REF!</definedName>
    <definedName name="DISCLAIMER" localSheetId="23">#REF!</definedName>
    <definedName name="DISCLAIMER" localSheetId="24">#REF!</definedName>
    <definedName name="DISCLAIMER">#REF!</definedName>
    <definedName name="djfifjdk" hidden="1">{#N/A,#N/A,FALSE,"Sensitivity"}</definedName>
    <definedName name="DLG_ORDER" localSheetId="0">#REF!</definedName>
    <definedName name="DLG_ORDER" localSheetId="1">#REF!</definedName>
    <definedName name="DLG_ORDER" localSheetId="37">#REF!</definedName>
    <definedName name="DLG_ORDER" localSheetId="2">#REF!</definedName>
    <definedName name="DLG_ORDER" localSheetId="25">#REF!</definedName>
    <definedName name="DLG_ORDER" localSheetId="41">#REF!</definedName>
    <definedName name="DLG_ORDER" localSheetId="7">#REF!</definedName>
    <definedName name="DLG_ORDER" localSheetId="51">#REF!</definedName>
    <definedName name="DLG_ORDER" localSheetId="56">#REF!</definedName>
    <definedName name="DLG_ORDER" localSheetId="16">#REF!</definedName>
    <definedName name="DLG_ORDER" localSheetId="30">#REF!</definedName>
    <definedName name="DLG_ORDER" localSheetId="46">#REF!</definedName>
    <definedName name="DLG_ORDER" localSheetId="35">#REF!</definedName>
    <definedName name="DLG_ORDER" localSheetId="22">#REF!</definedName>
    <definedName name="DLG_ORDER" localSheetId="23">#REF!</definedName>
    <definedName name="DLG_ORDER" localSheetId="24">#REF!</definedName>
    <definedName name="DLG_ORDER">#REF!</definedName>
    <definedName name="DMFAPR">'[33]DMF SW'!$A$1:$F$65536</definedName>
    <definedName name="DMFAUG">'[33]DMF SW'!$A$1:$J$65536</definedName>
    <definedName name="DMFDEC">'[33]DMF SW'!$A$1:$N$65536</definedName>
    <definedName name="DMFFEB">'[33]DMF SW'!$A$1:$D$65536</definedName>
    <definedName name="DMFIDPSAUG">'[33]DMF IDPS SW'!$A$1:$J$65536</definedName>
    <definedName name="DMFIDPSDEC">'[33]DMF IDPS SW'!$A$1:$N$65536</definedName>
    <definedName name="DMFIDPSJUL">'[33]DMF IDPS SW'!$A$1:$I$65536</definedName>
    <definedName name="DMFIDPSJUN">'[33]DMF IDPS SW'!$A$1:$H$65536</definedName>
    <definedName name="DMFIDPSMAY">'[33]DMF IDPS SW'!$A$1:$G$65536</definedName>
    <definedName name="DMFIDPSNOV">'[33]DMF IDPS SW'!$A$1:$M$65536</definedName>
    <definedName name="DMFIDPSOCT">'[33]DMF IDPS SW'!$A$1:$L$65536</definedName>
    <definedName name="DMFIDPSSEP">'[33]DMF IDPS SW'!$A$1:$K$65536</definedName>
    <definedName name="DMFJAN">'[33]DMF SW'!$A$1:$C$65536</definedName>
    <definedName name="DMFJUL">'[33]DMF SW'!$A$1:$I$65536</definedName>
    <definedName name="DMFJUN">'[33]DMF SW'!$A$1:$H$65536</definedName>
    <definedName name="DMFMAR">'[33]DMF SW'!$A$1:$E$65536</definedName>
    <definedName name="DMFMAY">'[33]DMF SW'!$A$1:$G$65536</definedName>
    <definedName name="DMFNOV">'[33]DMF SW'!$A$1:$M$65536</definedName>
    <definedName name="DMFOCT">'[33]DMF SW'!$A$1:$L$65536</definedName>
    <definedName name="DMFSEP">'[33]DMF SW'!$A$1:$K$65536</definedName>
    <definedName name="Donation_to_Golf_Club" localSheetId="0">[15]LEDGER!#REF!</definedName>
    <definedName name="Donation_to_Golf_Club" localSheetId="1">[15]LEDGER!#REF!</definedName>
    <definedName name="Donation_to_Golf_Club" localSheetId="37">[15]LEDGER!#REF!</definedName>
    <definedName name="Donation_to_Golf_Club" localSheetId="2">[15]LEDGER!#REF!</definedName>
    <definedName name="Donation_to_Golf_Club" localSheetId="25">[15]LEDGER!#REF!</definedName>
    <definedName name="Donation_to_Golf_Club" localSheetId="41">[15]LEDGER!#REF!</definedName>
    <definedName name="Donation_to_Golf_Club" localSheetId="7">[15]LEDGER!#REF!</definedName>
    <definedName name="Donation_to_Golf_Club" localSheetId="51">[15]LEDGER!#REF!</definedName>
    <definedName name="Donation_to_Golf_Club" localSheetId="56">[15]LEDGER!#REF!</definedName>
    <definedName name="Donation_to_Golf_Club" localSheetId="16">[15]LEDGER!#REF!</definedName>
    <definedName name="Donation_to_Golf_Club" localSheetId="30">[15]LEDGER!#REF!</definedName>
    <definedName name="Donation_to_Golf_Club" localSheetId="46">[15]LEDGER!#REF!</definedName>
    <definedName name="Donation_to_Golf_Club" localSheetId="35">[15]LEDGER!#REF!</definedName>
    <definedName name="Donation_to_Golf_Club" localSheetId="22">[15]LEDGER!#REF!</definedName>
    <definedName name="Donation_to_Golf_Club" localSheetId="23">[15]LEDGER!#REF!</definedName>
    <definedName name="Donation_to_Golf_Club" localSheetId="24">[15]LEDGER!#REF!</definedName>
    <definedName name="Donation_to_Golf_Club">[15]LEDGER!#REF!</definedName>
    <definedName name="dpr" localSheetId="0">#REF!</definedName>
    <definedName name="dpr" localSheetId="1">#REF!</definedName>
    <definedName name="dpr" localSheetId="37">#REF!</definedName>
    <definedName name="dpr" localSheetId="2">#REF!</definedName>
    <definedName name="dpr" localSheetId="25">#REF!</definedName>
    <definedName name="dpr" localSheetId="41">#REF!</definedName>
    <definedName name="dpr" localSheetId="7">#REF!</definedName>
    <definedName name="dpr" localSheetId="51">#REF!</definedName>
    <definedName name="dpr" localSheetId="56">#REF!</definedName>
    <definedName name="dpr" localSheetId="16">#REF!</definedName>
    <definedName name="dpr" localSheetId="30">#REF!</definedName>
    <definedName name="dpr" localSheetId="46">#REF!</definedName>
    <definedName name="dpr" localSheetId="35">#REF!</definedName>
    <definedName name="dpr" localSheetId="22">#REF!</definedName>
    <definedName name="dpr" localSheetId="23">#REF!</definedName>
    <definedName name="dpr" localSheetId="24">#REF!</definedName>
    <definedName name="dpr">#REF!</definedName>
    <definedName name="drate">[34]working!$C$2</definedName>
    <definedName name="ds" localSheetId="0">#REF!</definedName>
    <definedName name="ds" localSheetId="1">#REF!</definedName>
    <definedName name="ds" localSheetId="37">#REF!</definedName>
    <definedName name="ds" localSheetId="2">#REF!</definedName>
    <definedName name="ds" localSheetId="25">#REF!</definedName>
    <definedName name="ds" localSheetId="41">#REF!</definedName>
    <definedName name="ds" localSheetId="7">#REF!</definedName>
    <definedName name="ds" localSheetId="51">#REF!</definedName>
    <definedName name="ds" localSheetId="56">#REF!</definedName>
    <definedName name="ds" localSheetId="16">#REF!</definedName>
    <definedName name="ds" localSheetId="30">#REF!</definedName>
    <definedName name="ds" localSheetId="46">#REF!</definedName>
    <definedName name="ds" localSheetId="35">#REF!</definedName>
    <definedName name="ds" localSheetId="22">#REF!</definedName>
    <definedName name="ds" localSheetId="23">#REF!</definedName>
    <definedName name="ds" localSheetId="24">#REF!</definedName>
    <definedName name="ds">#REF!</definedName>
    <definedName name="dsfvxcfvxcv" localSheetId="0" hidden="1">'[3]Revised Budget as per CNPP'!#REF!</definedName>
    <definedName name="dsfvxcfvxcv" localSheetId="1" hidden="1">'[3]Revised Budget as per CNPP'!#REF!</definedName>
    <definedName name="dsfvxcfvxcv" localSheetId="37" hidden="1">'[3]Revised Budget as per CNPP'!#REF!</definedName>
    <definedName name="dsfvxcfvxcv" localSheetId="2" hidden="1">'[3]Revised Budget as per CNPP'!#REF!</definedName>
    <definedName name="dsfvxcfvxcv" localSheetId="25" hidden="1">'[3]Revised Budget as per CNPP'!#REF!</definedName>
    <definedName name="dsfvxcfvxcv" localSheetId="41" hidden="1">'[3]Revised Budget as per CNPP'!#REF!</definedName>
    <definedName name="dsfvxcfvxcv" localSheetId="7" hidden="1">'[3]Revised Budget as per CNPP'!#REF!</definedName>
    <definedName name="dsfvxcfvxcv" localSheetId="51" hidden="1">'[3]Revised Budget as per CNPP'!#REF!</definedName>
    <definedName name="dsfvxcfvxcv" localSheetId="56" hidden="1">'[3]Revised Budget as per CNPP'!#REF!</definedName>
    <definedName name="dsfvxcfvxcv" localSheetId="16" hidden="1">'[3]Revised Budget as per CNPP'!#REF!</definedName>
    <definedName name="dsfvxcfvxcv" localSheetId="30" hidden="1">'[3]Revised Budget as per CNPP'!#REF!</definedName>
    <definedName name="dsfvxcfvxcv" localSheetId="46" hidden="1">'[3]Revised Budget as per CNPP'!#REF!</definedName>
    <definedName name="dsfvxcfvxcv" localSheetId="35" hidden="1">'[3]Revised Budget as per CNPP'!#REF!</definedName>
    <definedName name="dsfvxcfvxcv" localSheetId="22" hidden="1">'[3]Revised Budget as per CNPP'!#REF!</definedName>
    <definedName name="dsfvxcfvxcv" localSheetId="23" hidden="1">'[3]Revised Budget as per CNPP'!#REF!</definedName>
    <definedName name="dsfvxcfvxcv" localSheetId="24" hidden="1">'[3]Revised Budget as per CNPP'!#REF!</definedName>
    <definedName name="dsfvxcfvxcv" hidden="1">'[3]Revised Budget as per CNPP'!#REF!</definedName>
    <definedName name="Duty_free" localSheetId="0">#REF!</definedName>
    <definedName name="Duty_free" localSheetId="1">#REF!</definedName>
    <definedName name="Duty_free" localSheetId="37">#REF!</definedName>
    <definedName name="Duty_free" localSheetId="2">#REF!</definedName>
    <definedName name="Duty_free" localSheetId="25">#REF!</definedName>
    <definedName name="Duty_free" localSheetId="41">#REF!</definedName>
    <definedName name="Duty_free" localSheetId="7">#REF!</definedName>
    <definedName name="Duty_free" localSheetId="51">#REF!</definedName>
    <definedName name="Duty_free" localSheetId="56">#REF!</definedName>
    <definedName name="Duty_free" localSheetId="16">#REF!</definedName>
    <definedName name="Duty_free" localSheetId="30">#REF!</definedName>
    <definedName name="Duty_free" localSheetId="46">#REF!</definedName>
    <definedName name="Duty_free" localSheetId="35">#REF!</definedName>
    <definedName name="Duty_free" localSheetId="22">#REF!</definedName>
    <definedName name="Duty_free" localSheetId="23">#REF!</definedName>
    <definedName name="Duty_free" localSheetId="24">#REF!</definedName>
    <definedName name="Duty_free">#REF!</definedName>
    <definedName name="E" localSheetId="0">#REF!</definedName>
    <definedName name="E" localSheetId="1">#REF!</definedName>
    <definedName name="E" localSheetId="37">#REF!</definedName>
    <definedName name="E" localSheetId="2">#REF!</definedName>
    <definedName name="E" localSheetId="25">#REF!</definedName>
    <definedName name="E" localSheetId="41">#REF!</definedName>
    <definedName name="E" localSheetId="7">#REF!</definedName>
    <definedName name="E" localSheetId="51">#REF!</definedName>
    <definedName name="E" localSheetId="56">#REF!</definedName>
    <definedName name="E" localSheetId="16">#REF!</definedName>
    <definedName name="E" localSheetId="30">#REF!</definedName>
    <definedName name="E" localSheetId="46">#REF!</definedName>
    <definedName name="E" localSheetId="35">#REF!</definedName>
    <definedName name="E" localSheetId="22">#REF!</definedName>
    <definedName name="E" localSheetId="23">#REF!</definedName>
    <definedName name="E" localSheetId="24">#REF!</definedName>
    <definedName name="E">#REF!</definedName>
    <definedName name="edwe" hidden="1">{#N/A,#N/A,FALSE,"Sensitivity"}</definedName>
    <definedName name="eeeeeeeeeeeeeeeee" localSheetId="0" hidden="1">#REF!</definedName>
    <definedName name="eeeeeeeeeeeeeeeee" localSheetId="1" hidden="1">#REF!</definedName>
    <definedName name="eeeeeeeeeeeeeeeee" localSheetId="37" hidden="1">#REF!</definedName>
    <definedName name="eeeeeeeeeeeeeeeee" localSheetId="2" hidden="1">#REF!</definedName>
    <definedName name="eeeeeeeeeeeeeeeee" localSheetId="25" hidden="1">#REF!</definedName>
    <definedName name="eeeeeeeeeeeeeeeee" localSheetId="41" hidden="1">#REF!</definedName>
    <definedName name="eeeeeeeeeeeeeeeee" localSheetId="7" hidden="1">#REF!</definedName>
    <definedName name="eeeeeeeeeeeeeeeee" localSheetId="51" hidden="1">#REF!</definedName>
    <definedName name="eeeeeeeeeeeeeeeee" localSheetId="56" hidden="1">#REF!</definedName>
    <definedName name="eeeeeeeeeeeeeeeee" localSheetId="16" hidden="1">#REF!</definedName>
    <definedName name="eeeeeeeeeeeeeeeee" localSheetId="30" hidden="1">#REF!</definedName>
    <definedName name="eeeeeeeeeeeeeeeee" localSheetId="46" hidden="1">#REF!</definedName>
    <definedName name="eeeeeeeeeeeeeeeee" localSheetId="35" hidden="1">#REF!</definedName>
    <definedName name="eeeeeeeeeeeeeeeee" localSheetId="22" hidden="1">#REF!</definedName>
    <definedName name="eeeeeeeeeeeeeeeee" localSheetId="23" hidden="1">#REF!</definedName>
    <definedName name="eeeeeeeeeeeeeeeee" localSheetId="24" hidden="1">#REF!</definedName>
    <definedName name="eeeeeeeeeeeeeeeee" hidden="1">#REF!</definedName>
    <definedName name="egrgerg" localSheetId="0">#REF!</definedName>
    <definedName name="egrgerg" localSheetId="1">#REF!</definedName>
    <definedName name="egrgerg" localSheetId="37">#REF!</definedName>
    <definedName name="egrgerg" localSheetId="2">#REF!</definedName>
    <definedName name="egrgerg" localSheetId="25">#REF!</definedName>
    <definedName name="egrgerg" localSheetId="41">#REF!</definedName>
    <definedName name="egrgerg" localSheetId="7">#REF!</definedName>
    <definedName name="egrgerg" localSheetId="51">#REF!</definedName>
    <definedName name="egrgerg" localSheetId="56">#REF!</definedName>
    <definedName name="egrgerg" localSheetId="16">#REF!</definedName>
    <definedName name="egrgerg" localSheetId="30">#REF!</definedName>
    <definedName name="egrgerg" localSheetId="46">#REF!</definedName>
    <definedName name="egrgerg" localSheetId="35">#REF!</definedName>
    <definedName name="egrgerg" localSheetId="22">#REF!</definedName>
    <definedName name="egrgerg" localSheetId="23">#REF!</definedName>
    <definedName name="egrgerg" localSheetId="24">#REF!</definedName>
    <definedName name="egrgerg">#REF!</definedName>
    <definedName name="End_Year">2002</definedName>
    <definedName name="EQUITY" localSheetId="0">#REF!</definedName>
    <definedName name="EQUITY" localSheetId="1">#REF!</definedName>
    <definedName name="EQUITY" localSheetId="37">#REF!</definedName>
    <definedName name="EQUITY" localSheetId="2">#REF!</definedName>
    <definedName name="EQUITY" localSheetId="25">#REF!</definedName>
    <definedName name="EQUITY" localSheetId="41">#REF!</definedName>
    <definedName name="EQUITY" localSheetId="7">#REF!</definedName>
    <definedName name="EQUITY" localSheetId="51">#REF!</definedName>
    <definedName name="EQUITY" localSheetId="56">#REF!</definedName>
    <definedName name="EQUITY" localSheetId="16">#REF!</definedName>
    <definedName name="EQUITY" localSheetId="30">#REF!</definedName>
    <definedName name="EQUITY" localSheetId="46">#REF!</definedName>
    <definedName name="EQUITY" localSheetId="35">#REF!</definedName>
    <definedName name="EQUITY" localSheetId="22">#REF!</definedName>
    <definedName name="EQUITY" localSheetId="23">#REF!</definedName>
    <definedName name="EQUITY" localSheetId="24">#REF!</definedName>
    <definedName name="EQUITY">#REF!</definedName>
    <definedName name="ert" localSheetId="0" hidden="1">'[2]F&amp;F'!#REF!</definedName>
    <definedName name="ert" localSheetId="1" hidden="1">'[2]F&amp;F'!#REF!</definedName>
    <definedName name="ert" localSheetId="37" hidden="1">'[2]F&amp;F'!#REF!</definedName>
    <definedName name="ert" localSheetId="2" hidden="1">'[2]F&amp;F'!#REF!</definedName>
    <definedName name="ert" localSheetId="25" hidden="1">'[2]F&amp;F'!#REF!</definedName>
    <definedName name="ert" localSheetId="41" hidden="1">'[2]F&amp;F'!#REF!</definedName>
    <definedName name="ert" localSheetId="7" hidden="1">'[2]F&amp;F'!#REF!</definedName>
    <definedName name="ert" localSheetId="51" hidden="1">'[2]F&amp;F'!#REF!</definedName>
    <definedName name="ert" localSheetId="56" hidden="1">'[2]F&amp;F'!#REF!</definedName>
    <definedName name="ert" localSheetId="16" hidden="1">'[2]F&amp;F'!#REF!</definedName>
    <definedName name="ert" localSheetId="30" hidden="1">'[2]F&amp;F'!#REF!</definedName>
    <definedName name="ert" localSheetId="46" hidden="1">'[2]F&amp;F'!#REF!</definedName>
    <definedName name="ert" localSheetId="35" hidden="1">'[2]F&amp;F'!#REF!</definedName>
    <definedName name="ert" localSheetId="22" hidden="1">'[2]F&amp;F'!#REF!</definedName>
    <definedName name="ert" localSheetId="23" hidden="1">'[2]F&amp;F'!#REF!</definedName>
    <definedName name="ert" localSheetId="24" hidden="1">'[2]F&amp;F'!#REF!</definedName>
    <definedName name="ert" hidden="1">'[2]F&amp;F'!#REF!</definedName>
    <definedName name="ESTT" localSheetId="0">#REF!</definedName>
    <definedName name="ESTT" localSheetId="1">#REF!</definedName>
    <definedName name="ESTT" localSheetId="37">#REF!</definedName>
    <definedName name="ESTT" localSheetId="2">#REF!</definedName>
    <definedName name="ESTT" localSheetId="25">#REF!</definedName>
    <definedName name="ESTT" localSheetId="41">#REF!</definedName>
    <definedName name="ESTT" localSheetId="7">#REF!</definedName>
    <definedName name="ESTT" localSheetId="51">#REF!</definedName>
    <definedName name="ESTT" localSheetId="56">#REF!</definedName>
    <definedName name="ESTT" localSheetId="16">#REF!</definedName>
    <definedName name="ESTT" localSheetId="30">#REF!</definedName>
    <definedName name="ESTT" localSheetId="46">#REF!</definedName>
    <definedName name="ESTT" localSheetId="35">#REF!</definedName>
    <definedName name="ESTT" localSheetId="22">#REF!</definedName>
    <definedName name="ESTT" localSheetId="23">#REF!</definedName>
    <definedName name="ESTT" localSheetId="24">#REF!</definedName>
    <definedName name="ESTT">#REF!</definedName>
    <definedName name="Excel_BuiltIn__FilterDatabase_3" localSheetId="0">'[35]C3.5'!#REF!</definedName>
    <definedName name="Excel_BuiltIn__FilterDatabase_3" localSheetId="1">'[35]C3.5'!#REF!</definedName>
    <definedName name="Excel_BuiltIn__FilterDatabase_3" localSheetId="37">'[35]C3.5'!#REF!</definedName>
    <definedName name="Excel_BuiltIn__FilterDatabase_3" localSheetId="2">'[35]C3.5'!#REF!</definedName>
    <definedName name="Excel_BuiltIn__FilterDatabase_3" localSheetId="25">'[35]C3.5'!#REF!</definedName>
    <definedName name="Excel_BuiltIn__FilterDatabase_3" localSheetId="41">'[35]C3.5'!#REF!</definedName>
    <definedName name="Excel_BuiltIn__FilterDatabase_3" localSheetId="7">'[35]C3.5'!#REF!</definedName>
    <definedName name="Excel_BuiltIn__FilterDatabase_3" localSheetId="51">'[35]C3.5'!#REF!</definedName>
    <definedName name="Excel_BuiltIn__FilterDatabase_3" localSheetId="56">'[35]C3.5'!#REF!</definedName>
    <definedName name="Excel_BuiltIn__FilterDatabase_3" localSheetId="16">'[35]C3.5'!#REF!</definedName>
    <definedName name="Excel_BuiltIn__FilterDatabase_3" localSheetId="30">'[35]C3.5'!#REF!</definedName>
    <definedName name="Excel_BuiltIn__FilterDatabase_3" localSheetId="46">'[35]C3.5'!#REF!</definedName>
    <definedName name="Excel_BuiltIn__FilterDatabase_3" localSheetId="35">'[35]C3.5'!#REF!</definedName>
    <definedName name="Excel_BuiltIn__FilterDatabase_3" localSheetId="22">'[35]C3.5'!#REF!</definedName>
    <definedName name="Excel_BuiltIn__FilterDatabase_3" localSheetId="23">'[35]C3.5'!#REF!</definedName>
    <definedName name="Excel_BuiltIn__FilterDatabase_3" localSheetId="24">'[35]C3.5'!#REF!</definedName>
    <definedName name="Excel_BuiltIn__FilterDatabase_3">'[35]C3.5'!#REF!</definedName>
    <definedName name="Excel_BuiltIn__FilterDatabase_5" localSheetId="0">#REF!</definedName>
    <definedName name="Excel_BuiltIn__FilterDatabase_5" localSheetId="1">#REF!</definedName>
    <definedName name="Excel_BuiltIn__FilterDatabase_5" localSheetId="37">#REF!</definedName>
    <definedName name="Excel_BuiltIn__FilterDatabase_5" localSheetId="2">#REF!</definedName>
    <definedName name="Excel_BuiltIn__FilterDatabase_5" localSheetId="25">#REF!</definedName>
    <definedName name="Excel_BuiltIn__FilterDatabase_5" localSheetId="41">#REF!</definedName>
    <definedName name="Excel_BuiltIn__FilterDatabase_5" localSheetId="7">#REF!</definedName>
    <definedName name="Excel_BuiltIn__FilterDatabase_5" localSheetId="51">#REF!</definedName>
    <definedName name="Excel_BuiltIn__FilterDatabase_5" localSheetId="56">#REF!</definedName>
    <definedName name="Excel_BuiltIn__FilterDatabase_5" localSheetId="16">#REF!</definedName>
    <definedName name="Excel_BuiltIn__FilterDatabase_5" localSheetId="30">#REF!</definedName>
    <definedName name="Excel_BuiltIn__FilterDatabase_5" localSheetId="46">#REF!</definedName>
    <definedName name="Excel_BuiltIn__FilterDatabase_5" localSheetId="35">#REF!</definedName>
    <definedName name="Excel_BuiltIn__FilterDatabase_5" localSheetId="22">#REF!</definedName>
    <definedName name="Excel_BuiltIn__FilterDatabase_5" localSheetId="23">#REF!</definedName>
    <definedName name="Excel_BuiltIn__FilterDatabase_5" localSheetId="24">#REF!</definedName>
    <definedName name="Excel_BuiltIn__FilterDatabase_5">#REF!</definedName>
    <definedName name="Excel_BuiltIn__FilterDatabase_8" localSheetId="0">#REF!</definedName>
    <definedName name="Excel_BuiltIn__FilterDatabase_8" localSheetId="1">#REF!</definedName>
    <definedName name="Excel_BuiltIn__FilterDatabase_8" localSheetId="37">#REF!</definedName>
    <definedName name="Excel_BuiltIn__FilterDatabase_8" localSheetId="2">#REF!</definedName>
    <definedName name="Excel_BuiltIn__FilterDatabase_8" localSheetId="25">#REF!</definedName>
    <definedName name="Excel_BuiltIn__FilterDatabase_8" localSheetId="41">#REF!</definedName>
    <definedName name="Excel_BuiltIn__FilterDatabase_8" localSheetId="7">#REF!</definedName>
    <definedName name="Excel_BuiltIn__FilterDatabase_8" localSheetId="51">#REF!</definedName>
    <definedName name="Excel_BuiltIn__FilterDatabase_8" localSheetId="56">#REF!</definedName>
    <definedName name="Excel_BuiltIn__FilterDatabase_8" localSheetId="16">#REF!</definedName>
    <definedName name="Excel_BuiltIn__FilterDatabase_8" localSheetId="30">#REF!</definedName>
    <definedName name="Excel_BuiltIn__FilterDatabase_8" localSheetId="46">#REF!</definedName>
    <definedName name="Excel_BuiltIn__FilterDatabase_8" localSheetId="35">#REF!</definedName>
    <definedName name="Excel_BuiltIn__FilterDatabase_8" localSheetId="22">#REF!</definedName>
    <definedName name="Excel_BuiltIn__FilterDatabase_8" localSheetId="23">#REF!</definedName>
    <definedName name="Excel_BuiltIn__FilterDatabase_8" localSheetId="24">#REF!</definedName>
    <definedName name="Excel_BuiltIn__FilterDatabase_8">#REF!</definedName>
    <definedName name="Excel_BuiltIn__FilterDatabase_9" localSheetId="0">#REF!</definedName>
    <definedName name="Excel_BuiltIn__FilterDatabase_9" localSheetId="1">#REF!</definedName>
    <definedName name="Excel_BuiltIn__FilterDatabase_9" localSheetId="37">#REF!</definedName>
    <definedName name="Excel_BuiltIn__FilterDatabase_9" localSheetId="2">#REF!</definedName>
    <definedName name="Excel_BuiltIn__FilterDatabase_9" localSheetId="25">#REF!</definedName>
    <definedName name="Excel_BuiltIn__FilterDatabase_9" localSheetId="41">#REF!</definedName>
    <definedName name="Excel_BuiltIn__FilterDatabase_9" localSheetId="7">#REF!</definedName>
    <definedName name="Excel_BuiltIn__FilterDatabase_9" localSheetId="51">#REF!</definedName>
    <definedName name="Excel_BuiltIn__FilterDatabase_9" localSheetId="56">#REF!</definedName>
    <definedName name="Excel_BuiltIn__FilterDatabase_9" localSheetId="16">#REF!</definedName>
    <definedName name="Excel_BuiltIn__FilterDatabase_9" localSheetId="30">#REF!</definedName>
    <definedName name="Excel_BuiltIn__FilterDatabase_9" localSheetId="46">#REF!</definedName>
    <definedName name="Excel_BuiltIn__FilterDatabase_9" localSheetId="35">#REF!</definedName>
    <definedName name="Excel_BuiltIn__FilterDatabase_9" localSheetId="22">#REF!</definedName>
    <definedName name="Excel_BuiltIn__FilterDatabase_9" localSheetId="23">#REF!</definedName>
    <definedName name="Excel_BuiltIn__FilterDatabase_9" localSheetId="24">#REF!</definedName>
    <definedName name="Excel_BuiltIn__FilterDatabase_9">#REF!</definedName>
    <definedName name="Excel_BuiltIn_Database">[30]TRIL9900!$A$7:$E$2108</definedName>
    <definedName name="Excel_BuiltIn_Database_10">[11]TRIL9900!$A$5:$E$2096</definedName>
    <definedName name="Excel_BuiltIn_Print_Area" localSheetId="0">#REF!</definedName>
    <definedName name="Excel_BuiltIn_Print_Area" localSheetId="1">#REF!</definedName>
    <definedName name="Excel_BuiltIn_Print_Area" localSheetId="37">#REF!</definedName>
    <definedName name="Excel_BuiltIn_Print_Area" localSheetId="2">#REF!</definedName>
    <definedName name="Excel_BuiltIn_Print_Area" localSheetId="25">#REF!</definedName>
    <definedName name="Excel_BuiltIn_Print_Area" localSheetId="41">#REF!</definedName>
    <definedName name="Excel_BuiltIn_Print_Area" localSheetId="7">#REF!</definedName>
    <definedName name="Excel_BuiltIn_Print_Area" localSheetId="51">#REF!</definedName>
    <definedName name="Excel_BuiltIn_Print_Area" localSheetId="56">#REF!</definedName>
    <definedName name="Excel_BuiltIn_Print_Area" localSheetId="16">#REF!</definedName>
    <definedName name="Excel_BuiltIn_Print_Area" localSheetId="30">#REF!</definedName>
    <definedName name="Excel_BuiltIn_Print_Area" localSheetId="46">#REF!</definedName>
    <definedName name="Excel_BuiltIn_Print_Area" localSheetId="35">#REF!</definedName>
    <definedName name="Excel_BuiltIn_Print_Area" localSheetId="22">#REF!</definedName>
    <definedName name="Excel_BuiltIn_Print_Area" localSheetId="23">#REF!</definedName>
    <definedName name="Excel_BuiltIn_Print_Area" localSheetId="24">#REF!</definedName>
    <definedName name="Excel_BuiltIn_Print_Area">#REF!</definedName>
    <definedName name="Excel_BuiltIn_Print_Area_1" localSheetId="0">#REF!</definedName>
    <definedName name="Excel_BuiltIn_Print_Area_1" localSheetId="1">#REF!</definedName>
    <definedName name="Excel_BuiltIn_Print_Area_1" localSheetId="37">#REF!</definedName>
    <definedName name="Excel_BuiltIn_Print_Area_1" localSheetId="2">#REF!</definedName>
    <definedName name="Excel_BuiltIn_Print_Area_1" localSheetId="25">#REF!</definedName>
    <definedName name="Excel_BuiltIn_Print_Area_1" localSheetId="41">#REF!</definedName>
    <definedName name="Excel_BuiltIn_Print_Area_1" localSheetId="7">#REF!</definedName>
    <definedName name="Excel_BuiltIn_Print_Area_1" localSheetId="51">#REF!</definedName>
    <definedName name="Excel_BuiltIn_Print_Area_1" localSheetId="56">#REF!</definedName>
    <definedName name="Excel_BuiltIn_Print_Area_1" localSheetId="16">#REF!</definedName>
    <definedName name="Excel_BuiltIn_Print_Area_1" localSheetId="30">#REF!</definedName>
    <definedName name="Excel_BuiltIn_Print_Area_1" localSheetId="46">#REF!</definedName>
    <definedName name="Excel_BuiltIn_Print_Area_1" localSheetId="35">#REF!</definedName>
    <definedName name="Excel_BuiltIn_Print_Area_1" localSheetId="22">#REF!</definedName>
    <definedName name="Excel_BuiltIn_Print_Area_1" localSheetId="23">#REF!</definedName>
    <definedName name="Excel_BuiltIn_Print_Area_1" localSheetId="24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37">#REF!</definedName>
    <definedName name="Excel_BuiltIn_Print_Area_1_1" localSheetId="2">#REF!</definedName>
    <definedName name="Excel_BuiltIn_Print_Area_1_1" localSheetId="25">#REF!</definedName>
    <definedName name="Excel_BuiltIn_Print_Area_1_1" localSheetId="41">#REF!</definedName>
    <definedName name="Excel_BuiltIn_Print_Area_1_1" localSheetId="7">#REF!</definedName>
    <definedName name="Excel_BuiltIn_Print_Area_1_1" localSheetId="51">#REF!</definedName>
    <definedName name="Excel_BuiltIn_Print_Area_1_1" localSheetId="56">#REF!</definedName>
    <definedName name="Excel_BuiltIn_Print_Area_1_1" localSheetId="16">#REF!</definedName>
    <definedName name="Excel_BuiltIn_Print_Area_1_1" localSheetId="30">#REF!</definedName>
    <definedName name="Excel_BuiltIn_Print_Area_1_1" localSheetId="46">#REF!</definedName>
    <definedName name="Excel_BuiltIn_Print_Area_1_1" localSheetId="35">#REF!</definedName>
    <definedName name="Excel_BuiltIn_Print_Area_1_1" localSheetId="22">#REF!</definedName>
    <definedName name="Excel_BuiltIn_Print_Area_1_1" localSheetId="23">#REF!</definedName>
    <definedName name="Excel_BuiltIn_Print_Area_1_1" localSheetId="24">#REF!</definedName>
    <definedName name="Excel_BuiltIn_Print_Area_1_1">#REF!</definedName>
    <definedName name="Excel_BuiltIn_Print_Area_6_1_1" localSheetId="0">'[36]Note 1-4.3'!#REF!</definedName>
    <definedName name="Excel_BuiltIn_Print_Area_6_1_1" localSheetId="1">'[36]Note 1-4.3'!#REF!</definedName>
    <definedName name="Excel_BuiltIn_Print_Area_6_1_1" localSheetId="37">'[36]Note 1-4.3'!#REF!</definedName>
    <definedName name="Excel_BuiltIn_Print_Area_6_1_1" localSheetId="2">'[36]Note 1-4.3'!#REF!</definedName>
    <definedName name="Excel_BuiltIn_Print_Area_6_1_1" localSheetId="25">'[36]Note 1-4.3'!#REF!</definedName>
    <definedName name="Excel_BuiltIn_Print_Area_6_1_1" localSheetId="41">'[36]Note 1-4.3'!#REF!</definedName>
    <definedName name="Excel_BuiltIn_Print_Area_6_1_1" localSheetId="7">'[36]Note 1-4.3'!#REF!</definedName>
    <definedName name="Excel_BuiltIn_Print_Area_6_1_1" localSheetId="51">'[36]Note 1-4.3'!#REF!</definedName>
    <definedName name="Excel_BuiltIn_Print_Area_6_1_1" localSheetId="56">'[36]Note 1-4.3'!#REF!</definedName>
    <definedName name="Excel_BuiltIn_Print_Area_6_1_1" localSheetId="16">'[36]Note 1-4.3'!#REF!</definedName>
    <definedName name="Excel_BuiltIn_Print_Area_6_1_1" localSheetId="30">'[36]Note 1-4.3'!#REF!</definedName>
    <definedName name="Excel_BuiltIn_Print_Area_6_1_1" localSheetId="46">'[36]Note 1-4.3'!#REF!</definedName>
    <definedName name="Excel_BuiltIn_Print_Area_6_1_1" localSheetId="35">'[36]Note 1-4.3'!#REF!</definedName>
    <definedName name="Excel_BuiltIn_Print_Area_6_1_1" localSheetId="22">'[36]Note 1-4.3'!#REF!</definedName>
    <definedName name="Excel_BuiltIn_Print_Area_6_1_1" localSheetId="23">'[36]Note 1-4.3'!#REF!</definedName>
    <definedName name="Excel_BuiltIn_Print_Area_6_1_1" localSheetId="24">'[36]Note 1-4.3'!#REF!</definedName>
    <definedName name="Excel_BuiltIn_Print_Area_6_1_1">'[36]Note 1-4.3'!#REF!</definedName>
    <definedName name="Excel_BuiltIn_Print_Titles" localSheetId="0">#REF!</definedName>
    <definedName name="Excel_BuiltIn_Print_Titles" localSheetId="1">#REF!</definedName>
    <definedName name="Excel_BuiltIn_Print_Titles" localSheetId="37">#REF!</definedName>
    <definedName name="Excel_BuiltIn_Print_Titles" localSheetId="2">#REF!</definedName>
    <definedName name="Excel_BuiltIn_Print_Titles" localSheetId="25">#REF!</definedName>
    <definedName name="Excel_BuiltIn_Print_Titles" localSheetId="41">#REF!</definedName>
    <definedName name="Excel_BuiltIn_Print_Titles" localSheetId="7">#REF!</definedName>
    <definedName name="Excel_BuiltIn_Print_Titles" localSheetId="51">#REF!</definedName>
    <definedName name="Excel_BuiltIn_Print_Titles" localSheetId="56">#REF!</definedName>
    <definedName name="Excel_BuiltIn_Print_Titles" localSheetId="16">#REF!</definedName>
    <definedName name="Excel_BuiltIn_Print_Titles" localSheetId="30">#REF!</definedName>
    <definedName name="Excel_BuiltIn_Print_Titles" localSheetId="46">#REF!</definedName>
    <definedName name="Excel_BuiltIn_Print_Titles" localSheetId="35">#REF!</definedName>
    <definedName name="Excel_BuiltIn_Print_Titles" localSheetId="22">#REF!</definedName>
    <definedName name="Excel_BuiltIn_Print_Titles" localSheetId="23">#REF!</definedName>
    <definedName name="Excel_BuiltIn_Print_Titles" localSheetId="24">#REF!</definedName>
    <definedName name="Excel_BuiltIn_Print_Titles">#REF!</definedName>
    <definedName name="Excel_BuiltIn_Print_Titles_1" localSheetId="0">'[37]E10.2 &amp; E10.3'!#REF!</definedName>
    <definedName name="Excel_BuiltIn_Print_Titles_1" localSheetId="1">'[37]E10.2 &amp; E10.3'!#REF!</definedName>
    <definedName name="Excel_BuiltIn_Print_Titles_1" localSheetId="37">'[37]E10.2 &amp; E10.3'!#REF!</definedName>
    <definedName name="Excel_BuiltIn_Print_Titles_1" localSheetId="2">'[37]E10.2 &amp; E10.3'!#REF!</definedName>
    <definedName name="Excel_BuiltIn_Print_Titles_1" localSheetId="25">'[37]E10.2 &amp; E10.3'!#REF!</definedName>
    <definedName name="Excel_BuiltIn_Print_Titles_1" localSheetId="41">'[37]E10.2 &amp; E10.3'!#REF!</definedName>
    <definedName name="Excel_BuiltIn_Print_Titles_1" localSheetId="7">'[37]E10.2 &amp; E10.3'!#REF!</definedName>
    <definedName name="Excel_BuiltIn_Print_Titles_1" localSheetId="51">'[37]E10.2 &amp; E10.3'!#REF!</definedName>
    <definedName name="Excel_BuiltIn_Print_Titles_1" localSheetId="56">'[37]E10.2 &amp; E10.3'!#REF!</definedName>
    <definedName name="Excel_BuiltIn_Print_Titles_1" localSheetId="16">'[37]E10.2 &amp; E10.3'!#REF!</definedName>
    <definedName name="Excel_BuiltIn_Print_Titles_1" localSheetId="30">'[37]E10.2 &amp; E10.3'!#REF!</definedName>
    <definedName name="Excel_BuiltIn_Print_Titles_1" localSheetId="46">'[37]E10.2 &amp; E10.3'!#REF!</definedName>
    <definedName name="Excel_BuiltIn_Print_Titles_1" localSheetId="35">'[37]E10.2 &amp; E10.3'!#REF!</definedName>
    <definedName name="Excel_BuiltIn_Print_Titles_1" localSheetId="22">'[37]E10.2 &amp; E10.3'!#REF!</definedName>
    <definedName name="Excel_BuiltIn_Print_Titles_1" localSheetId="23">'[37]E10.2 &amp; E10.3'!#REF!</definedName>
    <definedName name="Excel_BuiltIn_Print_Titles_1" localSheetId="24">'[37]E10.2 &amp; E10.3'!#REF!</definedName>
    <definedName name="Excel_BuiltIn_Print_Titles_1">'[37]E10.2 &amp; E10.3'!#REF!</definedName>
    <definedName name="Exchange_Rate" localSheetId="0">#REF!</definedName>
    <definedName name="Exchange_Rate" localSheetId="1">#REF!</definedName>
    <definedName name="Exchange_Rate" localSheetId="37">#REF!</definedName>
    <definedName name="Exchange_Rate" localSheetId="2">#REF!</definedName>
    <definedName name="Exchange_Rate" localSheetId="25">#REF!</definedName>
    <definedName name="Exchange_Rate" localSheetId="41">#REF!</definedName>
    <definedName name="Exchange_Rate" localSheetId="7">#REF!</definedName>
    <definedName name="Exchange_Rate" localSheetId="51">#REF!</definedName>
    <definedName name="Exchange_Rate" localSheetId="56">#REF!</definedName>
    <definedName name="Exchange_Rate" localSheetId="16">#REF!</definedName>
    <definedName name="Exchange_Rate" localSheetId="30">#REF!</definedName>
    <definedName name="Exchange_Rate" localSheetId="46">#REF!</definedName>
    <definedName name="Exchange_Rate" localSheetId="35">#REF!</definedName>
    <definedName name="Exchange_Rate" localSheetId="22">#REF!</definedName>
    <definedName name="Exchange_Rate" localSheetId="23">#REF!</definedName>
    <definedName name="Exchange_Rate" localSheetId="24">#REF!</definedName>
    <definedName name="Exchange_Rate">#REF!</definedName>
    <definedName name="excluding_unclaimed_dividend__accrued_mark_up_on_short_term_finances" localSheetId="0">#REF!</definedName>
    <definedName name="excluding_unclaimed_dividend__accrued_mark_up_on_short_term_finances" localSheetId="1">#REF!</definedName>
    <definedName name="excluding_unclaimed_dividend__accrued_mark_up_on_short_term_finances" localSheetId="37">#REF!</definedName>
    <definedName name="excluding_unclaimed_dividend__accrued_mark_up_on_short_term_finances" localSheetId="2">#REF!</definedName>
    <definedName name="excluding_unclaimed_dividend__accrued_mark_up_on_short_term_finances" localSheetId="25">#REF!</definedName>
    <definedName name="excluding_unclaimed_dividend__accrued_mark_up_on_short_term_finances" localSheetId="41">#REF!</definedName>
    <definedName name="excluding_unclaimed_dividend__accrued_mark_up_on_short_term_finances" localSheetId="7">#REF!</definedName>
    <definedName name="excluding_unclaimed_dividend__accrued_mark_up_on_short_term_finances" localSheetId="51">#REF!</definedName>
    <definedName name="excluding_unclaimed_dividend__accrued_mark_up_on_short_term_finances" localSheetId="56">#REF!</definedName>
    <definedName name="excluding_unclaimed_dividend__accrued_mark_up_on_short_term_finances" localSheetId="16">#REF!</definedName>
    <definedName name="excluding_unclaimed_dividend__accrued_mark_up_on_short_term_finances" localSheetId="30">#REF!</definedName>
    <definedName name="excluding_unclaimed_dividend__accrued_mark_up_on_short_term_finances" localSheetId="46">#REF!</definedName>
    <definedName name="excluding_unclaimed_dividend__accrued_mark_up_on_short_term_finances" localSheetId="35">#REF!</definedName>
    <definedName name="excluding_unclaimed_dividend__accrued_mark_up_on_short_term_finances" localSheetId="22">#REF!</definedName>
    <definedName name="excluding_unclaimed_dividend__accrued_mark_up_on_short_term_finances" localSheetId="23">#REF!</definedName>
    <definedName name="excluding_unclaimed_dividend__accrued_mark_up_on_short_term_finances" localSheetId="24">#REF!</definedName>
    <definedName name="excluding_unclaimed_dividend__accrued_mark_up_on_short_term_finances">#REF!</definedName>
    <definedName name="ExemptIncome" localSheetId="0">#REF!</definedName>
    <definedName name="ExemptIncome" localSheetId="1">#REF!</definedName>
    <definedName name="ExemptIncome" localSheetId="37">#REF!</definedName>
    <definedName name="ExemptIncome" localSheetId="2">#REF!</definedName>
    <definedName name="ExemptIncome" localSheetId="25">#REF!</definedName>
    <definedName name="ExemptIncome" localSheetId="41">#REF!</definedName>
    <definedName name="ExemptIncome" localSheetId="7">#REF!</definedName>
    <definedName name="ExemptIncome" localSheetId="51">#REF!</definedName>
    <definedName name="ExemptIncome" localSheetId="56">#REF!</definedName>
    <definedName name="ExemptIncome" localSheetId="16">#REF!</definedName>
    <definedName name="ExemptIncome" localSheetId="30">#REF!</definedName>
    <definedName name="ExemptIncome" localSheetId="46">#REF!</definedName>
    <definedName name="ExemptIncome" localSheetId="35">#REF!</definedName>
    <definedName name="ExemptIncome" localSheetId="22">#REF!</definedName>
    <definedName name="ExemptIncome" localSheetId="23">#REF!</definedName>
    <definedName name="ExemptIncome" localSheetId="24">#REF!</definedName>
    <definedName name="ExemptIncome">#REF!</definedName>
    <definedName name="exrate" localSheetId="0">#REF!</definedName>
    <definedName name="exrate" localSheetId="1">#REF!</definedName>
    <definedName name="exrate" localSheetId="37">#REF!</definedName>
    <definedName name="exrate" localSheetId="2">#REF!</definedName>
    <definedName name="exrate" localSheetId="25">#REF!</definedName>
    <definedName name="exrate" localSheetId="41">#REF!</definedName>
    <definedName name="exrate" localSheetId="7">#REF!</definedName>
    <definedName name="exrate" localSheetId="51">#REF!</definedName>
    <definedName name="exrate" localSheetId="56">#REF!</definedName>
    <definedName name="exrate" localSheetId="16">#REF!</definedName>
    <definedName name="exrate" localSheetId="30">#REF!</definedName>
    <definedName name="exrate" localSheetId="46">#REF!</definedName>
    <definedName name="exrate" localSheetId="35">#REF!</definedName>
    <definedName name="exrate" localSheetId="22">#REF!</definedName>
    <definedName name="exrate" localSheetId="23">#REF!</definedName>
    <definedName name="exrate" localSheetId="24">#REF!</definedName>
    <definedName name="exrate">#REF!</definedName>
    <definedName name="extra" localSheetId="0">#REF!</definedName>
    <definedName name="extra" localSheetId="1">#REF!</definedName>
    <definedName name="extra" localSheetId="37">#REF!</definedName>
    <definedName name="extra" localSheetId="2">#REF!</definedName>
    <definedName name="extra" localSheetId="25">#REF!</definedName>
    <definedName name="extra" localSheetId="41">#REF!</definedName>
    <definedName name="extra" localSheetId="7">#REF!</definedName>
    <definedName name="extra" localSheetId="51">#REF!</definedName>
    <definedName name="extra" localSheetId="56">#REF!</definedName>
    <definedName name="extra" localSheetId="16">#REF!</definedName>
    <definedName name="extra" localSheetId="30">#REF!</definedName>
    <definedName name="extra" localSheetId="46">#REF!</definedName>
    <definedName name="extra" localSheetId="35">#REF!</definedName>
    <definedName name="extra" localSheetId="22">#REF!</definedName>
    <definedName name="extra" localSheetId="23">#REF!</definedName>
    <definedName name="extra" localSheetId="24">#REF!</definedName>
    <definedName name="extra">#REF!</definedName>
    <definedName name="F" localSheetId="0">#REF!</definedName>
    <definedName name="F" localSheetId="1">#REF!</definedName>
    <definedName name="F" localSheetId="37">#REF!</definedName>
    <definedName name="F" localSheetId="2">#REF!</definedName>
    <definedName name="F" localSheetId="25">#REF!</definedName>
    <definedName name="F" localSheetId="41">#REF!</definedName>
    <definedName name="F" localSheetId="7">#REF!</definedName>
    <definedName name="F" localSheetId="51">#REF!</definedName>
    <definedName name="F" localSheetId="56">#REF!</definedName>
    <definedName name="F" localSheetId="16">#REF!</definedName>
    <definedName name="F" localSheetId="30">#REF!</definedName>
    <definedName name="F" localSheetId="46">#REF!</definedName>
    <definedName name="F" localSheetId="35">#REF!</definedName>
    <definedName name="F" localSheetId="22">#REF!</definedName>
    <definedName name="F" localSheetId="23">#REF!</definedName>
    <definedName name="F" localSheetId="24">#REF!</definedName>
    <definedName name="F">#REF!</definedName>
    <definedName name="F18." localSheetId="0">[15]TRIAL!#REF!</definedName>
    <definedName name="F18." localSheetId="1">[15]TRIAL!#REF!</definedName>
    <definedName name="F18." localSheetId="37">[15]TRIAL!#REF!</definedName>
    <definedName name="F18." localSheetId="2">[15]TRIAL!#REF!</definedName>
    <definedName name="F18." localSheetId="25">[15]TRIAL!#REF!</definedName>
    <definedName name="F18." localSheetId="41">[15]TRIAL!#REF!</definedName>
    <definedName name="F18." localSheetId="7">[15]TRIAL!#REF!</definedName>
    <definedName name="F18." localSheetId="51">[15]TRIAL!#REF!</definedName>
    <definedName name="F18." localSheetId="56">[15]TRIAL!#REF!</definedName>
    <definedName name="F18." localSheetId="16">[15]TRIAL!#REF!</definedName>
    <definedName name="F18." localSheetId="30">[15]TRIAL!#REF!</definedName>
    <definedName name="F18." localSheetId="46">[15]TRIAL!#REF!</definedName>
    <definedName name="F18." localSheetId="35">[15]TRIAL!#REF!</definedName>
    <definedName name="F18." localSheetId="22">[15]TRIAL!#REF!</definedName>
    <definedName name="F18." localSheetId="23">[15]TRIAL!#REF!</definedName>
    <definedName name="F18." localSheetId="24">[15]TRIAL!#REF!</definedName>
    <definedName name="F18.">[15]TRIAL!#REF!</definedName>
    <definedName name="FA" localSheetId="0">#REF!</definedName>
    <definedName name="FA" localSheetId="1">#REF!</definedName>
    <definedName name="FA" localSheetId="37">#REF!</definedName>
    <definedName name="FA" localSheetId="2">#REF!</definedName>
    <definedName name="FA" localSheetId="25">#REF!</definedName>
    <definedName name="FA" localSheetId="41">#REF!</definedName>
    <definedName name="FA" localSheetId="7">#REF!</definedName>
    <definedName name="FA" localSheetId="51">#REF!</definedName>
    <definedName name="FA" localSheetId="56">#REF!</definedName>
    <definedName name="FA" localSheetId="16">#REF!</definedName>
    <definedName name="FA" localSheetId="30">#REF!</definedName>
    <definedName name="FA" localSheetId="46">#REF!</definedName>
    <definedName name="FA" localSheetId="35">#REF!</definedName>
    <definedName name="FA" localSheetId="22">#REF!</definedName>
    <definedName name="FA" localSheetId="23">#REF!</definedName>
    <definedName name="FA" localSheetId="24">#REF!</definedName>
    <definedName name="FA">#REF!</definedName>
    <definedName name="fasdf" localSheetId="0">#REF!</definedName>
    <definedName name="fasdf" localSheetId="1">#REF!</definedName>
    <definedName name="fasdf" localSheetId="37">#REF!</definedName>
    <definedName name="fasdf" localSheetId="2">#REF!</definedName>
    <definedName name="fasdf" localSheetId="25">#REF!</definedName>
    <definedName name="fasdf" localSheetId="41">#REF!</definedName>
    <definedName name="fasdf" localSheetId="7">#REF!</definedName>
    <definedName name="fasdf" localSheetId="51">#REF!</definedName>
    <definedName name="fasdf" localSheetId="56">#REF!</definedName>
    <definedName name="fasdf" localSheetId="16">#REF!</definedName>
    <definedName name="fasdf" localSheetId="30">#REF!</definedName>
    <definedName name="fasdf" localSheetId="46">#REF!</definedName>
    <definedName name="fasdf" localSheetId="35">#REF!</definedName>
    <definedName name="fasdf" localSheetId="22">#REF!</definedName>
    <definedName name="fasdf" localSheetId="23">#REF!</definedName>
    <definedName name="fasdf" localSheetId="24">#REF!</definedName>
    <definedName name="fasdf">#REF!</definedName>
    <definedName name="FASST" localSheetId="0">'[21]Sub HMC'!#REF!</definedName>
    <definedName name="FASST" localSheetId="1">'[21]Sub HMC'!#REF!</definedName>
    <definedName name="FASST" localSheetId="37">'[21]Sub HMC'!#REF!</definedName>
    <definedName name="FASST" localSheetId="2">'[21]Sub HMC'!#REF!</definedName>
    <definedName name="FASST" localSheetId="25">'[21]Sub HMC'!#REF!</definedName>
    <definedName name="FASST" localSheetId="41">'[21]Sub HMC'!#REF!</definedName>
    <definedName name="FASST" localSheetId="7">'[21]Sub HMC'!#REF!</definedName>
    <definedName name="FASST" localSheetId="51">'[21]Sub HMC'!#REF!</definedName>
    <definedName name="FASST" localSheetId="56">'[21]Sub HMC'!#REF!</definedName>
    <definedName name="FASST" localSheetId="16">'[21]Sub HMC'!#REF!</definedName>
    <definedName name="FASST" localSheetId="30">'[21]Sub HMC'!#REF!</definedName>
    <definedName name="FASST" localSheetId="46">'[21]Sub HMC'!#REF!</definedName>
    <definedName name="FASST" localSheetId="35">'[21]Sub HMC'!#REF!</definedName>
    <definedName name="FASST" localSheetId="22">'[21]Sub HMC'!#REF!</definedName>
    <definedName name="FASST" localSheetId="23">'[21]Sub HMC'!#REF!</definedName>
    <definedName name="FASST" localSheetId="24">'[21]Sub HMC'!#REF!</definedName>
    <definedName name="FASST">'[21]Sub HMC'!#REF!</definedName>
    <definedName name="FC" localSheetId="0">[23]pkage01!#REF!</definedName>
    <definedName name="FC" localSheetId="1">[23]pkage01!#REF!</definedName>
    <definedName name="FC" localSheetId="37">[23]pkage01!#REF!</definedName>
    <definedName name="FC" localSheetId="2">[23]pkage01!#REF!</definedName>
    <definedName name="FC" localSheetId="25">[23]pkage01!#REF!</definedName>
    <definedName name="FC" localSheetId="41">[23]pkage01!#REF!</definedName>
    <definedName name="FC" localSheetId="7">[23]pkage01!#REF!</definedName>
    <definedName name="FC" localSheetId="51">[23]pkage01!#REF!</definedName>
    <definedName name="FC" localSheetId="56">[23]pkage01!#REF!</definedName>
    <definedName name="FC" localSheetId="16">[23]pkage01!#REF!</definedName>
    <definedName name="FC" localSheetId="30">[23]pkage01!#REF!</definedName>
    <definedName name="FC" localSheetId="46">[23]pkage01!#REF!</definedName>
    <definedName name="FC" localSheetId="35">[23]pkage01!#REF!</definedName>
    <definedName name="FC" localSheetId="22">[23]pkage01!#REF!</definedName>
    <definedName name="FC" localSheetId="23">[23]pkage01!#REF!</definedName>
    <definedName name="FC" localSheetId="24">[23]pkage01!#REF!</definedName>
    <definedName name="FC">[23]pkage01!#REF!</definedName>
    <definedName name="fd" localSheetId="0">[12]Data!#REF!</definedName>
    <definedName name="fd" localSheetId="1">[12]Data!#REF!</definedName>
    <definedName name="fd" localSheetId="37">[12]Data!#REF!</definedName>
    <definedName name="fd" localSheetId="2">[12]Data!#REF!</definedName>
    <definedName name="fd" localSheetId="25">[12]Data!#REF!</definedName>
    <definedName name="fd" localSheetId="41">[12]Data!#REF!</definedName>
    <definedName name="fd" localSheetId="7">[12]Data!#REF!</definedName>
    <definedName name="fd" localSheetId="51">[12]Data!#REF!</definedName>
    <definedName name="fd" localSheetId="56">[12]Data!#REF!</definedName>
    <definedName name="fd" localSheetId="16">[12]Data!#REF!</definedName>
    <definedName name="fd" localSheetId="30">[12]Data!#REF!</definedName>
    <definedName name="fd" localSheetId="46">[12]Data!#REF!</definedName>
    <definedName name="fd" localSheetId="35">[12]Data!#REF!</definedName>
    <definedName name="fd" localSheetId="22">[12]Data!#REF!</definedName>
    <definedName name="fd" localSheetId="23">[12]Data!#REF!</definedName>
    <definedName name="fd" localSheetId="24">[12]Data!#REF!</definedName>
    <definedName name="fd">[12]Data!#REF!</definedName>
    <definedName name="fdf" localSheetId="0" hidden="1">'[2]F&amp;F'!#REF!</definedName>
    <definedName name="fdf" localSheetId="1" hidden="1">'[2]F&amp;F'!#REF!</definedName>
    <definedName name="fdf" localSheetId="37" hidden="1">'[2]F&amp;F'!#REF!</definedName>
    <definedName name="fdf" localSheetId="2" hidden="1">'[2]F&amp;F'!#REF!</definedName>
    <definedName name="fdf" localSheetId="25" hidden="1">'[2]F&amp;F'!#REF!</definedName>
    <definedName name="fdf" localSheetId="41" hidden="1">'[2]F&amp;F'!#REF!</definedName>
    <definedName name="fdf" localSheetId="7" hidden="1">'[2]F&amp;F'!#REF!</definedName>
    <definedName name="fdf" localSheetId="51" hidden="1">'[2]F&amp;F'!#REF!</definedName>
    <definedName name="fdf" localSheetId="56" hidden="1">'[2]F&amp;F'!#REF!</definedName>
    <definedName name="fdf" localSheetId="16" hidden="1">'[2]F&amp;F'!#REF!</definedName>
    <definedName name="fdf" localSheetId="30" hidden="1">'[2]F&amp;F'!#REF!</definedName>
    <definedName name="fdf" localSheetId="46" hidden="1">'[2]F&amp;F'!#REF!</definedName>
    <definedName name="fdf" localSheetId="35" hidden="1">'[2]F&amp;F'!#REF!</definedName>
    <definedName name="fdf" localSheetId="22" hidden="1">'[2]F&amp;F'!#REF!</definedName>
    <definedName name="fdf" localSheetId="23" hidden="1">'[2]F&amp;F'!#REF!</definedName>
    <definedName name="fdf" localSheetId="24" hidden="1">'[2]F&amp;F'!#REF!</definedName>
    <definedName name="fdf" hidden="1">'[2]F&amp;F'!#REF!</definedName>
    <definedName name="Fee" localSheetId="0">#REF!</definedName>
    <definedName name="Fee" localSheetId="1">#REF!</definedName>
    <definedName name="Fee" localSheetId="37">#REF!</definedName>
    <definedName name="Fee" localSheetId="2">#REF!</definedName>
    <definedName name="Fee" localSheetId="25">#REF!</definedName>
    <definedName name="Fee" localSheetId="41">#REF!</definedName>
    <definedName name="Fee" localSheetId="7">#REF!</definedName>
    <definedName name="Fee" localSheetId="51">#REF!</definedName>
    <definedName name="Fee" localSheetId="56">#REF!</definedName>
    <definedName name="Fee" localSheetId="16">#REF!</definedName>
    <definedName name="Fee" localSheetId="30">#REF!</definedName>
    <definedName name="Fee" localSheetId="46">#REF!</definedName>
    <definedName name="Fee" localSheetId="35">#REF!</definedName>
    <definedName name="Fee" localSheetId="22">#REF!</definedName>
    <definedName name="Fee" localSheetId="23">#REF!</definedName>
    <definedName name="Fee" localSheetId="24">#REF!</definedName>
    <definedName name="Fee">#REF!</definedName>
    <definedName name="FF_Bal" localSheetId="0">'[2]F&amp;F'!#REF!</definedName>
    <definedName name="FF_Bal" localSheetId="1">'[2]F&amp;F'!#REF!</definedName>
    <definedName name="FF_Bal" localSheetId="37">'[2]F&amp;F'!#REF!</definedName>
    <definedName name="FF_Bal" localSheetId="2">'[2]F&amp;F'!#REF!</definedName>
    <definedName name="FF_Bal" localSheetId="25">'[2]F&amp;F'!#REF!</definedName>
    <definedName name="FF_Bal" localSheetId="41">'[2]F&amp;F'!#REF!</definedName>
    <definedName name="FF_Bal" localSheetId="7">'[2]F&amp;F'!#REF!</definedName>
    <definedName name="FF_Bal" localSheetId="51">'[2]F&amp;F'!#REF!</definedName>
    <definedName name="FF_Bal" localSheetId="56">'[2]F&amp;F'!#REF!</definedName>
    <definedName name="FF_Bal" localSheetId="16">'[2]F&amp;F'!#REF!</definedName>
    <definedName name="FF_Bal" localSheetId="30">'[2]F&amp;F'!#REF!</definedName>
    <definedName name="FF_Bal" localSheetId="46">'[2]F&amp;F'!#REF!</definedName>
    <definedName name="FF_Bal" localSheetId="35">'[2]F&amp;F'!#REF!</definedName>
    <definedName name="FF_Bal" localSheetId="22">'[2]F&amp;F'!#REF!</definedName>
    <definedName name="FF_Bal" localSheetId="23">'[2]F&amp;F'!#REF!</definedName>
    <definedName name="FF_Bal" localSheetId="24">'[2]F&amp;F'!#REF!</definedName>
    <definedName name="FF_Bal">'[2]F&amp;F'!#REF!</definedName>
    <definedName name="File.Type" localSheetId="0" hidden="1">#REF!</definedName>
    <definedName name="File.Type" localSheetId="1" hidden="1">#REF!</definedName>
    <definedName name="File.Type" localSheetId="37" hidden="1">#REF!</definedName>
    <definedName name="File.Type" localSheetId="2" hidden="1">#REF!</definedName>
    <definedName name="File.Type" localSheetId="25" hidden="1">#REF!</definedName>
    <definedName name="File.Type" localSheetId="41" hidden="1">#REF!</definedName>
    <definedName name="File.Type" localSheetId="7" hidden="1">#REF!</definedName>
    <definedName name="File.Type" localSheetId="51" hidden="1">#REF!</definedName>
    <definedName name="File.Type" localSheetId="56" hidden="1">#REF!</definedName>
    <definedName name="File.Type" localSheetId="16" hidden="1">#REF!</definedName>
    <definedName name="File.Type" localSheetId="30" hidden="1">#REF!</definedName>
    <definedName name="File.Type" localSheetId="46" hidden="1">#REF!</definedName>
    <definedName name="File.Type" localSheetId="35" hidden="1">#REF!</definedName>
    <definedName name="File.Type" localSheetId="22" hidden="1">#REF!</definedName>
    <definedName name="File.Type" localSheetId="23" hidden="1">#REF!</definedName>
    <definedName name="File.Type" localSheetId="24" hidden="1">#REF!</definedName>
    <definedName name="File.Type" hidden="1">#REF!</definedName>
    <definedName name="FILE_SHARE" localSheetId="0">#REF!</definedName>
    <definedName name="FILE_SHARE" localSheetId="1">#REF!</definedName>
    <definedName name="FILE_SHARE" localSheetId="37">#REF!</definedName>
    <definedName name="FILE_SHARE" localSheetId="2">#REF!</definedName>
    <definedName name="FILE_SHARE" localSheetId="25">#REF!</definedName>
    <definedName name="FILE_SHARE" localSheetId="41">#REF!</definedName>
    <definedName name="FILE_SHARE" localSheetId="7">#REF!</definedName>
    <definedName name="FILE_SHARE" localSheetId="51">#REF!</definedName>
    <definedName name="FILE_SHARE" localSheetId="56">#REF!</definedName>
    <definedName name="FILE_SHARE" localSheetId="16">#REF!</definedName>
    <definedName name="FILE_SHARE" localSheetId="30">#REF!</definedName>
    <definedName name="FILE_SHARE" localSheetId="46">#REF!</definedName>
    <definedName name="FILE_SHARE" localSheetId="35">#REF!</definedName>
    <definedName name="FILE_SHARE" localSheetId="22">#REF!</definedName>
    <definedName name="FILE_SHARE" localSheetId="23">#REF!</definedName>
    <definedName name="FILE_SHARE" localSheetId="24">#REF!</definedName>
    <definedName name="FILE_SHARE">#REF!</definedName>
    <definedName name="FILE_SHARE_RGN" localSheetId="0">#REF!</definedName>
    <definedName name="FILE_SHARE_RGN" localSheetId="1">#REF!</definedName>
    <definedName name="FILE_SHARE_RGN" localSheetId="37">#REF!</definedName>
    <definedName name="FILE_SHARE_RGN" localSheetId="2">#REF!</definedName>
    <definedName name="FILE_SHARE_RGN" localSheetId="25">#REF!</definedName>
    <definedName name="FILE_SHARE_RGN" localSheetId="41">#REF!</definedName>
    <definedName name="FILE_SHARE_RGN" localSheetId="7">#REF!</definedName>
    <definedName name="FILE_SHARE_RGN" localSheetId="51">#REF!</definedName>
    <definedName name="FILE_SHARE_RGN" localSheetId="56">#REF!</definedName>
    <definedName name="FILE_SHARE_RGN" localSheetId="16">#REF!</definedName>
    <definedName name="FILE_SHARE_RGN" localSheetId="30">#REF!</definedName>
    <definedName name="FILE_SHARE_RGN" localSheetId="46">#REF!</definedName>
    <definedName name="FILE_SHARE_RGN" localSheetId="35">#REF!</definedName>
    <definedName name="FILE_SHARE_RGN" localSheetId="22">#REF!</definedName>
    <definedName name="FILE_SHARE_RGN" localSheetId="23">#REF!</definedName>
    <definedName name="FILE_SHARE_RGN" localSheetId="24">#REF!</definedName>
    <definedName name="FILE_SHARE_RGN">#REF!</definedName>
    <definedName name="finan" localSheetId="0">#REF!</definedName>
    <definedName name="finan" localSheetId="1">#REF!</definedName>
    <definedName name="finan" localSheetId="37">#REF!</definedName>
    <definedName name="finan" localSheetId="2">#REF!</definedName>
    <definedName name="finan" localSheetId="25">#REF!</definedName>
    <definedName name="finan" localSheetId="41">#REF!</definedName>
    <definedName name="finan" localSheetId="7">#REF!</definedName>
    <definedName name="finan" localSheetId="51">#REF!</definedName>
    <definedName name="finan" localSheetId="56">#REF!</definedName>
    <definedName name="finan" localSheetId="16">#REF!</definedName>
    <definedName name="finan" localSheetId="30">#REF!</definedName>
    <definedName name="finan" localSheetId="46">#REF!</definedName>
    <definedName name="finan" localSheetId="35">#REF!</definedName>
    <definedName name="finan" localSheetId="22">#REF!</definedName>
    <definedName name="finan" localSheetId="23">#REF!</definedName>
    <definedName name="finan" localSheetId="24">#REF!</definedName>
    <definedName name="finan">#REF!</definedName>
    <definedName name="FINASSET" localSheetId="0">#REF!</definedName>
    <definedName name="FINASSET" localSheetId="1">#REF!</definedName>
    <definedName name="FINASSET" localSheetId="37">#REF!</definedName>
    <definedName name="FINASSET" localSheetId="2">#REF!</definedName>
    <definedName name="FINASSET" localSheetId="25">#REF!</definedName>
    <definedName name="FINASSET" localSheetId="41">#REF!</definedName>
    <definedName name="FINASSET" localSheetId="7">#REF!</definedName>
    <definedName name="FINASSET" localSheetId="51">#REF!</definedName>
    <definedName name="FINASSET" localSheetId="56">#REF!</definedName>
    <definedName name="FINASSET" localSheetId="16">#REF!</definedName>
    <definedName name="FINASSET" localSheetId="30">#REF!</definedName>
    <definedName name="FINASSET" localSheetId="46">#REF!</definedName>
    <definedName name="FINASSET" localSheetId="35">#REF!</definedName>
    <definedName name="FINASSET" localSheetId="22">#REF!</definedName>
    <definedName name="FINASSET" localSheetId="23">#REF!</definedName>
    <definedName name="FINASSET" localSheetId="24">#REF!</definedName>
    <definedName name="FINASSET">#REF!</definedName>
    <definedName name="finchg" localSheetId="0">#REF!</definedName>
    <definedName name="finchg" localSheetId="1">#REF!</definedName>
    <definedName name="finchg" localSheetId="37">#REF!</definedName>
    <definedName name="finchg" localSheetId="2">#REF!</definedName>
    <definedName name="finchg" localSheetId="25">#REF!</definedName>
    <definedName name="finchg" localSheetId="41">#REF!</definedName>
    <definedName name="finchg" localSheetId="7">#REF!</definedName>
    <definedName name="finchg" localSheetId="51">#REF!</definedName>
    <definedName name="finchg" localSheetId="56">#REF!</definedName>
    <definedName name="finchg" localSheetId="16">#REF!</definedName>
    <definedName name="finchg" localSheetId="30">#REF!</definedName>
    <definedName name="finchg" localSheetId="46">#REF!</definedName>
    <definedName name="finchg" localSheetId="35">#REF!</definedName>
    <definedName name="finchg" localSheetId="22">#REF!</definedName>
    <definedName name="finchg" localSheetId="23">#REF!</definedName>
    <definedName name="finchg" localSheetId="24">#REF!</definedName>
    <definedName name="finchg">#REF!</definedName>
    <definedName name="Fiscal_Start">0</definedName>
    <definedName name="Fixed_assets" localSheetId="0">#REF!</definedName>
    <definedName name="Fixed_assets" localSheetId="1">#REF!</definedName>
    <definedName name="Fixed_assets" localSheetId="37">#REF!</definedName>
    <definedName name="Fixed_assets" localSheetId="2">#REF!</definedName>
    <definedName name="Fixed_assets" localSheetId="25">#REF!</definedName>
    <definedName name="Fixed_assets" localSheetId="41">#REF!</definedName>
    <definedName name="Fixed_assets" localSheetId="7">#REF!</definedName>
    <definedName name="Fixed_assets" localSheetId="51">#REF!</definedName>
    <definedName name="Fixed_assets" localSheetId="56">#REF!</definedName>
    <definedName name="Fixed_assets" localSheetId="16">#REF!</definedName>
    <definedName name="Fixed_assets" localSheetId="30">#REF!</definedName>
    <definedName name="Fixed_assets" localSheetId="46">#REF!</definedName>
    <definedName name="Fixed_assets" localSheetId="35">#REF!</definedName>
    <definedName name="Fixed_assets" localSheetId="22">#REF!</definedName>
    <definedName name="Fixed_assets" localSheetId="23">#REF!</definedName>
    <definedName name="Fixed_assets" localSheetId="24">#REF!</definedName>
    <definedName name="Fixed_assets">#REF!</definedName>
    <definedName name="FixedAssets_Audit_Work_Done" localSheetId="0">#REF!</definedName>
    <definedName name="FixedAssets_Audit_Work_Done" localSheetId="1">#REF!</definedName>
    <definedName name="FixedAssets_Audit_Work_Done" localSheetId="37">#REF!</definedName>
    <definedName name="FixedAssets_Audit_Work_Done" localSheetId="2">#REF!</definedName>
    <definedName name="FixedAssets_Audit_Work_Done" localSheetId="25">#REF!</definedName>
    <definedName name="FixedAssets_Audit_Work_Done" localSheetId="41">#REF!</definedName>
    <definedName name="FixedAssets_Audit_Work_Done" localSheetId="7">#REF!</definedName>
    <definedName name="FixedAssets_Audit_Work_Done" localSheetId="51">#REF!</definedName>
    <definedName name="FixedAssets_Audit_Work_Done" localSheetId="56">#REF!</definedName>
    <definedName name="FixedAssets_Audit_Work_Done" localSheetId="16">#REF!</definedName>
    <definedName name="FixedAssets_Audit_Work_Done" localSheetId="30">#REF!</definedName>
    <definedName name="FixedAssets_Audit_Work_Done" localSheetId="46">#REF!</definedName>
    <definedName name="FixedAssets_Audit_Work_Done" localSheetId="35">#REF!</definedName>
    <definedName name="FixedAssets_Audit_Work_Done" localSheetId="22">#REF!</definedName>
    <definedName name="FixedAssets_Audit_Work_Done" localSheetId="23">#REF!</definedName>
    <definedName name="FixedAssets_Audit_Work_Done" localSheetId="24">#REF!</definedName>
    <definedName name="FixedAssets_Audit_Work_Done">#REF!</definedName>
    <definedName name="FixedAssets_Conclusion" localSheetId="0">#REF!</definedName>
    <definedName name="FixedAssets_Conclusion" localSheetId="1">#REF!</definedName>
    <definedName name="FixedAssets_Conclusion" localSheetId="37">#REF!</definedName>
    <definedName name="FixedAssets_Conclusion" localSheetId="2">#REF!</definedName>
    <definedName name="FixedAssets_Conclusion" localSheetId="25">#REF!</definedName>
    <definedName name="FixedAssets_Conclusion" localSheetId="41">#REF!</definedName>
    <definedName name="FixedAssets_Conclusion" localSheetId="7">#REF!</definedName>
    <definedName name="FixedAssets_Conclusion" localSheetId="51">#REF!</definedName>
    <definedName name="FixedAssets_Conclusion" localSheetId="56">#REF!</definedName>
    <definedName name="FixedAssets_Conclusion" localSheetId="16">#REF!</definedName>
    <definedName name="FixedAssets_Conclusion" localSheetId="30">#REF!</definedName>
    <definedName name="FixedAssets_Conclusion" localSheetId="46">#REF!</definedName>
    <definedName name="FixedAssets_Conclusion" localSheetId="35">#REF!</definedName>
    <definedName name="FixedAssets_Conclusion" localSheetId="22">#REF!</definedName>
    <definedName name="FixedAssets_Conclusion" localSheetId="23">#REF!</definedName>
    <definedName name="FixedAssets_Conclusion" localSheetId="24">#REF!</definedName>
    <definedName name="FixedAssets_Conclusion">#REF!</definedName>
    <definedName name="FIXEDAST" localSheetId="0">[38]ASSETS!#REF!</definedName>
    <definedName name="FIXEDAST" localSheetId="1">[38]ASSETS!#REF!</definedName>
    <definedName name="FIXEDAST" localSheetId="37">[38]ASSETS!#REF!</definedName>
    <definedName name="FIXEDAST" localSheetId="2">[38]ASSETS!#REF!</definedName>
    <definedName name="FIXEDAST" localSheetId="25">[38]ASSETS!#REF!</definedName>
    <definedName name="FIXEDAST" localSheetId="41">[38]ASSETS!#REF!</definedName>
    <definedName name="FIXEDAST" localSheetId="7">[38]ASSETS!#REF!</definedName>
    <definedName name="FIXEDAST" localSheetId="51">[38]ASSETS!#REF!</definedName>
    <definedName name="FIXEDAST" localSheetId="56">[38]ASSETS!#REF!</definedName>
    <definedName name="FIXEDAST" localSheetId="16">[38]ASSETS!#REF!</definedName>
    <definedName name="FIXEDAST" localSheetId="30">[38]ASSETS!#REF!</definedName>
    <definedName name="FIXEDAST" localSheetId="46">[38]ASSETS!#REF!</definedName>
    <definedName name="FIXEDAST" localSheetId="35">[38]ASSETS!#REF!</definedName>
    <definedName name="FIXEDAST" localSheetId="22">[38]ASSETS!#REF!</definedName>
    <definedName name="FIXEDAST" localSheetId="23">[38]ASSETS!#REF!</definedName>
    <definedName name="FIXEDAST" localSheetId="24">[38]ASSETS!#REF!</definedName>
    <definedName name="FIXEDAST">[38]ASSETS!#REF!</definedName>
    <definedName name="FLC" localSheetId="0">[31]CHALLAN!#REF!</definedName>
    <definedName name="FLC" localSheetId="1">[31]CHALLAN!#REF!</definedName>
    <definedName name="FLC" localSheetId="37">[31]CHALLAN!#REF!</definedName>
    <definedName name="FLC" localSheetId="2">[31]CHALLAN!#REF!</definedName>
    <definedName name="FLC" localSheetId="25">[31]CHALLAN!#REF!</definedName>
    <definedName name="FLC" localSheetId="41">[31]CHALLAN!#REF!</definedName>
    <definedName name="FLC" localSheetId="7">[31]CHALLAN!#REF!</definedName>
    <definedName name="FLC" localSheetId="51">[31]CHALLAN!#REF!</definedName>
    <definedName name="FLC" localSheetId="56">[31]CHALLAN!#REF!</definedName>
    <definedName name="FLC" localSheetId="16">[31]CHALLAN!#REF!</definedName>
    <definedName name="FLC" localSheetId="30">[31]CHALLAN!#REF!</definedName>
    <definedName name="FLC" localSheetId="46">[31]CHALLAN!#REF!</definedName>
    <definedName name="FLC" localSheetId="35">[31]CHALLAN!#REF!</definedName>
    <definedName name="FLC" localSheetId="22">[31]CHALLAN!#REF!</definedName>
    <definedName name="FLC" localSheetId="23">[31]CHALLAN!#REF!</definedName>
    <definedName name="FLC" localSheetId="24">[31]CHALLAN!#REF!</definedName>
    <definedName name="FLC">[31]CHALLAN!#REF!</definedName>
    <definedName name="FLC." localSheetId="0">[31]CHALLAN!#REF!</definedName>
    <definedName name="FLC." localSheetId="1">[31]CHALLAN!#REF!</definedName>
    <definedName name="FLC." localSheetId="37">[31]CHALLAN!#REF!</definedName>
    <definedName name="FLC." localSheetId="2">[31]CHALLAN!#REF!</definedName>
    <definedName name="FLC." localSheetId="25">[31]CHALLAN!#REF!</definedName>
    <definedName name="FLC." localSheetId="41">[31]CHALLAN!#REF!</definedName>
    <definedName name="FLC." localSheetId="7">[31]CHALLAN!#REF!</definedName>
    <definedName name="FLC." localSheetId="51">[31]CHALLAN!#REF!</definedName>
    <definedName name="FLC." localSheetId="56">[31]CHALLAN!#REF!</definedName>
    <definedName name="FLC." localSheetId="16">[31]CHALLAN!#REF!</definedName>
    <definedName name="FLC." localSheetId="30">[31]CHALLAN!#REF!</definedName>
    <definedName name="FLC." localSheetId="46">[31]CHALLAN!#REF!</definedName>
    <definedName name="FLC." localSheetId="35">[31]CHALLAN!#REF!</definedName>
    <definedName name="FLC." localSheetId="22">[31]CHALLAN!#REF!</definedName>
    <definedName name="FLC." localSheetId="23">[31]CHALLAN!#REF!</definedName>
    <definedName name="FLC." localSheetId="24">[31]CHALLAN!#REF!</definedName>
    <definedName name="FLC.">[31]CHALLAN!#REF!</definedName>
    <definedName name="FLOW" localSheetId="0">#REF!</definedName>
    <definedName name="FLOW" localSheetId="1">#REF!</definedName>
    <definedName name="FLOW" localSheetId="37">#REF!</definedName>
    <definedName name="FLOW" localSheetId="2">#REF!</definedName>
    <definedName name="FLOW" localSheetId="25">#REF!</definedName>
    <definedName name="FLOW" localSheetId="41">#REF!</definedName>
    <definedName name="FLOW" localSheetId="7">#REF!</definedName>
    <definedName name="FLOW" localSheetId="51">#REF!</definedName>
    <definedName name="FLOW" localSheetId="56">#REF!</definedName>
    <definedName name="FLOW" localSheetId="16">#REF!</definedName>
    <definedName name="FLOW" localSheetId="30">#REF!</definedName>
    <definedName name="FLOW" localSheetId="46">#REF!</definedName>
    <definedName name="FLOW" localSheetId="35">#REF!</definedName>
    <definedName name="FLOW" localSheetId="22">#REF!</definedName>
    <definedName name="FLOW" localSheetId="23">#REF!</definedName>
    <definedName name="FLOW" localSheetId="24">#REF!</definedName>
    <definedName name="FLOW">#REF!</definedName>
    <definedName name="FLOW0" localSheetId="0">#REF!</definedName>
    <definedName name="FLOW0" localSheetId="1">#REF!</definedName>
    <definedName name="FLOW0" localSheetId="37">#REF!</definedName>
    <definedName name="FLOW0" localSheetId="2">#REF!</definedName>
    <definedName name="FLOW0" localSheetId="25">#REF!</definedName>
    <definedName name="FLOW0" localSheetId="41">#REF!</definedName>
    <definedName name="FLOW0" localSheetId="7">#REF!</definedName>
    <definedName name="FLOW0" localSheetId="51">#REF!</definedName>
    <definedName name="FLOW0" localSheetId="56">#REF!</definedName>
    <definedName name="FLOW0" localSheetId="16">#REF!</definedName>
    <definedName name="FLOW0" localSheetId="30">#REF!</definedName>
    <definedName name="FLOW0" localSheetId="46">#REF!</definedName>
    <definedName name="FLOW0" localSheetId="35">#REF!</definedName>
    <definedName name="FLOW0" localSheetId="22">#REF!</definedName>
    <definedName name="FLOW0" localSheetId="23">#REF!</definedName>
    <definedName name="FLOW0" localSheetId="24">#REF!</definedName>
    <definedName name="FLOW0">#REF!</definedName>
    <definedName name="FlowCol" localSheetId="0">#REF!</definedName>
    <definedName name="FlowCol" localSheetId="1">#REF!</definedName>
    <definedName name="FlowCol" localSheetId="37">#REF!</definedName>
    <definedName name="FlowCol" localSheetId="2">#REF!</definedName>
    <definedName name="FlowCol" localSheetId="25">#REF!</definedName>
    <definedName name="FlowCol" localSheetId="41">#REF!</definedName>
    <definedName name="FlowCol" localSheetId="7">#REF!</definedName>
    <definedName name="FlowCol" localSheetId="51">#REF!</definedName>
    <definedName name="FlowCol" localSheetId="56">#REF!</definedName>
    <definedName name="FlowCol" localSheetId="16">#REF!</definedName>
    <definedName name="FlowCol" localSheetId="30">#REF!</definedName>
    <definedName name="FlowCol" localSheetId="46">#REF!</definedName>
    <definedName name="FlowCol" localSheetId="35">#REF!</definedName>
    <definedName name="FlowCol" localSheetId="22">#REF!</definedName>
    <definedName name="FlowCol" localSheetId="23">#REF!</definedName>
    <definedName name="FlowCol" localSheetId="24">#REF!</definedName>
    <definedName name="FlowCol">#REF!</definedName>
    <definedName name="foo" localSheetId="0">ErrorHandler_1</definedName>
    <definedName name="foo" localSheetId="18">ErrorHandler_1</definedName>
    <definedName name="foo" localSheetId="1">ErrorHandler_1</definedName>
    <definedName name="foo" localSheetId="37">ErrorHandler_1</definedName>
    <definedName name="foo" localSheetId="2">ErrorHandler_1</definedName>
    <definedName name="foo" localSheetId="25">ErrorHandler_1</definedName>
    <definedName name="foo" localSheetId="41">ErrorHandler_1</definedName>
    <definedName name="foo" localSheetId="7">ErrorHandler_1</definedName>
    <definedName name="foo" localSheetId="51">ErrorHandler_1</definedName>
    <definedName name="foo" localSheetId="56">ErrorHandler_1</definedName>
    <definedName name="foo" localSheetId="16">ErrorHandler_1</definedName>
    <definedName name="foo" localSheetId="30">ErrorHandler_1</definedName>
    <definedName name="foo" localSheetId="46">ErrorHandler_1</definedName>
    <definedName name="foo" localSheetId="35">ErrorHandler_1</definedName>
    <definedName name="foo" localSheetId="22">ErrorHandler_1</definedName>
    <definedName name="foo" localSheetId="23">ErrorHandler_1</definedName>
    <definedName name="foo" localSheetId="24">ErrorHandler_1</definedName>
    <definedName name="foo">ErrorHandler_1</definedName>
    <definedName name="For_December_2004." localSheetId="0">#REF!</definedName>
    <definedName name="For_December_2004." localSheetId="1">#REF!</definedName>
    <definedName name="For_December_2004." localSheetId="37">#REF!</definedName>
    <definedName name="For_December_2004." localSheetId="2">#REF!</definedName>
    <definedName name="For_December_2004." localSheetId="25">#REF!</definedName>
    <definedName name="For_December_2004." localSheetId="41">#REF!</definedName>
    <definedName name="For_December_2004." localSheetId="7">#REF!</definedName>
    <definedName name="For_December_2004." localSheetId="51">#REF!</definedName>
    <definedName name="For_December_2004." localSheetId="56">#REF!</definedName>
    <definedName name="For_December_2004." localSheetId="16">#REF!</definedName>
    <definedName name="For_December_2004." localSheetId="30">#REF!</definedName>
    <definedName name="For_December_2004." localSheetId="46">#REF!</definedName>
    <definedName name="For_December_2004." localSheetId="35">#REF!</definedName>
    <definedName name="For_December_2004." localSheetId="22">#REF!</definedName>
    <definedName name="For_December_2004." localSheetId="23">#REF!</definedName>
    <definedName name="For_December_2004." localSheetId="24">#REF!</definedName>
    <definedName name="For_December_2004.">#REF!</definedName>
    <definedName name="Forecast_Period">13</definedName>
    <definedName name="Forecast_Year">2003</definedName>
    <definedName name="FormulaOrderCol" localSheetId="0">#REF!</definedName>
    <definedName name="FormulaOrderCol" localSheetId="1">#REF!</definedName>
    <definedName name="FormulaOrderCol" localSheetId="37">#REF!</definedName>
    <definedName name="FormulaOrderCol" localSheetId="2">#REF!</definedName>
    <definedName name="FormulaOrderCol" localSheetId="25">#REF!</definedName>
    <definedName name="FormulaOrderCol" localSheetId="41">#REF!</definedName>
    <definedName name="FormulaOrderCol" localSheetId="7">#REF!</definedName>
    <definedName name="FormulaOrderCol" localSheetId="51">#REF!</definedName>
    <definedName name="FormulaOrderCol" localSheetId="56">#REF!</definedName>
    <definedName name="FormulaOrderCol" localSheetId="16">#REF!</definedName>
    <definedName name="FormulaOrderCol" localSheetId="30">#REF!</definedName>
    <definedName name="FormulaOrderCol" localSheetId="46">#REF!</definedName>
    <definedName name="FormulaOrderCol" localSheetId="35">#REF!</definedName>
    <definedName name="FormulaOrderCol" localSheetId="22">#REF!</definedName>
    <definedName name="FormulaOrderCol" localSheetId="23">#REF!</definedName>
    <definedName name="FormulaOrderCol" localSheetId="24">#REF!</definedName>
    <definedName name="FormulaOrderCol">#REF!</definedName>
    <definedName name="FORMULAS" localSheetId="0">#REF!</definedName>
    <definedName name="FORMULAS" localSheetId="1">#REF!</definedName>
    <definedName name="FORMULAS" localSheetId="37">#REF!</definedName>
    <definedName name="FORMULAS" localSheetId="2">#REF!</definedName>
    <definedName name="FORMULAS" localSheetId="25">#REF!</definedName>
    <definedName name="FORMULAS" localSheetId="41">#REF!</definedName>
    <definedName name="FORMULAS" localSheetId="7">#REF!</definedName>
    <definedName name="FORMULAS" localSheetId="51">#REF!</definedName>
    <definedName name="FORMULAS" localSheetId="56">#REF!</definedName>
    <definedName name="FORMULAS" localSheetId="16">#REF!</definedName>
    <definedName name="FORMULAS" localSheetId="30">#REF!</definedName>
    <definedName name="FORMULAS" localSheetId="46">#REF!</definedName>
    <definedName name="FORMULAS" localSheetId="35">#REF!</definedName>
    <definedName name="FORMULAS" localSheetId="22">#REF!</definedName>
    <definedName name="FORMULAS" localSheetId="23">#REF!</definedName>
    <definedName name="FORMULAS" localSheetId="24">#REF!</definedName>
    <definedName name="FORMULAS">#REF!</definedName>
    <definedName name="FORMULAS_RGN" localSheetId="0">#REF!</definedName>
    <definedName name="FORMULAS_RGN" localSheetId="1">#REF!</definedName>
    <definedName name="FORMULAS_RGN" localSheetId="37">#REF!</definedName>
    <definedName name="FORMULAS_RGN" localSheetId="2">#REF!</definedName>
    <definedName name="FORMULAS_RGN" localSheetId="25">#REF!</definedName>
    <definedName name="FORMULAS_RGN" localSheetId="41">#REF!</definedName>
    <definedName name="FORMULAS_RGN" localSheetId="7">#REF!</definedName>
    <definedName name="FORMULAS_RGN" localSheetId="51">#REF!</definedName>
    <definedName name="FORMULAS_RGN" localSheetId="56">#REF!</definedName>
    <definedName name="FORMULAS_RGN" localSheetId="16">#REF!</definedName>
    <definedName name="FORMULAS_RGN" localSheetId="30">#REF!</definedName>
    <definedName name="FORMULAS_RGN" localSheetId="46">#REF!</definedName>
    <definedName name="FORMULAS_RGN" localSheetId="35">#REF!</definedName>
    <definedName name="FORMULAS_RGN" localSheetId="22">#REF!</definedName>
    <definedName name="FORMULAS_RGN" localSheetId="23">#REF!</definedName>
    <definedName name="FORMULAS_RGN" localSheetId="24">#REF!</definedName>
    <definedName name="FORMULAS_RGN">#REF!</definedName>
    <definedName name="frate" localSheetId="0">#REF!</definedName>
    <definedName name="frate" localSheetId="1">#REF!</definedName>
    <definedName name="frate" localSheetId="37">#REF!</definedName>
    <definedName name="frate" localSheetId="2">#REF!</definedName>
    <definedName name="frate" localSheetId="25">#REF!</definedName>
    <definedName name="frate" localSheetId="41">#REF!</definedName>
    <definedName name="frate" localSheetId="7">#REF!</definedName>
    <definedName name="frate" localSheetId="51">#REF!</definedName>
    <definedName name="frate" localSheetId="56">#REF!</definedName>
    <definedName name="frate" localSheetId="16">#REF!</definedName>
    <definedName name="frate" localSheetId="30">#REF!</definedName>
    <definedName name="frate" localSheetId="46">#REF!</definedName>
    <definedName name="frate" localSheetId="35">#REF!</definedName>
    <definedName name="frate" localSheetId="22">#REF!</definedName>
    <definedName name="frate" localSheetId="23">#REF!</definedName>
    <definedName name="frate" localSheetId="24">#REF!</definedName>
    <definedName name="frate">#REF!</definedName>
    <definedName name="fsa" localSheetId="0" hidden="1">'[3]Revised Budget as per CNPP'!#REF!</definedName>
    <definedName name="fsa" localSheetId="1" hidden="1">'[3]Revised Budget as per CNPP'!#REF!</definedName>
    <definedName name="fsa" localSheetId="37" hidden="1">'[3]Revised Budget as per CNPP'!#REF!</definedName>
    <definedName name="fsa" localSheetId="2" hidden="1">'[3]Revised Budget as per CNPP'!#REF!</definedName>
    <definedName name="fsa" localSheetId="25" hidden="1">'[3]Revised Budget as per CNPP'!#REF!</definedName>
    <definedName name="fsa" localSheetId="41" hidden="1">'[3]Revised Budget as per CNPP'!#REF!</definedName>
    <definedName name="fsa" localSheetId="7" hidden="1">'[3]Revised Budget as per CNPP'!#REF!</definedName>
    <definedName name="fsa" localSheetId="51" hidden="1">'[3]Revised Budget as per CNPP'!#REF!</definedName>
    <definedName name="fsa" localSheetId="56" hidden="1">'[3]Revised Budget as per CNPP'!#REF!</definedName>
    <definedName name="fsa" localSheetId="16" hidden="1">'[3]Revised Budget as per CNPP'!#REF!</definedName>
    <definedName name="fsa" localSheetId="30" hidden="1">'[3]Revised Budget as per CNPP'!#REF!</definedName>
    <definedName name="fsa" localSheetId="46" hidden="1">'[3]Revised Budget as per CNPP'!#REF!</definedName>
    <definedName name="fsa" localSheetId="35" hidden="1">'[3]Revised Budget as per CNPP'!#REF!</definedName>
    <definedName name="fsa" localSheetId="22" hidden="1">'[3]Revised Budget as per CNPP'!#REF!</definedName>
    <definedName name="fsa" localSheetId="23" hidden="1">'[3]Revised Budget as per CNPP'!#REF!</definedName>
    <definedName name="fsa" localSheetId="24" hidden="1">'[3]Revised Budget as per CNPP'!#REF!</definedName>
    <definedName name="fsa" hidden="1">'[3]Revised Budget as per CNPP'!#REF!</definedName>
    <definedName name="G" localSheetId="0">#REF!</definedName>
    <definedName name="G" localSheetId="1">#REF!</definedName>
    <definedName name="G" localSheetId="37">#REF!</definedName>
    <definedName name="G" localSheetId="2">#REF!</definedName>
    <definedName name="G" localSheetId="25">#REF!</definedName>
    <definedName name="G" localSheetId="41">#REF!</definedName>
    <definedName name="G" localSheetId="7">#REF!</definedName>
    <definedName name="G" localSheetId="51">#REF!</definedName>
    <definedName name="G" localSheetId="56">#REF!</definedName>
    <definedName name="G" localSheetId="16">#REF!</definedName>
    <definedName name="G" localSheetId="30">#REF!</definedName>
    <definedName name="G" localSheetId="46">#REF!</definedName>
    <definedName name="G" localSheetId="35">#REF!</definedName>
    <definedName name="G" localSheetId="22">#REF!</definedName>
    <definedName name="G" localSheetId="23">#REF!</definedName>
    <definedName name="G" localSheetId="24">#REF!</definedName>
    <definedName name="G">#REF!</definedName>
    <definedName name="G_ý_P_">#N/A</definedName>
    <definedName name="GAH" localSheetId="0">#REF!</definedName>
    <definedName name="GAH" localSheetId="1">#REF!</definedName>
    <definedName name="GAH" localSheetId="37">#REF!</definedName>
    <definedName name="GAH" localSheetId="2">#REF!</definedName>
    <definedName name="GAH" localSheetId="25">#REF!</definedName>
    <definedName name="GAH" localSheetId="41">#REF!</definedName>
    <definedName name="GAH" localSheetId="7">#REF!</definedName>
    <definedName name="GAH" localSheetId="51">#REF!</definedName>
    <definedName name="GAH" localSheetId="56">#REF!</definedName>
    <definedName name="GAH" localSheetId="16">#REF!</definedName>
    <definedName name="GAH" localSheetId="30">#REF!</definedName>
    <definedName name="GAH" localSheetId="46">#REF!</definedName>
    <definedName name="GAH" localSheetId="35">#REF!</definedName>
    <definedName name="GAH" localSheetId="22">#REF!</definedName>
    <definedName name="GAH" localSheetId="23">#REF!</definedName>
    <definedName name="GAH" localSheetId="24">#REF!</definedName>
    <definedName name="GAH">#REF!</definedName>
    <definedName name="gasga" localSheetId="0">#REF!</definedName>
    <definedName name="gasga" localSheetId="1">#REF!</definedName>
    <definedName name="gasga" localSheetId="37">#REF!</definedName>
    <definedName name="gasga" localSheetId="2">#REF!</definedName>
    <definedName name="gasga" localSheetId="25">#REF!</definedName>
    <definedName name="gasga" localSheetId="41">#REF!</definedName>
    <definedName name="gasga" localSheetId="7">#REF!</definedName>
    <definedName name="gasga" localSheetId="51">#REF!</definedName>
    <definedName name="gasga" localSheetId="56">#REF!</definedName>
    <definedName name="gasga" localSheetId="16">#REF!</definedName>
    <definedName name="gasga" localSheetId="30">#REF!</definedName>
    <definedName name="gasga" localSheetId="46">#REF!</definedName>
    <definedName name="gasga" localSheetId="35">#REF!</definedName>
    <definedName name="gasga" localSheetId="22">#REF!</definedName>
    <definedName name="gasga" localSheetId="23">#REF!</definedName>
    <definedName name="gasga" localSheetId="24">#REF!</definedName>
    <definedName name="gasga">#REF!</definedName>
    <definedName name="gf" localSheetId="0">#REF!</definedName>
    <definedName name="gf" localSheetId="1">#REF!</definedName>
    <definedName name="gf" localSheetId="37">#REF!</definedName>
    <definedName name="gf" localSheetId="2">#REF!</definedName>
    <definedName name="gf" localSheetId="25">#REF!</definedName>
    <definedName name="gf" localSheetId="41">#REF!</definedName>
    <definedName name="gf" localSheetId="7">#REF!</definedName>
    <definedName name="gf" localSheetId="51">#REF!</definedName>
    <definedName name="gf" localSheetId="56">#REF!</definedName>
    <definedName name="gf" localSheetId="16">#REF!</definedName>
    <definedName name="gf" localSheetId="30">#REF!</definedName>
    <definedName name="gf" localSheetId="46">#REF!</definedName>
    <definedName name="gf" localSheetId="35">#REF!</definedName>
    <definedName name="gf" localSheetId="22">#REF!</definedName>
    <definedName name="gf" localSheetId="23">#REF!</definedName>
    <definedName name="gf" localSheetId="24">#REF!</definedName>
    <definedName name="gf">#REF!</definedName>
    <definedName name="gfgit" localSheetId="0" hidden="1">'[3]Revised Budget as per CNPP'!#REF!</definedName>
    <definedName name="gfgit" localSheetId="1" hidden="1">'[3]Revised Budget as per CNPP'!#REF!</definedName>
    <definedName name="gfgit" localSheetId="37" hidden="1">'[3]Revised Budget as per CNPP'!#REF!</definedName>
    <definedName name="gfgit" localSheetId="2" hidden="1">'[3]Revised Budget as per CNPP'!#REF!</definedName>
    <definedName name="gfgit" localSheetId="25" hidden="1">'[3]Revised Budget as per CNPP'!#REF!</definedName>
    <definedName name="gfgit" localSheetId="41" hidden="1">'[3]Revised Budget as per CNPP'!#REF!</definedName>
    <definedName name="gfgit" localSheetId="7" hidden="1">'[3]Revised Budget as per CNPP'!#REF!</definedName>
    <definedName name="gfgit" localSheetId="51" hidden="1">'[3]Revised Budget as per CNPP'!#REF!</definedName>
    <definedName name="gfgit" localSheetId="56" hidden="1">'[3]Revised Budget as per CNPP'!#REF!</definedName>
    <definedName name="gfgit" localSheetId="16" hidden="1">'[3]Revised Budget as per CNPP'!#REF!</definedName>
    <definedName name="gfgit" localSheetId="30" hidden="1">'[3]Revised Budget as per CNPP'!#REF!</definedName>
    <definedName name="gfgit" localSheetId="46" hidden="1">'[3]Revised Budget as per CNPP'!#REF!</definedName>
    <definedName name="gfgit" localSheetId="35" hidden="1">'[3]Revised Budget as per CNPP'!#REF!</definedName>
    <definedName name="gfgit" localSheetId="22" hidden="1">'[3]Revised Budget as per CNPP'!#REF!</definedName>
    <definedName name="gfgit" localSheetId="23" hidden="1">'[3]Revised Budget as per CNPP'!#REF!</definedName>
    <definedName name="gfgit" localSheetId="24" hidden="1">'[3]Revised Budget as per CNPP'!#REF!</definedName>
    <definedName name="gfgit" hidden="1">'[3]Revised Budget as per CNPP'!#REF!</definedName>
    <definedName name="ggg" localSheetId="0">#REF!</definedName>
    <definedName name="ggg" localSheetId="1">#REF!</definedName>
    <definedName name="ggg" localSheetId="37">#REF!</definedName>
    <definedName name="ggg" localSheetId="2">#REF!</definedName>
    <definedName name="ggg" localSheetId="25">#REF!</definedName>
    <definedName name="ggg" localSheetId="41">#REF!</definedName>
    <definedName name="ggg" localSheetId="7">#REF!</definedName>
    <definedName name="ggg" localSheetId="51">#REF!</definedName>
    <definedName name="ggg" localSheetId="56">#REF!</definedName>
    <definedName name="ggg" localSheetId="16">#REF!</definedName>
    <definedName name="ggg" localSheetId="30">#REF!</definedName>
    <definedName name="ggg" localSheetId="46">#REF!</definedName>
    <definedName name="ggg" localSheetId="35">#REF!</definedName>
    <definedName name="ggg" localSheetId="22">#REF!</definedName>
    <definedName name="ggg" localSheetId="23">#REF!</definedName>
    <definedName name="ggg" localSheetId="24">#REF!</definedName>
    <definedName name="ggg">#REF!</definedName>
    <definedName name="gjg" localSheetId="0">#REF!</definedName>
    <definedName name="gjg" localSheetId="1">#REF!</definedName>
    <definedName name="gjg" localSheetId="37">#REF!</definedName>
    <definedName name="gjg" localSheetId="2">#REF!</definedName>
    <definedName name="gjg" localSheetId="25">#REF!</definedName>
    <definedName name="gjg" localSheetId="41">#REF!</definedName>
    <definedName name="gjg" localSheetId="7">#REF!</definedName>
    <definedName name="gjg" localSheetId="51">#REF!</definedName>
    <definedName name="gjg" localSheetId="56">#REF!</definedName>
    <definedName name="gjg" localSheetId="16">#REF!</definedName>
    <definedName name="gjg" localSheetId="30">#REF!</definedName>
    <definedName name="gjg" localSheetId="46">#REF!</definedName>
    <definedName name="gjg" localSheetId="35">#REF!</definedName>
    <definedName name="gjg" localSheetId="22">#REF!</definedName>
    <definedName name="gjg" localSheetId="23">#REF!</definedName>
    <definedName name="gjg" localSheetId="24">#REF!</definedName>
    <definedName name="gjg">#REF!</definedName>
    <definedName name="gjkgjhjk" localSheetId="0">#REF!</definedName>
    <definedName name="gjkgjhjk" localSheetId="1">#REF!</definedName>
    <definedName name="gjkgjhjk" localSheetId="37">#REF!</definedName>
    <definedName name="gjkgjhjk" localSheetId="2">#REF!</definedName>
    <definedName name="gjkgjhjk" localSheetId="25">#REF!</definedName>
    <definedName name="gjkgjhjk" localSheetId="41">#REF!</definedName>
    <definedName name="gjkgjhjk" localSheetId="7">#REF!</definedName>
    <definedName name="gjkgjhjk" localSheetId="51">#REF!</definedName>
    <definedName name="gjkgjhjk" localSheetId="56">#REF!</definedName>
    <definedName name="gjkgjhjk" localSheetId="16">#REF!</definedName>
    <definedName name="gjkgjhjk" localSheetId="30">#REF!</definedName>
    <definedName name="gjkgjhjk" localSheetId="46">#REF!</definedName>
    <definedName name="gjkgjhjk" localSheetId="35">#REF!</definedName>
    <definedName name="gjkgjhjk" localSheetId="22">#REF!</definedName>
    <definedName name="gjkgjhjk" localSheetId="23">#REF!</definedName>
    <definedName name="gjkgjhjk" localSheetId="24">#REF!</definedName>
    <definedName name="gjkgjhjk">#REF!</definedName>
    <definedName name="glcode">[16]JOURNAL!$E$6:$E$21690</definedName>
    <definedName name="Going_Concern" localSheetId="0">#REF!</definedName>
    <definedName name="Going_Concern" localSheetId="1">#REF!</definedName>
    <definedName name="Going_Concern" localSheetId="37">#REF!</definedName>
    <definedName name="Going_Concern" localSheetId="2">#REF!</definedName>
    <definedName name="Going_Concern" localSheetId="25">#REF!</definedName>
    <definedName name="Going_Concern" localSheetId="41">#REF!</definedName>
    <definedName name="Going_Concern" localSheetId="7">#REF!</definedName>
    <definedName name="Going_Concern" localSheetId="51">#REF!</definedName>
    <definedName name="Going_Concern" localSheetId="56">#REF!</definedName>
    <definedName name="Going_Concern" localSheetId="16">#REF!</definedName>
    <definedName name="Going_Concern" localSheetId="30">#REF!</definedName>
    <definedName name="Going_Concern" localSheetId="46">#REF!</definedName>
    <definedName name="Going_Concern" localSheetId="35">#REF!</definedName>
    <definedName name="Going_Concern" localSheetId="22">#REF!</definedName>
    <definedName name="Going_Concern" localSheetId="23">#REF!</definedName>
    <definedName name="Going_Concern" localSheetId="24">#REF!</definedName>
    <definedName name="Going_Concern">#REF!</definedName>
    <definedName name="gp" localSheetId="0">#REF!</definedName>
    <definedName name="gp" localSheetId="1">#REF!</definedName>
    <definedName name="gp" localSheetId="37">#REF!</definedName>
    <definedName name="gp" localSheetId="2">#REF!</definedName>
    <definedName name="gp" localSheetId="25">#REF!</definedName>
    <definedName name="gp" localSheetId="41">#REF!</definedName>
    <definedName name="gp" localSheetId="7">#REF!</definedName>
    <definedName name="gp" localSheetId="51">#REF!</definedName>
    <definedName name="gp" localSheetId="56">#REF!</definedName>
    <definedName name="gp" localSheetId="16">#REF!</definedName>
    <definedName name="gp" localSheetId="30">#REF!</definedName>
    <definedName name="gp" localSheetId="46">#REF!</definedName>
    <definedName name="gp" localSheetId="35">#REF!</definedName>
    <definedName name="gp" localSheetId="22">#REF!</definedName>
    <definedName name="gp" localSheetId="23">#REF!</definedName>
    <definedName name="gp" localSheetId="24">#REF!</definedName>
    <definedName name="gp">#REF!</definedName>
    <definedName name="Grouping">[39]Grouping!$B$3:$B$2999</definedName>
    <definedName name="H" localSheetId="0">#REF!</definedName>
    <definedName name="H" localSheetId="1">#REF!</definedName>
    <definedName name="H" localSheetId="37">#REF!</definedName>
    <definedName name="H" localSheetId="2">#REF!</definedName>
    <definedName name="H" localSheetId="25">#REF!</definedName>
    <definedName name="H" localSheetId="41">#REF!</definedName>
    <definedName name="H" localSheetId="7">#REF!</definedName>
    <definedName name="H" localSheetId="51">#REF!</definedName>
    <definedName name="H" localSheetId="56">#REF!</definedName>
    <definedName name="H" localSheetId="16">#REF!</definedName>
    <definedName name="H" localSheetId="30">#REF!</definedName>
    <definedName name="H" localSheetId="46">#REF!</definedName>
    <definedName name="H" localSheetId="35">#REF!</definedName>
    <definedName name="H" localSheetId="22">#REF!</definedName>
    <definedName name="H" localSheetId="23">#REF!</definedName>
    <definedName name="H" localSheetId="24">#REF!</definedName>
    <definedName name="H">#REF!</definedName>
    <definedName name="H.B.L.__Current_account" localSheetId="0">[15]LEDGER!#REF!</definedName>
    <definedName name="H.B.L.__Current_account" localSheetId="1">[15]LEDGER!#REF!</definedName>
    <definedName name="H.B.L.__Current_account" localSheetId="37">[15]LEDGER!#REF!</definedName>
    <definedName name="H.B.L.__Current_account" localSheetId="2">[15]LEDGER!#REF!</definedName>
    <definedName name="H.B.L.__Current_account" localSheetId="25">[15]LEDGER!#REF!</definedName>
    <definedName name="H.B.L.__Current_account" localSheetId="41">[15]LEDGER!#REF!</definedName>
    <definedName name="H.B.L.__Current_account" localSheetId="7">[15]LEDGER!#REF!</definedName>
    <definedName name="H.B.L.__Current_account" localSheetId="51">[15]LEDGER!#REF!</definedName>
    <definedName name="H.B.L.__Current_account" localSheetId="56">[15]LEDGER!#REF!</definedName>
    <definedName name="H.B.L.__Current_account" localSheetId="16">[15]LEDGER!#REF!</definedName>
    <definedName name="H.B.L.__Current_account" localSheetId="30">[15]LEDGER!#REF!</definedName>
    <definedName name="H.B.L.__Current_account" localSheetId="46">[15]LEDGER!#REF!</definedName>
    <definedName name="H.B.L.__Current_account" localSheetId="35">[15]LEDGER!#REF!</definedName>
    <definedName name="H.B.L.__Current_account" localSheetId="22">[15]LEDGER!#REF!</definedName>
    <definedName name="H.B.L.__Current_account" localSheetId="23">[15]LEDGER!#REF!</definedName>
    <definedName name="H.B.L.__Current_account" localSheetId="24">[15]LEDGER!#REF!</definedName>
    <definedName name="H.B.L.__Current_account">[15]LEDGER!#REF!</definedName>
    <definedName name="habib" localSheetId="0">#REF!</definedName>
    <definedName name="habib" localSheetId="1">#REF!</definedName>
    <definedName name="habib" localSheetId="37">#REF!</definedName>
    <definedName name="habib" localSheetId="2">#REF!</definedName>
    <definedName name="habib" localSheetId="25">#REF!</definedName>
    <definedName name="habib" localSheetId="41">#REF!</definedName>
    <definedName name="habib" localSheetId="7">#REF!</definedName>
    <definedName name="habib" localSheetId="51">#REF!</definedName>
    <definedName name="habib" localSheetId="56">#REF!</definedName>
    <definedName name="habib" localSheetId="16">#REF!</definedName>
    <definedName name="habib" localSheetId="30">#REF!</definedName>
    <definedName name="habib" localSheetId="46">#REF!</definedName>
    <definedName name="habib" localSheetId="35">#REF!</definedName>
    <definedName name="habib" localSheetId="22">#REF!</definedName>
    <definedName name="habib" localSheetId="23">#REF!</definedName>
    <definedName name="habib" localSheetId="24">#REF!</definedName>
    <definedName name="habib">#REF!</definedName>
    <definedName name="hari45" localSheetId="0" hidden="1">'[3]Revised Budget as per CNPP'!#REF!</definedName>
    <definedName name="hari45" localSheetId="1" hidden="1">'[3]Revised Budget as per CNPP'!#REF!</definedName>
    <definedName name="hari45" localSheetId="37" hidden="1">'[3]Revised Budget as per CNPP'!#REF!</definedName>
    <definedName name="hari45" localSheetId="2" hidden="1">'[3]Revised Budget as per CNPP'!#REF!</definedName>
    <definedName name="hari45" localSheetId="25" hidden="1">'[3]Revised Budget as per CNPP'!#REF!</definedName>
    <definedName name="hari45" localSheetId="41" hidden="1">'[3]Revised Budget as per CNPP'!#REF!</definedName>
    <definedName name="hari45" localSheetId="7" hidden="1">'[3]Revised Budget as per CNPP'!#REF!</definedName>
    <definedName name="hari45" localSheetId="51" hidden="1">'[3]Revised Budget as per CNPP'!#REF!</definedName>
    <definedName name="hari45" localSheetId="56" hidden="1">'[3]Revised Budget as per CNPP'!#REF!</definedName>
    <definedName name="hari45" localSheetId="16" hidden="1">'[3]Revised Budget as per CNPP'!#REF!</definedName>
    <definedName name="hari45" localSheetId="30" hidden="1">'[3]Revised Budget as per CNPP'!#REF!</definedName>
    <definedName name="hari45" localSheetId="46" hidden="1">'[3]Revised Budget as per CNPP'!#REF!</definedName>
    <definedName name="hari45" localSheetId="35" hidden="1">'[3]Revised Budget as per CNPP'!#REF!</definedName>
    <definedName name="hari45" localSheetId="22" hidden="1">'[3]Revised Budget as per CNPP'!#REF!</definedName>
    <definedName name="hari45" localSheetId="23" hidden="1">'[3]Revised Budget as per CNPP'!#REF!</definedName>
    <definedName name="hari45" localSheetId="24" hidden="1">'[3]Revised Budget as per CNPP'!#REF!</definedName>
    <definedName name="hari45" hidden="1">'[3]Revised Budget as per CNPP'!#REF!</definedName>
    <definedName name="HELP_01_RGN" localSheetId="0">#REF!</definedName>
    <definedName name="HELP_01_RGN" localSheetId="1">#REF!</definedName>
    <definedName name="HELP_01_RGN" localSheetId="37">#REF!</definedName>
    <definedName name="HELP_01_RGN" localSheetId="2">#REF!</definedName>
    <definedName name="HELP_01_RGN" localSheetId="25">#REF!</definedName>
    <definedName name="HELP_01_RGN" localSheetId="41">#REF!</definedName>
    <definedName name="HELP_01_RGN" localSheetId="7">#REF!</definedName>
    <definedName name="HELP_01_RGN" localSheetId="51">#REF!</definedName>
    <definedName name="HELP_01_RGN" localSheetId="56">#REF!</definedName>
    <definedName name="HELP_01_RGN" localSheetId="16">#REF!</definedName>
    <definedName name="HELP_01_RGN" localSheetId="30">#REF!</definedName>
    <definedName name="HELP_01_RGN" localSheetId="46">#REF!</definedName>
    <definedName name="HELP_01_RGN" localSheetId="35">#REF!</definedName>
    <definedName name="HELP_01_RGN" localSheetId="22">#REF!</definedName>
    <definedName name="HELP_01_RGN" localSheetId="23">#REF!</definedName>
    <definedName name="HELP_01_RGN" localSheetId="24">#REF!</definedName>
    <definedName name="HELP_01_RGN">#REF!</definedName>
    <definedName name="HELP_02_RGN" localSheetId="0">#REF!</definedName>
    <definedName name="HELP_02_RGN" localSheetId="1">#REF!</definedName>
    <definedName name="HELP_02_RGN" localSheetId="37">#REF!</definedName>
    <definedName name="HELP_02_RGN" localSheetId="2">#REF!</definedName>
    <definedName name="HELP_02_RGN" localSheetId="25">#REF!</definedName>
    <definedName name="HELP_02_RGN" localSheetId="41">#REF!</definedName>
    <definedName name="HELP_02_RGN" localSheetId="7">#REF!</definedName>
    <definedName name="HELP_02_RGN" localSheetId="51">#REF!</definedName>
    <definedName name="HELP_02_RGN" localSheetId="56">#REF!</definedName>
    <definedName name="HELP_02_RGN" localSheetId="16">#REF!</definedName>
    <definedName name="HELP_02_RGN" localSheetId="30">#REF!</definedName>
    <definedName name="HELP_02_RGN" localSheetId="46">#REF!</definedName>
    <definedName name="HELP_02_RGN" localSheetId="35">#REF!</definedName>
    <definedName name="HELP_02_RGN" localSheetId="22">#REF!</definedName>
    <definedName name="HELP_02_RGN" localSheetId="23">#REF!</definedName>
    <definedName name="HELP_02_RGN" localSheetId="24">#REF!</definedName>
    <definedName name="HELP_02_RGN">#REF!</definedName>
    <definedName name="HELP1" localSheetId="0">#REF!</definedName>
    <definedName name="HELP1" localSheetId="1">#REF!</definedName>
    <definedName name="HELP1" localSheetId="37">#REF!</definedName>
    <definedName name="HELP1" localSheetId="2">#REF!</definedName>
    <definedName name="HELP1" localSheetId="25">#REF!</definedName>
    <definedName name="HELP1" localSheetId="41">#REF!</definedName>
    <definedName name="HELP1" localSheetId="7">#REF!</definedName>
    <definedName name="HELP1" localSheetId="51">#REF!</definedName>
    <definedName name="HELP1" localSheetId="56">#REF!</definedName>
    <definedName name="HELP1" localSheetId="16">#REF!</definedName>
    <definedName name="HELP1" localSheetId="30">#REF!</definedName>
    <definedName name="HELP1" localSheetId="46">#REF!</definedName>
    <definedName name="HELP1" localSheetId="35">#REF!</definedName>
    <definedName name="HELP1" localSheetId="22">#REF!</definedName>
    <definedName name="HELP1" localSheetId="23">#REF!</definedName>
    <definedName name="HELP1" localSheetId="24">#REF!</definedName>
    <definedName name="HELP1">#REF!</definedName>
    <definedName name="HELP2" localSheetId="0">#REF!</definedName>
    <definedName name="HELP2" localSheetId="1">#REF!</definedName>
    <definedName name="HELP2" localSheetId="37">#REF!</definedName>
    <definedName name="HELP2" localSheetId="2">#REF!</definedName>
    <definedName name="HELP2" localSheetId="25">#REF!</definedName>
    <definedName name="HELP2" localSheetId="41">#REF!</definedName>
    <definedName name="HELP2" localSheetId="7">#REF!</definedName>
    <definedName name="HELP2" localSheetId="51">#REF!</definedName>
    <definedName name="HELP2" localSheetId="56">#REF!</definedName>
    <definedName name="HELP2" localSheetId="16">#REF!</definedName>
    <definedName name="HELP2" localSheetId="30">#REF!</definedName>
    <definedName name="HELP2" localSheetId="46">#REF!</definedName>
    <definedName name="HELP2" localSheetId="35">#REF!</definedName>
    <definedName name="HELP2" localSheetId="22">#REF!</definedName>
    <definedName name="HELP2" localSheetId="23">#REF!</definedName>
    <definedName name="HELP2" localSheetId="24">#REF!</definedName>
    <definedName name="HELP2">#REF!</definedName>
    <definedName name="hgrl" localSheetId="0" hidden="1">'[3]Revised Budget as per CNPP'!#REF!</definedName>
    <definedName name="hgrl" localSheetId="1" hidden="1">'[3]Revised Budget as per CNPP'!#REF!</definedName>
    <definedName name="hgrl" localSheetId="37" hidden="1">'[3]Revised Budget as per CNPP'!#REF!</definedName>
    <definedName name="hgrl" localSheetId="2" hidden="1">'[3]Revised Budget as per CNPP'!#REF!</definedName>
    <definedName name="hgrl" localSheetId="25" hidden="1">'[3]Revised Budget as per CNPP'!#REF!</definedName>
    <definedName name="hgrl" localSheetId="41" hidden="1">'[3]Revised Budget as per CNPP'!#REF!</definedName>
    <definedName name="hgrl" localSheetId="7" hidden="1">'[3]Revised Budget as per CNPP'!#REF!</definedName>
    <definedName name="hgrl" localSheetId="51" hidden="1">'[3]Revised Budget as per CNPP'!#REF!</definedName>
    <definedName name="hgrl" localSheetId="56" hidden="1">'[3]Revised Budget as per CNPP'!#REF!</definedName>
    <definedName name="hgrl" localSheetId="16" hidden="1">'[3]Revised Budget as per CNPP'!#REF!</definedName>
    <definedName name="hgrl" localSheetId="30" hidden="1">'[3]Revised Budget as per CNPP'!#REF!</definedName>
    <definedName name="hgrl" localSheetId="46" hidden="1">'[3]Revised Budget as per CNPP'!#REF!</definedName>
    <definedName name="hgrl" localSheetId="35" hidden="1">'[3]Revised Budget as per CNPP'!#REF!</definedName>
    <definedName name="hgrl" localSheetId="22" hidden="1">'[3]Revised Budget as per CNPP'!#REF!</definedName>
    <definedName name="hgrl" localSheetId="23" hidden="1">'[3]Revised Budget as per CNPP'!#REF!</definedName>
    <definedName name="hgrl" localSheetId="24" hidden="1">'[3]Revised Budget as per CNPP'!#REF!</definedName>
    <definedName name="hgrl" hidden="1">'[3]Revised Budget as per CNPP'!#REF!</definedName>
    <definedName name="hhhh" localSheetId="0">[1]PLC!#REF!</definedName>
    <definedName name="hhhh" localSheetId="1">[1]PLC!#REF!</definedName>
    <definedName name="hhhh" localSheetId="37">[1]PLC!#REF!</definedName>
    <definedName name="hhhh" localSheetId="2">[1]PLC!#REF!</definedName>
    <definedName name="hhhh" localSheetId="25">[1]PLC!#REF!</definedName>
    <definedName name="hhhh" localSheetId="41">[1]PLC!#REF!</definedName>
    <definedName name="hhhh" localSheetId="7">[1]PLC!#REF!</definedName>
    <definedName name="hhhh" localSheetId="51">[1]PLC!#REF!</definedName>
    <definedName name="hhhh" localSheetId="56">[1]PLC!#REF!</definedName>
    <definedName name="hhhh" localSheetId="16">[1]PLC!#REF!</definedName>
    <definedName name="hhhh" localSheetId="30">[1]PLC!#REF!</definedName>
    <definedName name="hhhh" localSheetId="46">[1]PLC!#REF!</definedName>
    <definedName name="hhhh" localSheetId="35">[1]PLC!#REF!</definedName>
    <definedName name="hhhh" localSheetId="22">[1]PLC!#REF!</definedName>
    <definedName name="hhhh" localSheetId="23">[1]PLC!#REF!</definedName>
    <definedName name="hhhh" localSheetId="24">[1]PLC!#REF!</definedName>
    <definedName name="hhhh">[1]PLC!#REF!</definedName>
    <definedName name="his" localSheetId="0">#REF!</definedName>
    <definedName name="his" localSheetId="1">#REF!</definedName>
    <definedName name="his" localSheetId="37">#REF!</definedName>
    <definedName name="his" localSheetId="2">#REF!</definedName>
    <definedName name="his" localSheetId="25">#REF!</definedName>
    <definedName name="his" localSheetId="41">#REF!</definedName>
    <definedName name="his" localSheetId="7">#REF!</definedName>
    <definedName name="his" localSheetId="51">#REF!</definedName>
    <definedName name="his" localSheetId="56">#REF!</definedName>
    <definedName name="his" localSheetId="16">#REF!</definedName>
    <definedName name="his" localSheetId="30">#REF!</definedName>
    <definedName name="his" localSheetId="46">#REF!</definedName>
    <definedName name="his" localSheetId="35">#REF!</definedName>
    <definedName name="his" localSheetId="22">#REF!</definedName>
    <definedName name="his" localSheetId="23">#REF!</definedName>
    <definedName name="his" localSheetId="24">#REF!</definedName>
    <definedName name="his">#REF!</definedName>
    <definedName name="ho" localSheetId="0">[40]Others!#REF!</definedName>
    <definedName name="ho" localSheetId="1">[40]Others!#REF!</definedName>
    <definedName name="ho" localSheetId="37">[40]Others!#REF!</definedName>
    <definedName name="ho" localSheetId="2">[40]Others!#REF!</definedName>
    <definedName name="ho" localSheetId="25">[40]Others!#REF!</definedName>
    <definedName name="ho" localSheetId="41">[40]Others!#REF!</definedName>
    <definedName name="ho" localSheetId="7">[40]Others!#REF!</definedName>
    <definedName name="ho" localSheetId="51">[40]Others!#REF!</definedName>
    <definedName name="ho" localSheetId="56">[40]Others!#REF!</definedName>
    <definedName name="ho" localSheetId="16">[40]Others!#REF!</definedName>
    <definedName name="ho" localSheetId="30">[40]Others!#REF!</definedName>
    <definedName name="ho" localSheetId="46">[40]Others!#REF!</definedName>
    <definedName name="ho" localSheetId="35">[40]Others!#REF!</definedName>
    <definedName name="ho" localSheetId="22">[40]Others!#REF!</definedName>
    <definedName name="ho" localSheetId="23">[40]Others!#REF!</definedName>
    <definedName name="ho" localSheetId="24">[40]Others!#REF!</definedName>
    <definedName name="ho">[40]Others!#REF!</definedName>
    <definedName name="Holiday_Network" localSheetId="0">#REF!</definedName>
    <definedName name="Holiday_Network" localSheetId="1">#REF!</definedName>
    <definedName name="Holiday_Network" localSheetId="37">#REF!</definedName>
    <definedName name="Holiday_Network" localSheetId="2">#REF!</definedName>
    <definedName name="Holiday_Network" localSheetId="25">#REF!</definedName>
    <definedName name="Holiday_Network" localSheetId="41">#REF!</definedName>
    <definedName name="Holiday_Network" localSheetId="7">#REF!</definedName>
    <definedName name="Holiday_Network" localSheetId="51">#REF!</definedName>
    <definedName name="Holiday_Network" localSheetId="56">#REF!</definedName>
    <definedName name="Holiday_Network" localSheetId="16">#REF!</definedName>
    <definedName name="Holiday_Network" localSheetId="30">#REF!</definedName>
    <definedName name="Holiday_Network" localSheetId="46">#REF!</definedName>
    <definedName name="Holiday_Network" localSheetId="35">#REF!</definedName>
    <definedName name="Holiday_Network" localSheetId="22">#REF!</definedName>
    <definedName name="Holiday_Network" localSheetId="23">#REF!</definedName>
    <definedName name="Holiday_Network" localSheetId="24">#REF!</definedName>
    <definedName name="Holiday_Network">#REF!</definedName>
    <definedName name="Hotel1" localSheetId="0">#REF!</definedName>
    <definedName name="Hotel1" localSheetId="1">#REF!</definedName>
    <definedName name="Hotel1" localSheetId="37">#REF!</definedName>
    <definedName name="Hotel1" localSheetId="2">#REF!</definedName>
    <definedName name="Hotel1" localSheetId="25">#REF!</definedName>
    <definedName name="Hotel1" localSheetId="41">#REF!</definedName>
    <definedName name="Hotel1" localSheetId="7">#REF!</definedName>
    <definedName name="Hotel1" localSheetId="51">#REF!</definedName>
    <definedName name="Hotel1" localSheetId="56">#REF!</definedName>
    <definedName name="Hotel1" localSheetId="16">#REF!</definedName>
    <definedName name="Hotel1" localSheetId="30">#REF!</definedName>
    <definedName name="Hotel1" localSheetId="46">#REF!</definedName>
    <definedName name="Hotel1" localSheetId="35">#REF!</definedName>
    <definedName name="Hotel1" localSheetId="22">#REF!</definedName>
    <definedName name="Hotel1" localSheetId="23">#REF!</definedName>
    <definedName name="Hotel1" localSheetId="24">#REF!</definedName>
    <definedName name="Hotel1">#REF!</definedName>
    <definedName name="hsghfgh" localSheetId="0" hidden="1">'[3]Revised Budget as per CNPP'!#REF!</definedName>
    <definedName name="hsghfgh" localSheetId="1" hidden="1">'[3]Revised Budget as per CNPP'!#REF!</definedName>
    <definedName name="hsghfgh" localSheetId="37" hidden="1">'[3]Revised Budget as per CNPP'!#REF!</definedName>
    <definedName name="hsghfgh" localSheetId="2" hidden="1">'[3]Revised Budget as per CNPP'!#REF!</definedName>
    <definedName name="hsghfgh" localSheetId="25" hidden="1">'[3]Revised Budget as per CNPP'!#REF!</definedName>
    <definedName name="hsghfgh" localSheetId="41" hidden="1">'[3]Revised Budget as per CNPP'!#REF!</definedName>
    <definedName name="hsghfgh" localSheetId="7" hidden="1">'[3]Revised Budget as per CNPP'!#REF!</definedName>
    <definedName name="hsghfgh" localSheetId="51" hidden="1">'[3]Revised Budget as per CNPP'!#REF!</definedName>
    <definedName name="hsghfgh" localSheetId="56" hidden="1">'[3]Revised Budget as per CNPP'!#REF!</definedName>
    <definedName name="hsghfgh" localSheetId="16" hidden="1">'[3]Revised Budget as per CNPP'!#REF!</definedName>
    <definedName name="hsghfgh" localSheetId="30" hidden="1">'[3]Revised Budget as per CNPP'!#REF!</definedName>
    <definedName name="hsghfgh" localSheetId="46" hidden="1">'[3]Revised Budget as per CNPP'!#REF!</definedName>
    <definedName name="hsghfgh" localSheetId="35" hidden="1">'[3]Revised Budget as per CNPP'!#REF!</definedName>
    <definedName name="hsghfgh" localSheetId="22" hidden="1">'[3]Revised Budget as per CNPP'!#REF!</definedName>
    <definedName name="hsghfgh" localSheetId="23" hidden="1">'[3]Revised Budget as per CNPP'!#REF!</definedName>
    <definedName name="hsghfgh" localSheetId="24" hidden="1">'[3]Revised Budget as per CNPP'!#REF!</definedName>
    <definedName name="hsghfgh" hidden="1">'[3]Revised Budget as per CNPP'!#REF!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HUX_F" localSheetId="0">#REF!</definedName>
    <definedName name="HUX_F" localSheetId="1">#REF!</definedName>
    <definedName name="HUX_F" localSheetId="37">#REF!</definedName>
    <definedName name="HUX_F" localSheetId="2">#REF!</definedName>
    <definedName name="HUX_F" localSheetId="25">#REF!</definedName>
    <definedName name="HUX_F" localSheetId="41">#REF!</definedName>
    <definedName name="HUX_F" localSheetId="7">#REF!</definedName>
    <definedName name="HUX_F" localSheetId="51">#REF!</definedName>
    <definedName name="HUX_F" localSheetId="56">#REF!</definedName>
    <definedName name="HUX_F" localSheetId="16">#REF!</definedName>
    <definedName name="HUX_F" localSheetId="30">#REF!</definedName>
    <definedName name="HUX_F" localSheetId="46">#REF!</definedName>
    <definedName name="HUX_F" localSheetId="35">#REF!</definedName>
    <definedName name="HUX_F" localSheetId="22">#REF!</definedName>
    <definedName name="HUX_F" localSheetId="23">#REF!</definedName>
    <definedName name="HUX_F" localSheetId="24">#REF!</definedName>
    <definedName name="HUX_F">#REF!</definedName>
    <definedName name="HUXR" localSheetId="0">#REF!</definedName>
    <definedName name="HUXR" localSheetId="1">#REF!</definedName>
    <definedName name="HUXR" localSheetId="37">#REF!</definedName>
    <definedName name="HUXR" localSheetId="2">#REF!</definedName>
    <definedName name="HUXR" localSheetId="25">#REF!</definedName>
    <definedName name="HUXR" localSheetId="41">#REF!</definedName>
    <definedName name="HUXR" localSheetId="7">#REF!</definedName>
    <definedName name="HUXR" localSheetId="51">#REF!</definedName>
    <definedName name="HUXR" localSheetId="56">#REF!</definedName>
    <definedName name="HUXR" localSheetId="16">#REF!</definedName>
    <definedName name="HUXR" localSheetId="30">#REF!</definedName>
    <definedName name="HUXR" localSheetId="46">#REF!</definedName>
    <definedName name="HUXR" localSheetId="35">#REF!</definedName>
    <definedName name="HUXR" localSheetId="22">#REF!</definedName>
    <definedName name="HUXR" localSheetId="23">#REF!</definedName>
    <definedName name="HUXR" localSheetId="24">#REF!</definedName>
    <definedName name="HUXR">#REF!</definedName>
    <definedName name="I" localSheetId="0">#REF!</definedName>
    <definedName name="I" localSheetId="1">#REF!</definedName>
    <definedName name="I" localSheetId="37">#REF!</definedName>
    <definedName name="I" localSheetId="2">#REF!</definedName>
    <definedName name="I" localSheetId="25">#REF!</definedName>
    <definedName name="I" localSheetId="41">#REF!</definedName>
    <definedName name="I" localSheetId="7">#REF!</definedName>
    <definedName name="I" localSheetId="51">#REF!</definedName>
    <definedName name="I" localSheetId="56">#REF!</definedName>
    <definedName name="I" localSheetId="16">#REF!</definedName>
    <definedName name="I" localSheetId="30">#REF!</definedName>
    <definedName name="I" localSheetId="46">#REF!</definedName>
    <definedName name="I" localSheetId="35">#REF!</definedName>
    <definedName name="I" localSheetId="22">#REF!</definedName>
    <definedName name="I" localSheetId="23">#REF!</definedName>
    <definedName name="I" localSheetId="24">#REF!</definedName>
    <definedName name="I">#REF!</definedName>
    <definedName name="iiiii" localSheetId="0">'[2]F&amp;F'!#REF!</definedName>
    <definedName name="iiiii" localSheetId="1">'[2]F&amp;F'!#REF!</definedName>
    <definedName name="iiiii" localSheetId="37">'[2]F&amp;F'!#REF!</definedName>
    <definedName name="iiiii" localSheetId="2">'[2]F&amp;F'!#REF!</definedName>
    <definedName name="iiiii" localSheetId="25">'[2]F&amp;F'!#REF!</definedName>
    <definedName name="iiiii" localSheetId="41">'[2]F&amp;F'!#REF!</definedName>
    <definedName name="iiiii" localSheetId="7">'[2]F&amp;F'!#REF!</definedName>
    <definedName name="iiiii" localSheetId="51">'[2]F&amp;F'!#REF!</definedName>
    <definedName name="iiiii" localSheetId="56">'[2]F&amp;F'!#REF!</definedName>
    <definedName name="iiiii" localSheetId="16">'[2]F&amp;F'!#REF!</definedName>
    <definedName name="iiiii" localSheetId="30">'[2]F&amp;F'!#REF!</definedName>
    <definedName name="iiiii" localSheetId="46">'[2]F&amp;F'!#REF!</definedName>
    <definedName name="iiiii" localSheetId="35">'[2]F&amp;F'!#REF!</definedName>
    <definedName name="iiiii" localSheetId="22">'[2]F&amp;F'!#REF!</definedName>
    <definedName name="iiiii" localSheetId="23">'[2]F&amp;F'!#REF!</definedName>
    <definedName name="iiiii" localSheetId="24">'[2]F&amp;F'!#REF!</definedName>
    <definedName name="iiiii">'[2]F&amp;F'!#REF!</definedName>
    <definedName name="ImpacCol" localSheetId="0">#REF!</definedName>
    <definedName name="ImpacCol" localSheetId="1">#REF!</definedName>
    <definedName name="ImpacCol" localSheetId="37">#REF!</definedName>
    <definedName name="ImpacCol" localSheetId="2">#REF!</definedName>
    <definedName name="ImpacCol" localSheetId="25">#REF!</definedName>
    <definedName name="ImpacCol" localSheetId="41">#REF!</definedName>
    <definedName name="ImpacCol" localSheetId="7">#REF!</definedName>
    <definedName name="ImpacCol" localSheetId="51">#REF!</definedName>
    <definedName name="ImpacCol" localSheetId="56">#REF!</definedName>
    <definedName name="ImpacCol" localSheetId="16">#REF!</definedName>
    <definedName name="ImpacCol" localSheetId="30">#REF!</definedName>
    <definedName name="ImpacCol" localSheetId="46">#REF!</definedName>
    <definedName name="ImpacCol" localSheetId="35">#REF!</definedName>
    <definedName name="ImpacCol" localSheetId="22">#REF!</definedName>
    <definedName name="ImpacCol" localSheetId="23">#REF!</definedName>
    <definedName name="ImpacCol" localSheetId="24">#REF!</definedName>
    <definedName name="ImpacCol">#REF!</definedName>
    <definedName name="ImpbuCol" localSheetId="0">#REF!</definedName>
    <definedName name="ImpbuCol" localSheetId="1">#REF!</definedName>
    <definedName name="ImpbuCol" localSheetId="37">#REF!</definedName>
    <definedName name="ImpbuCol" localSheetId="2">#REF!</definedName>
    <definedName name="ImpbuCol" localSheetId="25">#REF!</definedName>
    <definedName name="ImpbuCol" localSheetId="41">#REF!</definedName>
    <definedName name="ImpbuCol" localSheetId="7">#REF!</definedName>
    <definedName name="ImpbuCol" localSheetId="51">#REF!</definedName>
    <definedName name="ImpbuCol" localSheetId="56">#REF!</definedName>
    <definedName name="ImpbuCol" localSheetId="16">#REF!</definedName>
    <definedName name="ImpbuCol" localSheetId="30">#REF!</definedName>
    <definedName name="ImpbuCol" localSheetId="46">#REF!</definedName>
    <definedName name="ImpbuCol" localSheetId="35">#REF!</definedName>
    <definedName name="ImpbuCol" localSheetId="22">#REF!</definedName>
    <definedName name="ImpbuCol" localSheetId="23">#REF!</definedName>
    <definedName name="ImpbuCol" localSheetId="24">#REF!</definedName>
    <definedName name="ImpbuCol">#REF!</definedName>
    <definedName name="ImpobCol" localSheetId="0">#REF!</definedName>
    <definedName name="ImpobCol" localSheetId="1">#REF!</definedName>
    <definedName name="ImpobCol" localSheetId="37">#REF!</definedName>
    <definedName name="ImpobCol" localSheetId="2">#REF!</definedName>
    <definedName name="ImpobCol" localSheetId="25">#REF!</definedName>
    <definedName name="ImpobCol" localSheetId="41">#REF!</definedName>
    <definedName name="ImpobCol" localSheetId="7">#REF!</definedName>
    <definedName name="ImpobCol" localSheetId="51">#REF!</definedName>
    <definedName name="ImpobCol" localSheetId="56">#REF!</definedName>
    <definedName name="ImpobCol" localSheetId="16">#REF!</definedName>
    <definedName name="ImpobCol" localSheetId="30">#REF!</definedName>
    <definedName name="ImpobCol" localSheetId="46">#REF!</definedName>
    <definedName name="ImpobCol" localSheetId="35">#REF!</definedName>
    <definedName name="ImpobCol" localSheetId="22">#REF!</definedName>
    <definedName name="ImpobCol" localSheetId="23">#REF!</definedName>
    <definedName name="ImpobCol" localSheetId="24">#REF!</definedName>
    <definedName name="ImpobCol">#REF!</definedName>
    <definedName name="INCOME" localSheetId="0">#REF!</definedName>
    <definedName name="INCOME" localSheetId="1">#REF!</definedName>
    <definedName name="INCOME" localSheetId="37">#REF!</definedName>
    <definedName name="INCOME" localSheetId="2">#REF!</definedName>
    <definedName name="INCOME" localSheetId="25">#REF!</definedName>
    <definedName name="INCOME" localSheetId="41">#REF!</definedName>
    <definedName name="INCOME" localSheetId="7">#REF!</definedName>
    <definedName name="INCOME" localSheetId="51">#REF!</definedName>
    <definedName name="INCOME" localSheetId="56">#REF!</definedName>
    <definedName name="INCOME" localSheetId="16">#REF!</definedName>
    <definedName name="INCOME" localSheetId="30">#REF!</definedName>
    <definedName name="INCOME" localSheetId="46">#REF!</definedName>
    <definedName name="INCOME" localSheetId="35">#REF!</definedName>
    <definedName name="INCOME" localSheetId="22">#REF!</definedName>
    <definedName name="INCOME" localSheetId="23">#REF!</definedName>
    <definedName name="INCOME" localSheetId="24">#REF!</definedName>
    <definedName name="INCOME">#REF!</definedName>
    <definedName name="INCOME_10" localSheetId="0">#REF!</definedName>
    <definedName name="INCOME_10" localSheetId="1">#REF!</definedName>
    <definedName name="INCOME_10" localSheetId="37">#REF!</definedName>
    <definedName name="INCOME_10" localSheetId="2">#REF!</definedName>
    <definedName name="INCOME_10" localSheetId="25">#REF!</definedName>
    <definedName name="INCOME_10" localSheetId="41">#REF!</definedName>
    <definedName name="INCOME_10" localSheetId="7">#REF!</definedName>
    <definedName name="INCOME_10" localSheetId="51">#REF!</definedName>
    <definedName name="INCOME_10" localSheetId="56">#REF!</definedName>
    <definedName name="INCOME_10" localSheetId="16">#REF!</definedName>
    <definedName name="INCOME_10" localSheetId="30">#REF!</definedName>
    <definedName name="INCOME_10" localSheetId="46">#REF!</definedName>
    <definedName name="INCOME_10" localSheetId="35">#REF!</definedName>
    <definedName name="INCOME_10" localSheetId="22">#REF!</definedName>
    <definedName name="INCOME_10" localSheetId="23">#REF!</definedName>
    <definedName name="INCOME_10" localSheetId="24">#REF!</definedName>
    <definedName name="INCOME_10">#REF!</definedName>
    <definedName name="INCOME_3" localSheetId="0">#REF!</definedName>
    <definedName name="INCOME_3" localSheetId="1">#REF!</definedName>
    <definedName name="INCOME_3" localSheetId="37">#REF!</definedName>
    <definedName name="INCOME_3" localSheetId="2">#REF!</definedName>
    <definedName name="INCOME_3" localSheetId="25">#REF!</definedName>
    <definedName name="INCOME_3" localSheetId="41">#REF!</definedName>
    <definedName name="INCOME_3" localSheetId="7">#REF!</definedName>
    <definedName name="INCOME_3" localSheetId="51">#REF!</definedName>
    <definedName name="INCOME_3" localSheetId="56">#REF!</definedName>
    <definedName name="INCOME_3" localSheetId="16">#REF!</definedName>
    <definedName name="INCOME_3" localSheetId="30">#REF!</definedName>
    <definedName name="INCOME_3" localSheetId="46">#REF!</definedName>
    <definedName name="INCOME_3" localSheetId="35">#REF!</definedName>
    <definedName name="INCOME_3" localSheetId="22">#REF!</definedName>
    <definedName name="INCOME_3" localSheetId="23">#REF!</definedName>
    <definedName name="INCOME_3" localSheetId="24">#REF!</definedName>
    <definedName name="INCOME_3">#REF!</definedName>
    <definedName name="INCOME_4" localSheetId="0">#REF!</definedName>
    <definedName name="INCOME_4" localSheetId="1">#REF!</definedName>
    <definedName name="INCOME_4" localSheetId="37">#REF!</definedName>
    <definedName name="INCOME_4" localSheetId="2">#REF!</definedName>
    <definedName name="INCOME_4" localSheetId="25">#REF!</definedName>
    <definedName name="INCOME_4" localSheetId="41">#REF!</definedName>
    <definedName name="INCOME_4" localSheetId="7">#REF!</definedName>
    <definedName name="INCOME_4" localSheetId="51">#REF!</definedName>
    <definedName name="INCOME_4" localSheetId="56">#REF!</definedName>
    <definedName name="INCOME_4" localSheetId="16">#REF!</definedName>
    <definedName name="INCOME_4" localSheetId="30">#REF!</definedName>
    <definedName name="INCOME_4" localSheetId="46">#REF!</definedName>
    <definedName name="INCOME_4" localSheetId="35">#REF!</definedName>
    <definedName name="INCOME_4" localSheetId="22">#REF!</definedName>
    <definedName name="INCOME_4" localSheetId="23">#REF!</definedName>
    <definedName name="INCOME_4" localSheetId="24">#REF!</definedName>
    <definedName name="INCOME_4">#REF!</definedName>
    <definedName name="INCOME_5" localSheetId="0">#REF!</definedName>
    <definedName name="INCOME_5" localSheetId="1">#REF!</definedName>
    <definedName name="INCOME_5" localSheetId="37">#REF!</definedName>
    <definedName name="INCOME_5" localSheetId="2">#REF!</definedName>
    <definedName name="INCOME_5" localSheetId="25">#REF!</definedName>
    <definedName name="INCOME_5" localSheetId="41">#REF!</definedName>
    <definedName name="INCOME_5" localSheetId="7">#REF!</definedName>
    <definedName name="INCOME_5" localSheetId="51">#REF!</definedName>
    <definedName name="INCOME_5" localSheetId="56">#REF!</definedName>
    <definedName name="INCOME_5" localSheetId="16">#REF!</definedName>
    <definedName name="INCOME_5" localSheetId="30">#REF!</definedName>
    <definedName name="INCOME_5" localSheetId="46">#REF!</definedName>
    <definedName name="INCOME_5" localSheetId="35">#REF!</definedName>
    <definedName name="INCOME_5" localSheetId="22">#REF!</definedName>
    <definedName name="INCOME_5" localSheetId="23">#REF!</definedName>
    <definedName name="INCOME_5" localSheetId="24">#REF!</definedName>
    <definedName name="INCOME_5">#REF!</definedName>
    <definedName name="INCOME_6" localSheetId="0">#REF!</definedName>
    <definedName name="INCOME_6" localSheetId="1">#REF!</definedName>
    <definedName name="INCOME_6" localSheetId="37">#REF!</definedName>
    <definedName name="INCOME_6" localSheetId="2">#REF!</definedName>
    <definedName name="INCOME_6" localSheetId="25">#REF!</definedName>
    <definedName name="INCOME_6" localSheetId="41">#REF!</definedName>
    <definedName name="INCOME_6" localSheetId="7">#REF!</definedName>
    <definedName name="INCOME_6" localSheetId="51">#REF!</definedName>
    <definedName name="INCOME_6" localSheetId="56">#REF!</definedName>
    <definedName name="INCOME_6" localSheetId="16">#REF!</definedName>
    <definedName name="INCOME_6" localSheetId="30">#REF!</definedName>
    <definedName name="INCOME_6" localSheetId="46">#REF!</definedName>
    <definedName name="INCOME_6" localSheetId="35">#REF!</definedName>
    <definedName name="INCOME_6" localSheetId="22">#REF!</definedName>
    <definedName name="INCOME_6" localSheetId="23">#REF!</definedName>
    <definedName name="INCOME_6" localSheetId="24">#REF!</definedName>
    <definedName name="INCOME_6">#REF!</definedName>
    <definedName name="INCOME_7" localSheetId="0">#REF!</definedName>
    <definedName name="INCOME_7" localSheetId="1">#REF!</definedName>
    <definedName name="INCOME_7" localSheetId="37">#REF!</definedName>
    <definedName name="INCOME_7" localSheetId="2">#REF!</definedName>
    <definedName name="INCOME_7" localSheetId="25">#REF!</definedName>
    <definedName name="INCOME_7" localSheetId="41">#REF!</definedName>
    <definedName name="INCOME_7" localSheetId="7">#REF!</definedName>
    <definedName name="INCOME_7" localSheetId="51">#REF!</definedName>
    <definedName name="INCOME_7" localSheetId="56">#REF!</definedName>
    <definedName name="INCOME_7" localSheetId="16">#REF!</definedName>
    <definedName name="INCOME_7" localSheetId="30">#REF!</definedName>
    <definedName name="INCOME_7" localSheetId="46">#REF!</definedName>
    <definedName name="INCOME_7" localSheetId="35">#REF!</definedName>
    <definedName name="INCOME_7" localSheetId="22">#REF!</definedName>
    <definedName name="INCOME_7" localSheetId="23">#REF!</definedName>
    <definedName name="INCOME_7" localSheetId="24">#REF!</definedName>
    <definedName name="INCOME_7">#REF!</definedName>
    <definedName name="INCOME_8" localSheetId="0">#REF!</definedName>
    <definedName name="INCOME_8" localSheetId="1">#REF!</definedName>
    <definedName name="INCOME_8" localSheetId="37">#REF!</definedName>
    <definedName name="INCOME_8" localSheetId="2">#REF!</definedName>
    <definedName name="INCOME_8" localSheetId="25">#REF!</definedName>
    <definedName name="INCOME_8" localSheetId="41">#REF!</definedName>
    <definedName name="INCOME_8" localSheetId="7">#REF!</definedName>
    <definedName name="INCOME_8" localSheetId="51">#REF!</definedName>
    <definedName name="INCOME_8" localSheetId="56">#REF!</definedName>
    <definedName name="INCOME_8" localSheetId="16">#REF!</definedName>
    <definedName name="INCOME_8" localSheetId="30">#REF!</definedName>
    <definedName name="INCOME_8" localSheetId="46">#REF!</definedName>
    <definedName name="INCOME_8" localSheetId="35">#REF!</definedName>
    <definedName name="INCOME_8" localSheetId="22">#REF!</definedName>
    <definedName name="INCOME_8" localSheetId="23">#REF!</definedName>
    <definedName name="INCOME_8" localSheetId="24">#REF!</definedName>
    <definedName name="INCOME_8">#REF!</definedName>
    <definedName name="INCOME_9" localSheetId="0">#REF!</definedName>
    <definedName name="INCOME_9" localSheetId="1">#REF!</definedName>
    <definedName name="INCOME_9" localSheetId="37">#REF!</definedName>
    <definedName name="INCOME_9" localSheetId="2">#REF!</definedName>
    <definedName name="INCOME_9" localSheetId="25">#REF!</definedName>
    <definedName name="INCOME_9" localSheetId="41">#REF!</definedName>
    <definedName name="INCOME_9" localSheetId="7">#REF!</definedName>
    <definedName name="INCOME_9" localSheetId="51">#REF!</definedName>
    <definedName name="INCOME_9" localSheetId="56">#REF!</definedName>
    <definedName name="INCOME_9" localSheetId="16">#REF!</definedName>
    <definedName name="INCOME_9" localSheetId="30">#REF!</definedName>
    <definedName name="INCOME_9" localSheetId="46">#REF!</definedName>
    <definedName name="INCOME_9" localSheetId="35">#REF!</definedName>
    <definedName name="INCOME_9" localSheetId="22">#REF!</definedName>
    <definedName name="INCOME_9" localSheetId="23">#REF!</definedName>
    <definedName name="INCOME_9" localSheetId="24">#REF!</definedName>
    <definedName name="INCOME_9">#REF!</definedName>
    <definedName name="INCOME_AREA" localSheetId="0">#REF!</definedName>
    <definedName name="INCOME_AREA" localSheetId="1">#REF!</definedName>
    <definedName name="INCOME_AREA" localSheetId="37">#REF!</definedName>
    <definedName name="INCOME_AREA" localSheetId="2">#REF!</definedName>
    <definedName name="INCOME_AREA" localSheetId="25">#REF!</definedName>
    <definedName name="INCOME_AREA" localSheetId="41">#REF!</definedName>
    <definedName name="INCOME_AREA" localSheetId="7">#REF!</definedName>
    <definedName name="INCOME_AREA" localSheetId="51">#REF!</definedName>
    <definedName name="INCOME_AREA" localSheetId="56">#REF!</definedName>
    <definedName name="INCOME_AREA" localSheetId="16">#REF!</definedName>
    <definedName name="INCOME_AREA" localSheetId="30">#REF!</definedName>
    <definedName name="INCOME_AREA" localSheetId="46">#REF!</definedName>
    <definedName name="INCOME_AREA" localSheetId="35">#REF!</definedName>
    <definedName name="INCOME_AREA" localSheetId="22">#REF!</definedName>
    <definedName name="INCOME_AREA" localSheetId="23">#REF!</definedName>
    <definedName name="INCOME_AREA" localSheetId="24">#REF!</definedName>
    <definedName name="INCOME_AREA">#REF!</definedName>
    <definedName name="INCOME_B1" localSheetId="0">#REF!</definedName>
    <definedName name="INCOME_B1" localSheetId="1">#REF!</definedName>
    <definedName name="INCOME_B1" localSheetId="37">#REF!</definedName>
    <definedName name="INCOME_B1" localSheetId="2">#REF!</definedName>
    <definedName name="INCOME_B1" localSheetId="25">#REF!</definedName>
    <definedName name="INCOME_B1" localSheetId="41">#REF!</definedName>
    <definedName name="INCOME_B1" localSheetId="7">#REF!</definedName>
    <definedName name="INCOME_B1" localSheetId="51">#REF!</definedName>
    <definedName name="INCOME_B1" localSheetId="56">#REF!</definedName>
    <definedName name="INCOME_B1" localSheetId="16">#REF!</definedName>
    <definedName name="INCOME_B1" localSheetId="30">#REF!</definedName>
    <definedName name="INCOME_B1" localSheetId="46">#REF!</definedName>
    <definedName name="INCOME_B1" localSheetId="35">#REF!</definedName>
    <definedName name="INCOME_B1" localSheetId="22">#REF!</definedName>
    <definedName name="INCOME_B1" localSheetId="23">#REF!</definedName>
    <definedName name="INCOME_B1" localSheetId="24">#REF!</definedName>
    <definedName name="INCOME_B1">#REF!</definedName>
    <definedName name="INCOME1" localSheetId="0">#REF!</definedName>
    <definedName name="INCOME1" localSheetId="1">#REF!</definedName>
    <definedName name="INCOME1" localSheetId="37">#REF!</definedName>
    <definedName name="INCOME1" localSheetId="2">#REF!</definedName>
    <definedName name="INCOME1" localSheetId="25">#REF!</definedName>
    <definedName name="INCOME1" localSheetId="41">#REF!</definedName>
    <definedName name="INCOME1" localSheetId="7">#REF!</definedName>
    <definedName name="INCOME1" localSheetId="51">#REF!</definedName>
    <definedName name="INCOME1" localSheetId="56">#REF!</definedName>
    <definedName name="INCOME1" localSheetId="16">#REF!</definedName>
    <definedName name="INCOME1" localSheetId="30">#REF!</definedName>
    <definedName name="INCOME1" localSheetId="46">#REF!</definedName>
    <definedName name="INCOME1" localSheetId="35">#REF!</definedName>
    <definedName name="INCOME1" localSheetId="22">#REF!</definedName>
    <definedName name="INCOME1" localSheetId="23">#REF!</definedName>
    <definedName name="INCOME1" localSheetId="24">#REF!</definedName>
    <definedName name="INCOME1">#REF!</definedName>
    <definedName name="Income2" localSheetId="0">#REF!</definedName>
    <definedName name="Income2" localSheetId="1">#REF!</definedName>
    <definedName name="Income2" localSheetId="37">#REF!</definedName>
    <definedName name="Income2" localSheetId="2">#REF!</definedName>
    <definedName name="Income2" localSheetId="25">#REF!</definedName>
    <definedName name="Income2" localSheetId="41">#REF!</definedName>
    <definedName name="Income2" localSheetId="7">#REF!</definedName>
    <definedName name="Income2" localSheetId="51">#REF!</definedName>
    <definedName name="Income2" localSheetId="56">#REF!</definedName>
    <definedName name="Income2" localSheetId="16">#REF!</definedName>
    <definedName name="Income2" localSheetId="30">#REF!</definedName>
    <definedName name="Income2" localSheetId="46">#REF!</definedName>
    <definedName name="Income2" localSheetId="35">#REF!</definedName>
    <definedName name="Income2" localSheetId="22">#REF!</definedName>
    <definedName name="Income2" localSheetId="23">#REF!</definedName>
    <definedName name="Income2" localSheetId="24">#REF!</definedName>
    <definedName name="Income2">#REF!</definedName>
    <definedName name="INCOMEB4" localSheetId="0">#REF!</definedName>
    <definedName name="INCOMEB4" localSheetId="1">#REF!</definedName>
    <definedName name="INCOMEB4" localSheetId="37">#REF!</definedName>
    <definedName name="INCOMEB4" localSheetId="2">#REF!</definedName>
    <definedName name="INCOMEB4" localSheetId="25">#REF!</definedName>
    <definedName name="INCOMEB4" localSheetId="41">#REF!</definedName>
    <definedName name="INCOMEB4" localSheetId="7">#REF!</definedName>
    <definedName name="INCOMEB4" localSheetId="51">#REF!</definedName>
    <definedName name="INCOMEB4" localSheetId="56">#REF!</definedName>
    <definedName name="INCOMEB4" localSheetId="16">#REF!</definedName>
    <definedName name="INCOMEB4" localSheetId="30">#REF!</definedName>
    <definedName name="INCOMEB4" localSheetId="46">#REF!</definedName>
    <definedName name="INCOMEB4" localSheetId="35">#REF!</definedName>
    <definedName name="INCOMEB4" localSheetId="22">#REF!</definedName>
    <definedName name="INCOMEB4" localSheetId="23">#REF!</definedName>
    <definedName name="INCOMEB4" localSheetId="24">#REF!</definedName>
    <definedName name="INCOMEB4">#REF!</definedName>
    <definedName name="incomee" localSheetId="0">#REF!</definedName>
    <definedName name="incomee" localSheetId="1">#REF!</definedName>
    <definedName name="incomee" localSheetId="37">#REF!</definedName>
    <definedName name="incomee" localSheetId="2">#REF!</definedName>
    <definedName name="incomee" localSheetId="25">#REF!</definedName>
    <definedName name="incomee" localSheetId="41">#REF!</definedName>
    <definedName name="incomee" localSheetId="7">#REF!</definedName>
    <definedName name="incomee" localSheetId="51">#REF!</definedName>
    <definedName name="incomee" localSheetId="56">#REF!</definedName>
    <definedName name="incomee" localSheetId="16">#REF!</definedName>
    <definedName name="incomee" localSheetId="30">#REF!</definedName>
    <definedName name="incomee" localSheetId="46">#REF!</definedName>
    <definedName name="incomee" localSheetId="35">#REF!</definedName>
    <definedName name="incomee" localSheetId="22">#REF!</definedName>
    <definedName name="incomee" localSheetId="23">#REF!</definedName>
    <definedName name="incomee" localSheetId="24">#REF!</definedName>
    <definedName name="incomee">#REF!</definedName>
    <definedName name="INFORMATION" localSheetId="0">#REF!</definedName>
    <definedName name="INFORMATION" localSheetId="1">#REF!</definedName>
    <definedName name="INFORMATION" localSheetId="37">#REF!</definedName>
    <definedName name="INFORMATION" localSheetId="2">#REF!</definedName>
    <definedName name="INFORMATION" localSheetId="25">#REF!</definedName>
    <definedName name="INFORMATION" localSheetId="41">#REF!</definedName>
    <definedName name="INFORMATION" localSheetId="7">#REF!</definedName>
    <definedName name="INFORMATION" localSheetId="51">#REF!</definedName>
    <definedName name="INFORMATION" localSheetId="56">#REF!</definedName>
    <definedName name="INFORMATION" localSheetId="16">#REF!</definedName>
    <definedName name="INFORMATION" localSheetId="30">#REF!</definedName>
    <definedName name="INFORMATION" localSheetId="46">#REF!</definedName>
    <definedName name="INFORMATION" localSheetId="35">#REF!</definedName>
    <definedName name="INFORMATION" localSheetId="22">#REF!</definedName>
    <definedName name="INFORMATION" localSheetId="23">#REF!</definedName>
    <definedName name="INFORMATION" localSheetId="24">#REF!</definedName>
    <definedName name="INFORMATION">#REF!</definedName>
    <definedName name="INSTRUCT_AREA" localSheetId="0">#REF!</definedName>
    <definedName name="INSTRUCT_AREA" localSheetId="1">#REF!</definedName>
    <definedName name="INSTRUCT_AREA" localSheetId="37">#REF!</definedName>
    <definedName name="INSTRUCT_AREA" localSheetId="2">#REF!</definedName>
    <definedName name="INSTRUCT_AREA" localSheetId="25">#REF!</definedName>
    <definedName name="INSTRUCT_AREA" localSheetId="41">#REF!</definedName>
    <definedName name="INSTRUCT_AREA" localSheetId="7">#REF!</definedName>
    <definedName name="INSTRUCT_AREA" localSheetId="51">#REF!</definedName>
    <definedName name="INSTRUCT_AREA" localSheetId="56">#REF!</definedName>
    <definedName name="INSTRUCT_AREA" localSheetId="16">#REF!</definedName>
    <definedName name="INSTRUCT_AREA" localSheetId="30">#REF!</definedName>
    <definedName name="INSTRUCT_AREA" localSheetId="46">#REF!</definedName>
    <definedName name="INSTRUCT_AREA" localSheetId="35">#REF!</definedName>
    <definedName name="INSTRUCT_AREA" localSheetId="22">#REF!</definedName>
    <definedName name="INSTRUCT_AREA" localSheetId="23">#REF!</definedName>
    <definedName name="INSTRUCT_AREA" localSheetId="24">#REF!</definedName>
    <definedName name="INSTRUCT_AREA">#REF!</definedName>
    <definedName name="INSTRUCTIONS" localSheetId="0">#REF!</definedName>
    <definedName name="INSTRUCTIONS" localSheetId="1">#REF!</definedName>
    <definedName name="INSTRUCTIONS" localSheetId="37">#REF!</definedName>
    <definedName name="INSTRUCTIONS" localSheetId="2">#REF!</definedName>
    <definedName name="INSTRUCTIONS" localSheetId="25">#REF!</definedName>
    <definedName name="INSTRUCTIONS" localSheetId="41">#REF!</definedName>
    <definedName name="INSTRUCTIONS" localSheetId="7">#REF!</definedName>
    <definedName name="INSTRUCTIONS" localSheetId="51">#REF!</definedName>
    <definedName name="INSTRUCTIONS" localSheetId="56">#REF!</definedName>
    <definedName name="INSTRUCTIONS" localSheetId="16">#REF!</definedName>
    <definedName name="INSTRUCTIONS" localSheetId="30">#REF!</definedName>
    <definedName name="INSTRUCTIONS" localSheetId="46">#REF!</definedName>
    <definedName name="INSTRUCTIONS" localSheetId="35">#REF!</definedName>
    <definedName name="INSTRUCTIONS" localSheetId="22">#REF!</definedName>
    <definedName name="INSTRUCTIONS" localSheetId="23">#REF!</definedName>
    <definedName name="INSTRUCTIONS" localSheetId="24">#REF!</definedName>
    <definedName name="INSTRUCTIONS">#REF!</definedName>
    <definedName name="int" localSheetId="0">#REF!</definedName>
    <definedName name="int" localSheetId="1">#REF!</definedName>
    <definedName name="int" localSheetId="37">#REF!</definedName>
    <definedName name="int" localSheetId="2">#REF!</definedName>
    <definedName name="int" localSheetId="25">#REF!</definedName>
    <definedName name="int" localSheetId="41">#REF!</definedName>
    <definedName name="int" localSheetId="7">#REF!</definedName>
    <definedName name="int" localSheetId="51">#REF!</definedName>
    <definedName name="int" localSheetId="56">#REF!</definedName>
    <definedName name="int" localSheetId="16">#REF!</definedName>
    <definedName name="int" localSheetId="30">#REF!</definedName>
    <definedName name="int" localSheetId="46">#REF!</definedName>
    <definedName name="int" localSheetId="35">#REF!</definedName>
    <definedName name="int" localSheetId="22">#REF!</definedName>
    <definedName name="int" localSheetId="23">#REF!</definedName>
    <definedName name="int" localSheetId="24">#REF!</definedName>
    <definedName name="int">#REF!</definedName>
    <definedName name="Intercompany_balances" localSheetId="0">#REF!</definedName>
    <definedName name="Intercompany_balances" localSheetId="1">#REF!</definedName>
    <definedName name="Intercompany_balances" localSheetId="37">#REF!</definedName>
    <definedName name="Intercompany_balances" localSheetId="2">#REF!</definedName>
    <definedName name="Intercompany_balances" localSheetId="25">#REF!</definedName>
    <definedName name="Intercompany_balances" localSheetId="41">#REF!</definedName>
    <definedName name="Intercompany_balances" localSheetId="7">#REF!</definedName>
    <definedName name="Intercompany_balances" localSheetId="51">#REF!</definedName>
    <definedName name="Intercompany_balances" localSheetId="56">#REF!</definedName>
    <definedName name="Intercompany_balances" localSheetId="16">#REF!</definedName>
    <definedName name="Intercompany_balances" localSheetId="30">#REF!</definedName>
    <definedName name="Intercompany_balances" localSheetId="46">#REF!</definedName>
    <definedName name="Intercompany_balances" localSheetId="35">#REF!</definedName>
    <definedName name="Intercompany_balances" localSheetId="22">#REF!</definedName>
    <definedName name="Intercompany_balances" localSheetId="23">#REF!</definedName>
    <definedName name="Intercompany_balances" localSheetId="24">#REF!</definedName>
    <definedName name="Intercompany_balances">#REF!</definedName>
    <definedName name="Intercompanybalances_Audit_Work_Done" localSheetId="0">#REF!</definedName>
    <definedName name="Intercompanybalances_Audit_Work_Done" localSheetId="1">#REF!</definedName>
    <definedName name="Intercompanybalances_Audit_Work_Done" localSheetId="37">#REF!</definedName>
    <definedName name="Intercompanybalances_Audit_Work_Done" localSheetId="2">#REF!</definedName>
    <definedName name="Intercompanybalances_Audit_Work_Done" localSheetId="25">#REF!</definedName>
    <definedName name="Intercompanybalances_Audit_Work_Done" localSheetId="41">#REF!</definedName>
    <definedName name="Intercompanybalances_Audit_Work_Done" localSheetId="7">#REF!</definedName>
    <definedName name="Intercompanybalances_Audit_Work_Done" localSheetId="51">#REF!</definedName>
    <definedName name="Intercompanybalances_Audit_Work_Done" localSheetId="56">#REF!</definedName>
    <definedName name="Intercompanybalances_Audit_Work_Done" localSheetId="16">#REF!</definedName>
    <definedName name="Intercompanybalances_Audit_Work_Done" localSheetId="30">#REF!</definedName>
    <definedName name="Intercompanybalances_Audit_Work_Done" localSheetId="46">#REF!</definedName>
    <definedName name="Intercompanybalances_Audit_Work_Done" localSheetId="35">#REF!</definedName>
    <definedName name="Intercompanybalances_Audit_Work_Done" localSheetId="22">#REF!</definedName>
    <definedName name="Intercompanybalances_Audit_Work_Done" localSheetId="23">#REF!</definedName>
    <definedName name="Intercompanybalances_Audit_Work_Done" localSheetId="24">#REF!</definedName>
    <definedName name="Intercompanybalances_Audit_Work_Done">#REF!</definedName>
    <definedName name="Intercompanybalances_Conclusion" localSheetId="0">#REF!</definedName>
    <definedName name="Intercompanybalances_Conclusion" localSheetId="1">#REF!</definedName>
    <definedName name="Intercompanybalances_Conclusion" localSheetId="37">#REF!</definedName>
    <definedName name="Intercompanybalances_Conclusion" localSheetId="2">#REF!</definedName>
    <definedName name="Intercompanybalances_Conclusion" localSheetId="25">#REF!</definedName>
    <definedName name="Intercompanybalances_Conclusion" localSheetId="41">#REF!</definedName>
    <definedName name="Intercompanybalances_Conclusion" localSheetId="7">#REF!</definedName>
    <definedName name="Intercompanybalances_Conclusion" localSheetId="51">#REF!</definedName>
    <definedName name="Intercompanybalances_Conclusion" localSheetId="56">#REF!</definedName>
    <definedName name="Intercompanybalances_Conclusion" localSheetId="16">#REF!</definedName>
    <definedName name="Intercompanybalances_Conclusion" localSheetId="30">#REF!</definedName>
    <definedName name="Intercompanybalances_Conclusion" localSheetId="46">#REF!</definedName>
    <definedName name="Intercompanybalances_Conclusion" localSheetId="35">#REF!</definedName>
    <definedName name="Intercompanybalances_Conclusion" localSheetId="22">#REF!</definedName>
    <definedName name="Intercompanybalances_Conclusion" localSheetId="23">#REF!</definedName>
    <definedName name="Intercompanybalances_Conclusion" localSheetId="24">#REF!</definedName>
    <definedName name="Intercompanybalances_Conclusion">#REF!</definedName>
    <definedName name="Interconnect_Paid_Rate">#N/A</definedName>
    <definedName name="Interest" localSheetId="0">'[27]Income Statement'!#REF!</definedName>
    <definedName name="Interest" localSheetId="1">'[27]Income Statement'!#REF!</definedName>
    <definedName name="Interest" localSheetId="37">'[27]Income Statement'!#REF!</definedName>
    <definedName name="Interest" localSheetId="2">'[27]Income Statement'!#REF!</definedName>
    <definedName name="Interest" localSheetId="25">'[27]Income Statement'!#REF!</definedName>
    <definedName name="Interest" localSheetId="41">'[27]Income Statement'!#REF!</definedName>
    <definedName name="Interest" localSheetId="7">'[27]Income Statement'!#REF!</definedName>
    <definedName name="Interest" localSheetId="51">'[27]Income Statement'!#REF!</definedName>
    <definedName name="Interest" localSheetId="56">'[27]Income Statement'!#REF!</definedName>
    <definedName name="Interest" localSheetId="16">'[27]Income Statement'!#REF!</definedName>
    <definedName name="Interest" localSheetId="30">'[27]Income Statement'!#REF!</definedName>
    <definedName name="Interest" localSheetId="46">'[27]Income Statement'!#REF!</definedName>
    <definedName name="Interest" localSheetId="35">'[27]Income Statement'!#REF!</definedName>
    <definedName name="Interest" localSheetId="22">'[27]Income Statement'!#REF!</definedName>
    <definedName name="Interest" localSheetId="23">'[27]Income Statement'!#REF!</definedName>
    <definedName name="Interest" localSheetId="24">'[27]Income Statement'!#REF!</definedName>
    <definedName name="Interest">'[27]Income Statement'!#REF!</definedName>
    <definedName name="interval">[41]Intervals!$C$6</definedName>
    <definedName name="intervalData">[41]Intervals!$I$13:$J$512</definedName>
    <definedName name="intinc" localSheetId="0">#REF!</definedName>
    <definedName name="intinc" localSheetId="1">#REF!</definedName>
    <definedName name="intinc" localSheetId="37">#REF!</definedName>
    <definedName name="intinc" localSheetId="2">#REF!</definedName>
    <definedName name="intinc" localSheetId="25">#REF!</definedName>
    <definedName name="intinc" localSheetId="41">#REF!</definedName>
    <definedName name="intinc" localSheetId="7">#REF!</definedName>
    <definedName name="intinc" localSheetId="51">#REF!</definedName>
    <definedName name="intinc" localSheetId="56">#REF!</definedName>
    <definedName name="intinc" localSheetId="16">#REF!</definedName>
    <definedName name="intinc" localSheetId="30">#REF!</definedName>
    <definedName name="intinc" localSheetId="46">#REF!</definedName>
    <definedName name="intinc" localSheetId="35">#REF!</definedName>
    <definedName name="intinc" localSheetId="22">#REF!</definedName>
    <definedName name="intinc" localSheetId="23">#REF!</definedName>
    <definedName name="intinc" localSheetId="24">#REF!</definedName>
    <definedName name="intinc">#REF!</definedName>
    <definedName name="INVENT" localSheetId="0">#REF!</definedName>
    <definedName name="INVENT" localSheetId="1">#REF!</definedName>
    <definedName name="INVENT" localSheetId="37">#REF!</definedName>
    <definedName name="INVENT" localSheetId="2">#REF!</definedName>
    <definedName name="INVENT" localSheetId="25">#REF!</definedName>
    <definedName name="INVENT" localSheetId="41">#REF!</definedName>
    <definedName name="INVENT" localSheetId="7">#REF!</definedName>
    <definedName name="INVENT" localSheetId="51">#REF!</definedName>
    <definedName name="INVENT" localSheetId="56">#REF!</definedName>
    <definedName name="INVENT" localSheetId="16">#REF!</definedName>
    <definedName name="INVENT" localSheetId="30">#REF!</definedName>
    <definedName name="INVENT" localSheetId="46">#REF!</definedName>
    <definedName name="INVENT" localSheetId="35">#REF!</definedName>
    <definedName name="INVENT" localSheetId="22">#REF!</definedName>
    <definedName name="INVENT" localSheetId="23">#REF!</definedName>
    <definedName name="INVENT" localSheetId="24">#REF!</definedName>
    <definedName name="INVENT">#REF!</definedName>
    <definedName name="INVEST" localSheetId="0">#REF!</definedName>
    <definedName name="INVEST" localSheetId="1">#REF!</definedName>
    <definedName name="INVEST" localSheetId="37">#REF!</definedName>
    <definedName name="INVEST" localSheetId="2">#REF!</definedName>
    <definedName name="INVEST" localSheetId="25">#REF!</definedName>
    <definedName name="INVEST" localSheetId="41">#REF!</definedName>
    <definedName name="INVEST" localSheetId="7">#REF!</definedName>
    <definedName name="INVEST" localSheetId="51">#REF!</definedName>
    <definedName name="INVEST" localSheetId="56">#REF!</definedName>
    <definedName name="INVEST" localSheetId="16">#REF!</definedName>
    <definedName name="INVEST" localSheetId="30">#REF!</definedName>
    <definedName name="INVEST" localSheetId="46">#REF!</definedName>
    <definedName name="INVEST" localSheetId="35">#REF!</definedName>
    <definedName name="INVEST" localSheetId="22">#REF!</definedName>
    <definedName name="INVEST" localSheetId="23">#REF!</definedName>
    <definedName name="INVEST" localSheetId="24">#REF!</definedName>
    <definedName name="INVEST">#REF!</definedName>
    <definedName name="Investments" localSheetId="0">#REF!</definedName>
    <definedName name="Investments" localSheetId="1">#REF!</definedName>
    <definedName name="Investments" localSheetId="37">#REF!</definedName>
    <definedName name="Investments" localSheetId="2">#REF!</definedName>
    <definedName name="Investments" localSheetId="25">#REF!</definedName>
    <definedName name="Investments" localSheetId="41">#REF!</definedName>
    <definedName name="Investments" localSheetId="7">#REF!</definedName>
    <definedName name="Investments" localSheetId="51">#REF!</definedName>
    <definedName name="Investments" localSheetId="56">#REF!</definedName>
    <definedName name="Investments" localSheetId="16">#REF!</definedName>
    <definedName name="Investments" localSheetId="30">#REF!</definedName>
    <definedName name="Investments" localSheetId="46">#REF!</definedName>
    <definedName name="Investments" localSheetId="35">#REF!</definedName>
    <definedName name="Investments" localSheetId="22">#REF!</definedName>
    <definedName name="Investments" localSheetId="23">#REF!</definedName>
    <definedName name="Investments" localSheetId="24">#REF!</definedName>
    <definedName name="Investments">#REF!</definedName>
    <definedName name="Investments_Audit_Work_Done" localSheetId="0">#REF!</definedName>
    <definedName name="Investments_Audit_Work_Done" localSheetId="1">#REF!</definedName>
    <definedName name="Investments_Audit_Work_Done" localSheetId="37">#REF!</definedName>
    <definedName name="Investments_Audit_Work_Done" localSheetId="2">#REF!</definedName>
    <definedName name="Investments_Audit_Work_Done" localSheetId="25">#REF!</definedName>
    <definedName name="Investments_Audit_Work_Done" localSheetId="41">#REF!</definedName>
    <definedName name="Investments_Audit_Work_Done" localSheetId="7">#REF!</definedName>
    <definedName name="Investments_Audit_Work_Done" localSheetId="51">#REF!</definedName>
    <definedName name="Investments_Audit_Work_Done" localSheetId="56">#REF!</definedName>
    <definedName name="Investments_Audit_Work_Done" localSheetId="16">#REF!</definedName>
    <definedName name="Investments_Audit_Work_Done" localSheetId="30">#REF!</definedName>
    <definedName name="Investments_Audit_Work_Done" localSheetId="46">#REF!</definedName>
    <definedName name="Investments_Audit_Work_Done" localSheetId="35">#REF!</definedName>
    <definedName name="Investments_Audit_Work_Done" localSheetId="22">#REF!</definedName>
    <definedName name="Investments_Audit_Work_Done" localSheetId="23">#REF!</definedName>
    <definedName name="Investments_Audit_Work_Done" localSheetId="24">#REF!</definedName>
    <definedName name="Investments_Audit_Work_Done">#REF!</definedName>
    <definedName name="Investments_Conclusion" localSheetId="0">#REF!</definedName>
    <definedName name="Investments_Conclusion" localSheetId="1">#REF!</definedName>
    <definedName name="Investments_Conclusion" localSheetId="37">#REF!</definedName>
    <definedName name="Investments_Conclusion" localSheetId="2">#REF!</definedName>
    <definedName name="Investments_Conclusion" localSheetId="25">#REF!</definedName>
    <definedName name="Investments_Conclusion" localSheetId="41">#REF!</definedName>
    <definedName name="Investments_Conclusion" localSheetId="7">#REF!</definedName>
    <definedName name="Investments_Conclusion" localSheetId="51">#REF!</definedName>
    <definedName name="Investments_Conclusion" localSheetId="56">#REF!</definedName>
    <definedName name="Investments_Conclusion" localSheetId="16">#REF!</definedName>
    <definedName name="Investments_Conclusion" localSheetId="30">#REF!</definedName>
    <definedName name="Investments_Conclusion" localSheetId="46">#REF!</definedName>
    <definedName name="Investments_Conclusion" localSheetId="35">#REF!</definedName>
    <definedName name="Investments_Conclusion" localSheetId="22">#REF!</definedName>
    <definedName name="Investments_Conclusion" localSheetId="23">#REF!</definedName>
    <definedName name="Investments_Conclusion" localSheetId="24">#REF!</definedName>
    <definedName name="Investments_Conclusion">#REF!</definedName>
    <definedName name="IRR" localSheetId="0">#REF!</definedName>
    <definedName name="IRR" localSheetId="1">#REF!</definedName>
    <definedName name="IRR" localSheetId="37">#REF!</definedName>
    <definedName name="IRR" localSheetId="2">#REF!</definedName>
    <definedName name="IRR" localSheetId="25">#REF!</definedName>
    <definedName name="IRR" localSheetId="41">#REF!</definedName>
    <definedName name="IRR" localSheetId="7">#REF!</definedName>
    <definedName name="IRR" localSheetId="51">#REF!</definedName>
    <definedName name="IRR" localSheetId="56">#REF!</definedName>
    <definedName name="IRR" localSheetId="16">#REF!</definedName>
    <definedName name="IRR" localSheetId="30">#REF!</definedName>
    <definedName name="IRR" localSheetId="46">#REF!</definedName>
    <definedName name="IRR" localSheetId="35">#REF!</definedName>
    <definedName name="IRR" localSheetId="22">#REF!</definedName>
    <definedName name="IRR" localSheetId="23">#REF!</definedName>
    <definedName name="IRR" localSheetId="24">#REF!</definedName>
    <definedName name="IRR">#REF!</definedName>
    <definedName name="isb" localSheetId="0">#REF!</definedName>
    <definedName name="isb" localSheetId="1">#REF!</definedName>
    <definedName name="isb" localSheetId="37">#REF!</definedName>
    <definedName name="isb" localSheetId="2">#REF!</definedName>
    <definedName name="isb" localSheetId="25">#REF!</definedName>
    <definedName name="isb" localSheetId="41">#REF!</definedName>
    <definedName name="isb" localSheetId="7">#REF!</definedName>
    <definedName name="isb" localSheetId="51">#REF!</definedName>
    <definedName name="isb" localSheetId="56">#REF!</definedName>
    <definedName name="isb" localSheetId="16">#REF!</definedName>
    <definedName name="isb" localSheetId="30">#REF!</definedName>
    <definedName name="isb" localSheetId="46">#REF!</definedName>
    <definedName name="isb" localSheetId="35">#REF!</definedName>
    <definedName name="isb" localSheetId="22">#REF!</definedName>
    <definedName name="isb" localSheetId="23">#REF!</definedName>
    <definedName name="isb" localSheetId="24">#REF!</definedName>
    <definedName name="isb">#REF!</definedName>
    <definedName name="J" localSheetId="0">#REF!</definedName>
    <definedName name="J" localSheetId="1">#REF!</definedName>
    <definedName name="J" localSheetId="37">#REF!</definedName>
    <definedName name="J" localSheetId="2">#REF!</definedName>
    <definedName name="J" localSheetId="25">#REF!</definedName>
    <definedName name="J" localSheetId="41">#REF!</definedName>
    <definedName name="J" localSheetId="7">#REF!</definedName>
    <definedName name="J" localSheetId="51">#REF!</definedName>
    <definedName name="J" localSheetId="56">#REF!</definedName>
    <definedName name="J" localSheetId="16">#REF!</definedName>
    <definedName name="J" localSheetId="30">#REF!</definedName>
    <definedName name="J" localSheetId="46">#REF!</definedName>
    <definedName name="J" localSheetId="35">#REF!</definedName>
    <definedName name="J" localSheetId="22">#REF!</definedName>
    <definedName name="J" localSheetId="23">#REF!</definedName>
    <definedName name="J" localSheetId="24">#REF!</definedName>
    <definedName name="J">#REF!</definedName>
    <definedName name="james" localSheetId="0">#REF!</definedName>
    <definedName name="james" localSheetId="1">#REF!</definedName>
    <definedName name="james" localSheetId="37">#REF!</definedName>
    <definedName name="james" localSheetId="2">#REF!</definedName>
    <definedName name="james" localSheetId="25">#REF!</definedName>
    <definedName name="james" localSheetId="41">#REF!</definedName>
    <definedName name="james" localSheetId="7">#REF!</definedName>
    <definedName name="james" localSheetId="51">#REF!</definedName>
    <definedName name="james" localSheetId="56">#REF!</definedName>
    <definedName name="james" localSheetId="16">#REF!</definedName>
    <definedName name="james" localSheetId="30">#REF!</definedName>
    <definedName name="james" localSheetId="46">#REF!</definedName>
    <definedName name="james" localSheetId="35">#REF!</definedName>
    <definedName name="james" localSheetId="22">#REF!</definedName>
    <definedName name="james" localSheetId="23">#REF!</definedName>
    <definedName name="james" localSheetId="24">#REF!</definedName>
    <definedName name="james">#REF!</definedName>
    <definedName name="jh" localSheetId="0">[23]pkage01!#REF!</definedName>
    <definedName name="jh" localSheetId="1">[23]pkage01!#REF!</definedName>
    <definedName name="jh" localSheetId="37">[23]pkage01!#REF!</definedName>
    <definedName name="jh" localSheetId="2">[23]pkage01!#REF!</definedName>
    <definedName name="jh" localSheetId="25">[23]pkage01!#REF!</definedName>
    <definedName name="jh" localSheetId="41">[23]pkage01!#REF!</definedName>
    <definedName name="jh" localSheetId="7">[23]pkage01!#REF!</definedName>
    <definedName name="jh" localSheetId="51">[23]pkage01!#REF!</definedName>
    <definedName name="jh" localSheetId="56">[23]pkage01!#REF!</definedName>
    <definedName name="jh" localSheetId="16">[23]pkage01!#REF!</definedName>
    <definedName name="jh" localSheetId="30">[23]pkage01!#REF!</definedName>
    <definedName name="jh" localSheetId="46">[23]pkage01!#REF!</definedName>
    <definedName name="jh" localSheetId="35">[23]pkage01!#REF!</definedName>
    <definedName name="jh" localSheetId="22">[23]pkage01!#REF!</definedName>
    <definedName name="jh" localSheetId="23">[23]pkage01!#REF!</definedName>
    <definedName name="jh" localSheetId="24">[23]pkage01!#REF!</definedName>
    <definedName name="jh">[23]pkage01!#REF!</definedName>
    <definedName name="jhgsf" localSheetId="0" hidden="1">OFFSET([0]!Data.Top.Left,1,0)</definedName>
    <definedName name="jhgsf" localSheetId="18" hidden="1">OFFSET([0]!Data.Top.Left,1,0)</definedName>
    <definedName name="jhgsf" localSheetId="1" hidden="1">OFFSET([0]!Data.Top.Left,1,0)</definedName>
    <definedName name="jhgsf" localSheetId="37" hidden="1">OFFSET([0]!Data.Top.Left,1,0)</definedName>
    <definedName name="jhgsf" localSheetId="2" hidden="1">OFFSET([0]!Data.Top.Left,1,0)</definedName>
    <definedName name="jhgsf" localSheetId="25" hidden="1">OFFSET([0]!Data.Top.Left,1,0)</definedName>
    <definedName name="jhgsf" localSheetId="41" hidden="1">OFFSET([0]!Data.Top.Left,1,0)</definedName>
    <definedName name="jhgsf" localSheetId="7" hidden="1">OFFSET([0]!Data.Top.Left,1,0)</definedName>
    <definedName name="jhgsf" localSheetId="51" hidden="1">OFFSET([0]!Data.Top.Left,1,0)</definedName>
    <definedName name="jhgsf" localSheetId="56" hidden="1">OFFSET([0]!Data.Top.Left,1,0)</definedName>
    <definedName name="jhgsf" localSheetId="16" hidden="1">OFFSET([0]!Data.Top.Left,1,0)</definedName>
    <definedName name="jhgsf" localSheetId="30" hidden="1">OFFSET([0]!Data.Top.Left,1,0)</definedName>
    <definedName name="jhgsf" localSheetId="46" hidden="1">OFFSET([0]!Data.Top.Left,1,0)</definedName>
    <definedName name="jhgsf" localSheetId="35" hidden="1">OFFSET([0]!Data.Top.Left,1,0)</definedName>
    <definedName name="jhgsf" localSheetId="22" hidden="1">OFFSET([0]!Data.Top.Left,1,0)</definedName>
    <definedName name="jhgsf" localSheetId="23" hidden="1">OFFSET([0]!Data.Top.Left,1,0)</definedName>
    <definedName name="jhgsf" localSheetId="24" hidden="1">OFFSET([0]!Data.Top.Left,1,0)</definedName>
    <definedName name="jhgsf" hidden="1">OFFSET([0]!Data.Top.Left,1,0)</definedName>
    <definedName name="jigr" localSheetId="0" hidden="1">'[3]Revised Budget as per CNPP'!#REF!</definedName>
    <definedName name="jigr" localSheetId="1" hidden="1">'[3]Revised Budget as per CNPP'!#REF!</definedName>
    <definedName name="jigr" localSheetId="37" hidden="1">'[3]Revised Budget as per CNPP'!#REF!</definedName>
    <definedName name="jigr" localSheetId="2" hidden="1">'[3]Revised Budget as per CNPP'!#REF!</definedName>
    <definedName name="jigr" localSheetId="25" hidden="1">'[3]Revised Budget as per CNPP'!#REF!</definedName>
    <definedName name="jigr" localSheetId="41" hidden="1">'[3]Revised Budget as per CNPP'!#REF!</definedName>
    <definedName name="jigr" localSheetId="7" hidden="1">'[3]Revised Budget as per CNPP'!#REF!</definedName>
    <definedName name="jigr" localSheetId="51" hidden="1">'[3]Revised Budget as per CNPP'!#REF!</definedName>
    <definedName name="jigr" localSheetId="56" hidden="1">'[3]Revised Budget as per CNPP'!#REF!</definedName>
    <definedName name="jigr" localSheetId="16" hidden="1">'[3]Revised Budget as per CNPP'!#REF!</definedName>
    <definedName name="jigr" localSheetId="30" hidden="1">'[3]Revised Budget as per CNPP'!#REF!</definedName>
    <definedName name="jigr" localSheetId="46" hidden="1">'[3]Revised Budget as per CNPP'!#REF!</definedName>
    <definedName name="jigr" localSheetId="35" hidden="1">'[3]Revised Budget as per CNPP'!#REF!</definedName>
    <definedName name="jigr" localSheetId="22" hidden="1">'[3]Revised Budget as per CNPP'!#REF!</definedName>
    <definedName name="jigr" localSheetId="23" hidden="1">'[3]Revised Budget as per CNPP'!#REF!</definedName>
    <definedName name="jigr" localSheetId="24" hidden="1">'[3]Revised Budget as per CNPP'!#REF!</definedName>
    <definedName name="jigr" hidden="1">'[3]Revised Budget as per CNPP'!#REF!</definedName>
    <definedName name="jv" localSheetId="0">#REF!</definedName>
    <definedName name="jv" localSheetId="1">#REF!</definedName>
    <definedName name="jv" localSheetId="37">#REF!</definedName>
    <definedName name="jv" localSheetId="2">#REF!</definedName>
    <definedName name="jv" localSheetId="25">#REF!</definedName>
    <definedName name="jv" localSheetId="41">#REF!</definedName>
    <definedName name="jv" localSheetId="7">#REF!</definedName>
    <definedName name="jv" localSheetId="51">#REF!</definedName>
    <definedName name="jv" localSheetId="56">#REF!</definedName>
    <definedName name="jv" localSheetId="16">#REF!</definedName>
    <definedName name="jv" localSheetId="30">#REF!</definedName>
    <definedName name="jv" localSheetId="46">#REF!</definedName>
    <definedName name="jv" localSheetId="35">#REF!</definedName>
    <definedName name="jv" localSheetId="22">#REF!</definedName>
    <definedName name="jv" localSheetId="23">#REF!</definedName>
    <definedName name="jv" localSheetId="24">#REF!</definedName>
    <definedName name="jv">#REF!</definedName>
    <definedName name="JVPrint" localSheetId="0">#REF!</definedName>
    <definedName name="JVPrint" localSheetId="1">#REF!</definedName>
    <definedName name="JVPrint" localSheetId="37">#REF!</definedName>
    <definedName name="JVPrint" localSheetId="2">#REF!</definedName>
    <definedName name="JVPrint" localSheetId="25">#REF!</definedName>
    <definedName name="JVPrint" localSheetId="41">#REF!</definedName>
    <definedName name="JVPrint" localSheetId="7">#REF!</definedName>
    <definedName name="JVPrint" localSheetId="51">#REF!</definedName>
    <definedName name="JVPrint" localSheetId="56">#REF!</definedName>
    <definedName name="JVPrint" localSheetId="16">#REF!</definedName>
    <definedName name="JVPrint" localSheetId="30">#REF!</definedName>
    <definedName name="JVPrint" localSheetId="46">#REF!</definedName>
    <definedName name="JVPrint" localSheetId="35">#REF!</definedName>
    <definedName name="JVPrint" localSheetId="22">#REF!</definedName>
    <definedName name="JVPrint" localSheetId="23">#REF!</definedName>
    <definedName name="JVPrint" localSheetId="24">#REF!</definedName>
    <definedName name="JVPrint">#REF!</definedName>
    <definedName name="K" localSheetId="0">#REF!</definedName>
    <definedName name="K" localSheetId="1">#REF!</definedName>
    <definedName name="K" localSheetId="37">#REF!</definedName>
    <definedName name="K" localSheetId="2">#REF!</definedName>
    <definedName name="K" localSheetId="25">#REF!</definedName>
    <definedName name="K" localSheetId="41">#REF!</definedName>
    <definedName name="K" localSheetId="7">#REF!</definedName>
    <definedName name="K" localSheetId="51">#REF!</definedName>
    <definedName name="K" localSheetId="56">#REF!</definedName>
    <definedName name="K" localSheetId="16">#REF!</definedName>
    <definedName name="K" localSheetId="30">#REF!</definedName>
    <definedName name="K" localSheetId="46">#REF!</definedName>
    <definedName name="K" localSheetId="35">#REF!</definedName>
    <definedName name="K" localSheetId="22">#REF!</definedName>
    <definedName name="K" localSheetId="23">#REF!</definedName>
    <definedName name="K" localSheetId="24">#REF!</definedName>
    <definedName name="K">#REF!</definedName>
    <definedName name="khalid" localSheetId="0">#REF!</definedName>
    <definedName name="khalid" localSheetId="1">#REF!</definedName>
    <definedName name="khalid" localSheetId="37">#REF!</definedName>
    <definedName name="khalid" localSheetId="2">#REF!</definedName>
    <definedName name="khalid" localSheetId="25">#REF!</definedName>
    <definedName name="khalid" localSheetId="41">#REF!</definedName>
    <definedName name="khalid" localSheetId="7">#REF!</definedName>
    <definedName name="khalid" localSheetId="51">#REF!</definedName>
    <definedName name="khalid" localSheetId="56">#REF!</definedName>
    <definedName name="khalid" localSheetId="16">#REF!</definedName>
    <definedName name="khalid" localSheetId="30">#REF!</definedName>
    <definedName name="khalid" localSheetId="46">#REF!</definedName>
    <definedName name="khalid" localSheetId="35">#REF!</definedName>
    <definedName name="khalid" localSheetId="22">#REF!</definedName>
    <definedName name="khalid" localSheetId="23">#REF!</definedName>
    <definedName name="khalid" localSheetId="24">#REF!</definedName>
    <definedName name="khalid">#REF!</definedName>
    <definedName name="khi" localSheetId="0">#REF!</definedName>
    <definedName name="khi" localSheetId="1">#REF!</definedName>
    <definedName name="khi" localSheetId="37">#REF!</definedName>
    <definedName name="khi" localSheetId="2">#REF!</definedName>
    <definedName name="khi" localSheetId="25">#REF!</definedName>
    <definedName name="khi" localSheetId="41">#REF!</definedName>
    <definedName name="khi" localSheetId="7">#REF!</definedName>
    <definedName name="khi" localSheetId="51">#REF!</definedName>
    <definedName name="khi" localSheetId="56">#REF!</definedName>
    <definedName name="khi" localSheetId="16">#REF!</definedName>
    <definedName name="khi" localSheetId="30">#REF!</definedName>
    <definedName name="khi" localSheetId="46">#REF!</definedName>
    <definedName name="khi" localSheetId="35">#REF!</definedName>
    <definedName name="khi" localSheetId="22">#REF!</definedName>
    <definedName name="khi" localSheetId="23">#REF!</definedName>
    <definedName name="khi" localSheetId="24">#REF!</definedName>
    <definedName name="khi">#REF!</definedName>
    <definedName name="KHY_F" localSheetId="0">#REF!</definedName>
    <definedName name="KHY_F" localSheetId="1">#REF!</definedName>
    <definedName name="KHY_F" localSheetId="37">#REF!</definedName>
    <definedName name="KHY_F" localSheetId="2">#REF!</definedName>
    <definedName name="KHY_F" localSheetId="25">#REF!</definedName>
    <definedName name="KHY_F" localSheetId="41">#REF!</definedName>
    <definedName name="KHY_F" localSheetId="7">#REF!</definedName>
    <definedName name="KHY_F" localSheetId="51">#REF!</definedName>
    <definedName name="KHY_F" localSheetId="56">#REF!</definedName>
    <definedName name="KHY_F" localSheetId="16">#REF!</definedName>
    <definedName name="KHY_F" localSheetId="30">#REF!</definedName>
    <definedName name="KHY_F" localSheetId="46">#REF!</definedName>
    <definedName name="KHY_F" localSheetId="35">#REF!</definedName>
    <definedName name="KHY_F" localSheetId="22">#REF!</definedName>
    <definedName name="KHY_F" localSheetId="23">#REF!</definedName>
    <definedName name="KHY_F" localSheetId="24">#REF!</definedName>
    <definedName name="KHY_F">#REF!</definedName>
    <definedName name="KHYR" localSheetId="0">#REF!</definedName>
    <definedName name="KHYR" localSheetId="1">#REF!</definedName>
    <definedName name="KHYR" localSheetId="37">#REF!</definedName>
    <definedName name="KHYR" localSheetId="2">#REF!</definedName>
    <definedName name="KHYR" localSheetId="25">#REF!</definedName>
    <definedName name="KHYR" localSheetId="41">#REF!</definedName>
    <definedName name="KHYR" localSheetId="7">#REF!</definedName>
    <definedName name="KHYR" localSheetId="51">#REF!</definedName>
    <definedName name="KHYR" localSheetId="56">#REF!</definedName>
    <definedName name="KHYR" localSheetId="16">#REF!</definedName>
    <definedName name="KHYR" localSheetId="30">#REF!</definedName>
    <definedName name="KHYR" localSheetId="46">#REF!</definedName>
    <definedName name="KHYR" localSheetId="35">#REF!</definedName>
    <definedName name="KHYR" localSheetId="22">#REF!</definedName>
    <definedName name="KHYR" localSheetId="23">#REF!</definedName>
    <definedName name="KHYR" localSheetId="24">#REF!</definedName>
    <definedName name="KHYR">#REF!</definedName>
    <definedName name="kli" localSheetId="0">'[2]F&amp;F'!#REF!</definedName>
    <definedName name="kli" localSheetId="1">'[2]F&amp;F'!#REF!</definedName>
    <definedName name="kli" localSheetId="37">'[2]F&amp;F'!#REF!</definedName>
    <definedName name="kli" localSheetId="2">'[2]F&amp;F'!#REF!</definedName>
    <definedName name="kli" localSheetId="25">'[2]F&amp;F'!#REF!</definedName>
    <definedName name="kli" localSheetId="41">'[2]F&amp;F'!#REF!</definedName>
    <definedName name="kli" localSheetId="7">'[2]F&amp;F'!#REF!</definedName>
    <definedName name="kli" localSheetId="51">'[2]F&amp;F'!#REF!</definedName>
    <definedName name="kli" localSheetId="56">'[2]F&amp;F'!#REF!</definedName>
    <definedName name="kli" localSheetId="16">'[2]F&amp;F'!#REF!</definedName>
    <definedName name="kli" localSheetId="30">'[2]F&amp;F'!#REF!</definedName>
    <definedName name="kli" localSheetId="46">'[2]F&amp;F'!#REF!</definedName>
    <definedName name="kli" localSheetId="35">'[2]F&amp;F'!#REF!</definedName>
    <definedName name="kli" localSheetId="22">'[2]F&amp;F'!#REF!</definedName>
    <definedName name="kli" localSheetId="23">'[2]F&amp;F'!#REF!</definedName>
    <definedName name="kli" localSheetId="24">'[2]F&amp;F'!#REF!</definedName>
    <definedName name="kli">'[2]F&amp;F'!#REF!</definedName>
    <definedName name="knb" localSheetId="0">#REF!</definedName>
    <definedName name="knb" localSheetId="1">#REF!</definedName>
    <definedName name="knb" localSheetId="37">#REF!</definedName>
    <definedName name="knb" localSheetId="2">#REF!</definedName>
    <definedName name="knb" localSheetId="25">#REF!</definedName>
    <definedName name="knb" localSheetId="41">#REF!</definedName>
    <definedName name="knb" localSheetId="7">#REF!</definedName>
    <definedName name="knb" localSheetId="51">#REF!</definedName>
    <definedName name="knb" localSheetId="56">#REF!</definedName>
    <definedName name="knb" localSheetId="16">#REF!</definedName>
    <definedName name="knb" localSheetId="30">#REF!</definedName>
    <definedName name="knb" localSheetId="46">#REF!</definedName>
    <definedName name="knb" localSheetId="35">#REF!</definedName>
    <definedName name="knb" localSheetId="22">#REF!</definedName>
    <definedName name="knb" localSheetId="23">#REF!</definedName>
    <definedName name="knb" localSheetId="24">#REF!</definedName>
    <definedName name="knb">#REF!</definedName>
    <definedName name="L" localSheetId="0">#REF!</definedName>
    <definedName name="L" localSheetId="1">#REF!</definedName>
    <definedName name="L" localSheetId="37">#REF!</definedName>
    <definedName name="L" localSheetId="2">#REF!</definedName>
    <definedName name="L" localSheetId="25">#REF!</definedName>
    <definedName name="L" localSheetId="41">#REF!</definedName>
    <definedName name="L" localSheetId="7">#REF!</definedName>
    <definedName name="L" localSheetId="51">#REF!</definedName>
    <definedName name="L" localSheetId="56">#REF!</definedName>
    <definedName name="L" localSheetId="16">#REF!</definedName>
    <definedName name="L" localSheetId="30">#REF!</definedName>
    <definedName name="L" localSheetId="46">#REF!</definedName>
    <definedName name="L" localSheetId="35">#REF!</definedName>
    <definedName name="L" localSheetId="22">#REF!</definedName>
    <definedName name="L" localSheetId="23">#REF!</definedName>
    <definedName name="L" localSheetId="24">#REF!</definedName>
    <definedName name="L">#REF!</definedName>
    <definedName name="l_k_kl_kl" localSheetId="0">#REF!</definedName>
    <definedName name="l_k_kl_kl" localSheetId="1">#REF!</definedName>
    <definedName name="l_k_kl_kl" localSheetId="37">#REF!</definedName>
    <definedName name="l_k_kl_kl" localSheetId="2">#REF!</definedName>
    <definedName name="l_k_kl_kl" localSheetId="25">#REF!</definedName>
    <definedName name="l_k_kl_kl" localSheetId="41">#REF!</definedName>
    <definedName name="l_k_kl_kl" localSheetId="7">#REF!</definedName>
    <definedName name="l_k_kl_kl" localSheetId="51">#REF!</definedName>
    <definedName name="l_k_kl_kl" localSheetId="56">#REF!</definedName>
    <definedName name="l_k_kl_kl" localSheetId="16">#REF!</definedName>
    <definedName name="l_k_kl_kl" localSheetId="30">#REF!</definedName>
    <definedName name="l_k_kl_kl" localSheetId="46">#REF!</definedName>
    <definedName name="l_k_kl_kl" localSheetId="35">#REF!</definedName>
    <definedName name="l_k_kl_kl" localSheetId="22">#REF!</definedName>
    <definedName name="l_k_kl_kl" localSheetId="23">#REF!</definedName>
    <definedName name="l_k_kl_kl" localSheetId="24">#REF!</definedName>
    <definedName name="l_k_kl_kl">#REF!</definedName>
    <definedName name="LanguageComment" localSheetId="0">[11]CHALLAN!#REF!</definedName>
    <definedName name="LanguageComment" localSheetId="1">[11]CHALLAN!#REF!</definedName>
    <definedName name="LanguageComment" localSheetId="37">[11]CHALLAN!#REF!</definedName>
    <definedName name="LanguageComment" localSheetId="2">[11]CHALLAN!#REF!</definedName>
    <definedName name="LanguageComment" localSheetId="25">[11]CHALLAN!#REF!</definedName>
    <definedName name="LanguageComment" localSheetId="41">[11]CHALLAN!#REF!</definedName>
    <definedName name="LanguageComment" localSheetId="7">[11]CHALLAN!#REF!</definedName>
    <definedName name="LanguageComment" localSheetId="51">[11]CHALLAN!#REF!</definedName>
    <definedName name="LanguageComment" localSheetId="56">[11]CHALLAN!#REF!</definedName>
    <definedName name="LanguageComment" localSheetId="16">[11]CHALLAN!#REF!</definedName>
    <definedName name="LanguageComment" localSheetId="30">[11]CHALLAN!#REF!</definedName>
    <definedName name="LanguageComment" localSheetId="46">[11]CHALLAN!#REF!</definedName>
    <definedName name="LanguageComment" localSheetId="35">[11]CHALLAN!#REF!</definedName>
    <definedName name="LanguageComment" localSheetId="22">[11]CHALLAN!#REF!</definedName>
    <definedName name="LanguageComment" localSheetId="23">[11]CHALLAN!#REF!</definedName>
    <definedName name="LanguageComment" localSheetId="24">[11]CHALLAN!#REF!</definedName>
    <definedName name="LanguageComment">[11]CHALLAN!#REF!</definedName>
    <definedName name="Last_Period">12</definedName>
    <definedName name="LC_921471" localSheetId="0">[42]lc921471!#REF!</definedName>
    <definedName name="LC_921471" localSheetId="1">[42]lc921471!#REF!</definedName>
    <definedName name="LC_921471" localSheetId="37">[42]lc921471!#REF!</definedName>
    <definedName name="LC_921471" localSheetId="2">[42]lc921471!#REF!</definedName>
    <definedName name="LC_921471" localSheetId="25">[42]lc921471!#REF!</definedName>
    <definedName name="LC_921471" localSheetId="41">[42]lc921471!#REF!</definedName>
    <definedName name="LC_921471" localSheetId="7">[42]lc921471!#REF!</definedName>
    <definedName name="LC_921471" localSheetId="51">[42]lc921471!#REF!</definedName>
    <definedName name="LC_921471" localSheetId="56">[42]lc921471!#REF!</definedName>
    <definedName name="LC_921471" localSheetId="16">[42]lc921471!#REF!</definedName>
    <definedName name="LC_921471" localSheetId="30">[42]lc921471!#REF!</definedName>
    <definedName name="LC_921471" localSheetId="46">[42]lc921471!#REF!</definedName>
    <definedName name="LC_921471" localSheetId="35">[42]lc921471!#REF!</definedName>
    <definedName name="LC_921471" localSheetId="22">[42]lc921471!#REF!</definedName>
    <definedName name="LC_921471" localSheetId="23">[42]lc921471!#REF!</definedName>
    <definedName name="LC_921471" localSheetId="24">[42]lc921471!#REF!</definedName>
    <definedName name="LC_921471">[42]lc921471!#REF!</definedName>
    <definedName name="LC_980502" localSheetId="0">#REF!</definedName>
    <definedName name="LC_980502" localSheetId="1">#REF!</definedName>
    <definedName name="LC_980502" localSheetId="37">#REF!</definedName>
    <definedName name="LC_980502" localSheetId="2">#REF!</definedName>
    <definedName name="LC_980502" localSheetId="25">#REF!</definedName>
    <definedName name="LC_980502" localSheetId="41">#REF!</definedName>
    <definedName name="LC_980502" localSheetId="7">#REF!</definedName>
    <definedName name="LC_980502" localSheetId="51">#REF!</definedName>
    <definedName name="LC_980502" localSheetId="56">#REF!</definedName>
    <definedName name="LC_980502" localSheetId="16">#REF!</definedName>
    <definedName name="LC_980502" localSheetId="30">#REF!</definedName>
    <definedName name="LC_980502" localSheetId="46">#REF!</definedName>
    <definedName name="LC_980502" localSheetId="35">#REF!</definedName>
    <definedName name="LC_980502" localSheetId="22">#REF!</definedName>
    <definedName name="LC_980502" localSheetId="23">#REF!</definedName>
    <definedName name="LC_980502" localSheetId="24">#REF!</definedName>
    <definedName name="LC_980502">#REF!</definedName>
    <definedName name="Lead_Schedule" localSheetId="0">#REF!</definedName>
    <definedName name="Lead_Schedule" localSheetId="1">#REF!</definedName>
    <definedName name="Lead_Schedule" localSheetId="37">#REF!</definedName>
    <definedName name="Lead_Schedule" localSheetId="2">#REF!</definedName>
    <definedName name="Lead_Schedule" localSheetId="25">#REF!</definedName>
    <definedName name="Lead_Schedule" localSheetId="41">#REF!</definedName>
    <definedName name="Lead_Schedule" localSheetId="7">#REF!</definedName>
    <definedName name="Lead_Schedule" localSheetId="51">#REF!</definedName>
    <definedName name="Lead_Schedule" localSheetId="56">#REF!</definedName>
    <definedName name="Lead_Schedule" localSheetId="16">#REF!</definedName>
    <definedName name="Lead_Schedule" localSheetId="30">#REF!</definedName>
    <definedName name="Lead_Schedule" localSheetId="46">#REF!</definedName>
    <definedName name="Lead_Schedule" localSheetId="35">#REF!</definedName>
    <definedName name="Lead_Schedule" localSheetId="22">#REF!</definedName>
    <definedName name="Lead_Schedule" localSheetId="23">#REF!</definedName>
    <definedName name="Lead_Schedule" localSheetId="24">#REF!</definedName>
    <definedName name="Lead_Schedule">#REF!</definedName>
    <definedName name="Lease" localSheetId="0">[43]Q1!#REF!</definedName>
    <definedName name="Lease" localSheetId="1">[43]Q1!#REF!</definedName>
    <definedName name="Lease" localSheetId="37">[43]Q1!#REF!</definedName>
    <definedName name="Lease" localSheetId="2">[43]Q1!#REF!</definedName>
    <definedName name="Lease" localSheetId="25">[43]Q1!#REF!</definedName>
    <definedName name="Lease" localSheetId="41">[43]Q1!#REF!</definedName>
    <definedName name="Lease" localSheetId="7">[43]Q1!#REF!</definedName>
    <definedName name="Lease" localSheetId="51">[43]Q1!#REF!</definedName>
    <definedName name="Lease" localSheetId="56">[43]Q1!#REF!</definedName>
    <definedName name="Lease" localSheetId="16">[43]Q1!#REF!</definedName>
    <definedName name="Lease" localSheetId="30">[43]Q1!#REF!</definedName>
    <definedName name="Lease" localSheetId="46">[43]Q1!#REF!</definedName>
    <definedName name="Lease" localSheetId="35">[43]Q1!#REF!</definedName>
    <definedName name="Lease" localSheetId="22">[43]Q1!#REF!</definedName>
    <definedName name="Lease" localSheetId="23">[43]Q1!#REF!</definedName>
    <definedName name="Lease" localSheetId="24">[43]Q1!#REF!</definedName>
    <definedName name="Lease">[43]Q1!#REF!</definedName>
    <definedName name="LEASES" localSheetId="0">#REF!</definedName>
    <definedName name="LEASES" localSheetId="1">#REF!</definedName>
    <definedName name="LEASES" localSheetId="37">#REF!</definedName>
    <definedName name="LEASES" localSheetId="2">#REF!</definedName>
    <definedName name="LEASES" localSheetId="25">#REF!</definedName>
    <definedName name="LEASES" localSheetId="41">#REF!</definedName>
    <definedName name="LEASES" localSheetId="7">#REF!</definedName>
    <definedName name="LEASES" localSheetId="51">#REF!</definedName>
    <definedName name="LEASES" localSheetId="56">#REF!</definedName>
    <definedName name="LEASES" localSheetId="16">#REF!</definedName>
    <definedName name="LEASES" localSheetId="30">#REF!</definedName>
    <definedName name="LEASES" localSheetId="46">#REF!</definedName>
    <definedName name="LEASES" localSheetId="35">#REF!</definedName>
    <definedName name="LEASES" localSheetId="22">#REF!</definedName>
    <definedName name="LEASES" localSheetId="23">#REF!</definedName>
    <definedName name="LEASES" localSheetId="24">#REF!</definedName>
    <definedName name="LEASES">#REF!</definedName>
    <definedName name="Legal___professional_charges" localSheetId="0">[15]LEDGER!#REF!</definedName>
    <definedName name="Legal___professional_charges" localSheetId="1">[15]LEDGER!#REF!</definedName>
    <definedName name="Legal___professional_charges" localSheetId="37">[15]LEDGER!#REF!</definedName>
    <definedName name="Legal___professional_charges" localSheetId="2">[15]LEDGER!#REF!</definedName>
    <definedName name="Legal___professional_charges" localSheetId="25">[15]LEDGER!#REF!</definedName>
    <definedName name="Legal___professional_charges" localSheetId="41">[15]LEDGER!#REF!</definedName>
    <definedName name="Legal___professional_charges" localSheetId="7">[15]LEDGER!#REF!</definedName>
    <definedName name="Legal___professional_charges" localSheetId="51">[15]LEDGER!#REF!</definedName>
    <definedName name="Legal___professional_charges" localSheetId="56">[15]LEDGER!#REF!</definedName>
    <definedName name="Legal___professional_charges" localSheetId="16">[15]LEDGER!#REF!</definedName>
    <definedName name="Legal___professional_charges" localSheetId="30">[15]LEDGER!#REF!</definedName>
    <definedName name="Legal___professional_charges" localSheetId="46">[15]LEDGER!#REF!</definedName>
    <definedName name="Legal___professional_charges" localSheetId="35">[15]LEDGER!#REF!</definedName>
    <definedName name="Legal___professional_charges" localSheetId="22">[15]LEDGER!#REF!</definedName>
    <definedName name="Legal___professional_charges" localSheetId="23">[15]LEDGER!#REF!</definedName>
    <definedName name="Legal___professional_charges" localSheetId="24">[15]LEDGER!#REF!</definedName>
    <definedName name="Legal___professional_charges">[15]LEDGER!#REF!</definedName>
    <definedName name="lhe" localSheetId="0">#REF!</definedName>
    <definedName name="lhe" localSheetId="1">#REF!</definedName>
    <definedName name="lhe" localSheetId="37">#REF!</definedName>
    <definedName name="lhe" localSheetId="2">#REF!</definedName>
    <definedName name="lhe" localSheetId="25">#REF!</definedName>
    <definedName name="lhe" localSheetId="41">#REF!</definedName>
    <definedName name="lhe" localSheetId="7">#REF!</definedName>
    <definedName name="lhe" localSheetId="51">#REF!</definedName>
    <definedName name="lhe" localSheetId="56">#REF!</definedName>
    <definedName name="lhe" localSheetId="16">#REF!</definedName>
    <definedName name="lhe" localSheetId="30">#REF!</definedName>
    <definedName name="lhe" localSheetId="46">#REF!</definedName>
    <definedName name="lhe" localSheetId="35">#REF!</definedName>
    <definedName name="lhe" localSheetId="22">#REF!</definedName>
    <definedName name="lhe" localSheetId="23">#REF!</definedName>
    <definedName name="lhe" localSheetId="24">#REF!</definedName>
    <definedName name="lhe">#REF!</definedName>
    <definedName name="LHimp_Bal" localSheetId="0">'[2]F&amp;F'!#REF!</definedName>
    <definedName name="LHimp_Bal" localSheetId="1">'[2]F&amp;F'!#REF!</definedName>
    <definedName name="LHimp_Bal" localSheetId="37">'[2]F&amp;F'!#REF!</definedName>
    <definedName name="LHimp_Bal" localSheetId="2">'[2]F&amp;F'!#REF!</definedName>
    <definedName name="LHimp_Bal" localSheetId="25">'[2]F&amp;F'!#REF!</definedName>
    <definedName name="LHimp_Bal" localSheetId="41">'[2]F&amp;F'!#REF!</definedName>
    <definedName name="LHimp_Bal" localSheetId="7">'[2]F&amp;F'!#REF!</definedName>
    <definedName name="LHimp_Bal" localSheetId="51">'[2]F&amp;F'!#REF!</definedName>
    <definedName name="LHimp_Bal" localSheetId="56">'[2]F&amp;F'!#REF!</definedName>
    <definedName name="LHimp_Bal" localSheetId="16">'[2]F&amp;F'!#REF!</definedName>
    <definedName name="LHimp_Bal" localSheetId="30">'[2]F&amp;F'!#REF!</definedName>
    <definedName name="LHimp_Bal" localSheetId="46">'[2]F&amp;F'!#REF!</definedName>
    <definedName name="LHimp_Bal" localSheetId="35">'[2]F&amp;F'!#REF!</definedName>
    <definedName name="LHimp_Bal" localSheetId="22">'[2]F&amp;F'!#REF!</definedName>
    <definedName name="LHimp_Bal" localSheetId="23">'[2]F&amp;F'!#REF!</definedName>
    <definedName name="LHimp_Bal" localSheetId="24">'[2]F&amp;F'!#REF!</definedName>
    <definedName name="LHimp_Bal">'[2]F&amp;F'!#REF!</definedName>
    <definedName name="LIABILITIES" localSheetId="0">#REF!</definedName>
    <definedName name="LIABILITIES" localSheetId="1">#REF!</definedName>
    <definedName name="LIABILITIES" localSheetId="37">#REF!</definedName>
    <definedName name="LIABILITIES" localSheetId="2">#REF!</definedName>
    <definedName name="LIABILITIES" localSheetId="25">#REF!</definedName>
    <definedName name="LIABILITIES" localSheetId="41">#REF!</definedName>
    <definedName name="LIABILITIES" localSheetId="7">#REF!</definedName>
    <definedName name="LIABILITIES" localSheetId="51">#REF!</definedName>
    <definedName name="LIABILITIES" localSheetId="56">#REF!</definedName>
    <definedName name="LIABILITIES" localSheetId="16">#REF!</definedName>
    <definedName name="LIABILITIES" localSheetId="30">#REF!</definedName>
    <definedName name="LIABILITIES" localSheetId="46">#REF!</definedName>
    <definedName name="LIABILITIES" localSheetId="35">#REF!</definedName>
    <definedName name="LIABILITIES" localSheetId="22">#REF!</definedName>
    <definedName name="LIABILITIES" localSheetId="23">#REF!</definedName>
    <definedName name="LIABILITIES" localSheetId="24">#REF!</definedName>
    <definedName name="LIABILITIES">#REF!</definedName>
    <definedName name="List">[43]List!$A$1:$Q$215</definedName>
    <definedName name="lkl" localSheetId="0">#REF!</definedName>
    <definedName name="lkl" localSheetId="1">#REF!</definedName>
    <definedName name="lkl" localSheetId="37">#REF!</definedName>
    <definedName name="lkl" localSheetId="2">#REF!</definedName>
    <definedName name="lkl" localSheetId="25">#REF!</definedName>
    <definedName name="lkl" localSheetId="41">#REF!</definedName>
    <definedName name="lkl" localSheetId="7">#REF!</definedName>
    <definedName name="lkl" localSheetId="51">#REF!</definedName>
    <definedName name="lkl" localSheetId="56">#REF!</definedName>
    <definedName name="lkl" localSheetId="16">#REF!</definedName>
    <definedName name="lkl" localSheetId="30">#REF!</definedName>
    <definedName name="lkl" localSheetId="46">#REF!</definedName>
    <definedName name="lkl" localSheetId="35">#REF!</definedName>
    <definedName name="lkl" localSheetId="22">#REF!</definedName>
    <definedName name="lkl" localSheetId="23">#REF!</definedName>
    <definedName name="lkl" localSheetId="24">#REF!</definedName>
    <definedName name="lkl">#REF!</definedName>
    <definedName name="LOANS" localSheetId="0">[23]pkage01!#REF!</definedName>
    <definedName name="LOANS" localSheetId="1">[23]pkage01!#REF!</definedName>
    <definedName name="LOANS" localSheetId="37">[23]pkage01!#REF!</definedName>
    <definedName name="LOANS" localSheetId="2">[23]pkage01!#REF!</definedName>
    <definedName name="LOANS" localSheetId="25">[23]pkage01!#REF!</definedName>
    <definedName name="LOANS" localSheetId="41">[23]pkage01!#REF!</definedName>
    <definedName name="LOANS" localSheetId="7">[23]pkage01!#REF!</definedName>
    <definedName name="LOANS" localSheetId="51">[23]pkage01!#REF!</definedName>
    <definedName name="LOANS" localSheetId="56">[23]pkage01!#REF!</definedName>
    <definedName name="LOANS" localSheetId="16">[23]pkage01!#REF!</definedName>
    <definedName name="LOANS" localSheetId="30">[23]pkage01!#REF!</definedName>
    <definedName name="LOANS" localSheetId="46">[23]pkage01!#REF!</definedName>
    <definedName name="LOANS" localSheetId="35">[23]pkage01!#REF!</definedName>
    <definedName name="LOANS" localSheetId="22">[23]pkage01!#REF!</definedName>
    <definedName name="LOANS" localSheetId="23">[23]pkage01!#REF!</definedName>
    <definedName name="LOANS" localSheetId="24">[23]pkage01!#REF!</definedName>
    <definedName name="LOANS">[23]pkage01!#REF!</definedName>
    <definedName name="loin" localSheetId="0" hidden="1">'[3]Revised Budget as per CNPP'!#REF!</definedName>
    <definedName name="loin" localSheetId="1" hidden="1">'[3]Revised Budget as per CNPP'!#REF!</definedName>
    <definedName name="loin" localSheetId="37" hidden="1">'[3]Revised Budget as per CNPP'!#REF!</definedName>
    <definedName name="loin" localSheetId="2" hidden="1">'[3]Revised Budget as per CNPP'!#REF!</definedName>
    <definedName name="loin" localSheetId="25" hidden="1">'[3]Revised Budget as per CNPP'!#REF!</definedName>
    <definedName name="loin" localSheetId="41" hidden="1">'[3]Revised Budget as per CNPP'!#REF!</definedName>
    <definedName name="loin" localSheetId="7" hidden="1">'[3]Revised Budget as per CNPP'!#REF!</definedName>
    <definedName name="loin" localSheetId="51" hidden="1">'[3]Revised Budget as per CNPP'!#REF!</definedName>
    <definedName name="loin" localSheetId="56" hidden="1">'[3]Revised Budget as per CNPP'!#REF!</definedName>
    <definedName name="loin" localSheetId="16" hidden="1">'[3]Revised Budget as per CNPP'!#REF!</definedName>
    <definedName name="loin" localSheetId="30" hidden="1">'[3]Revised Budget as per CNPP'!#REF!</definedName>
    <definedName name="loin" localSheetId="46" hidden="1">'[3]Revised Budget as per CNPP'!#REF!</definedName>
    <definedName name="loin" localSheetId="35" hidden="1">'[3]Revised Budget as per CNPP'!#REF!</definedName>
    <definedName name="loin" localSheetId="22" hidden="1">'[3]Revised Budget as per CNPP'!#REF!</definedName>
    <definedName name="loin" localSheetId="23" hidden="1">'[3]Revised Budget as per CNPP'!#REF!</definedName>
    <definedName name="loin" localSheetId="24" hidden="1">'[3]Revised Budget as per CNPP'!#REF!</definedName>
    <definedName name="loin" hidden="1">'[3]Revised Budget as per CNPP'!#REF!</definedName>
    <definedName name="Look">"VLOOKUP('B1.01-3 MUS (2)'!E31,'B1.01-3 MUS (2)'!$J$31:$J$34,1,TRUE)"</definedName>
    <definedName name="LTLoans" localSheetId="0">#REF!</definedName>
    <definedName name="LTLoans" localSheetId="1">#REF!</definedName>
    <definedName name="LTLoans" localSheetId="37">#REF!</definedName>
    <definedName name="LTLoans" localSheetId="2">#REF!</definedName>
    <definedName name="LTLoans" localSheetId="25">#REF!</definedName>
    <definedName name="LTLoans" localSheetId="41">#REF!</definedName>
    <definedName name="LTLoans" localSheetId="7">#REF!</definedName>
    <definedName name="LTLoans" localSheetId="51">#REF!</definedName>
    <definedName name="LTLoans" localSheetId="56">#REF!</definedName>
    <definedName name="LTLoans" localSheetId="16">#REF!</definedName>
    <definedName name="LTLoans" localSheetId="30">#REF!</definedName>
    <definedName name="LTLoans" localSheetId="46">#REF!</definedName>
    <definedName name="LTLoans" localSheetId="35">#REF!</definedName>
    <definedName name="LTLoans" localSheetId="22">#REF!</definedName>
    <definedName name="LTLoans" localSheetId="23">#REF!</definedName>
    <definedName name="LTLoans" localSheetId="24">#REF!</definedName>
    <definedName name="LTLoans">#REF!</definedName>
    <definedName name="m" localSheetId="0">#REF!</definedName>
    <definedName name="m" localSheetId="1">#REF!</definedName>
    <definedName name="m" localSheetId="37">#REF!</definedName>
    <definedName name="m" localSheetId="2">#REF!</definedName>
    <definedName name="m" localSheetId="25">#REF!</definedName>
    <definedName name="m" localSheetId="41">#REF!</definedName>
    <definedName name="m" localSheetId="7">#REF!</definedName>
    <definedName name="m" localSheetId="51">#REF!</definedName>
    <definedName name="m" localSheetId="56">#REF!</definedName>
    <definedName name="m" localSheetId="16">#REF!</definedName>
    <definedName name="m" localSheetId="30">#REF!</definedName>
    <definedName name="m" localSheetId="46">#REF!</definedName>
    <definedName name="m" localSheetId="35">#REF!</definedName>
    <definedName name="m" localSheetId="22">#REF!</definedName>
    <definedName name="m" localSheetId="23">#REF!</definedName>
    <definedName name="m" localSheetId="24">#REF!</definedName>
    <definedName name="m">#REF!</definedName>
    <definedName name="Macro1">#N/A</definedName>
    <definedName name="Macro2">#N/A</definedName>
    <definedName name="Manag" localSheetId="0">#REF!</definedName>
    <definedName name="Manag" localSheetId="1">#REF!</definedName>
    <definedName name="Manag" localSheetId="37">#REF!</definedName>
    <definedName name="Manag" localSheetId="2">#REF!</definedName>
    <definedName name="Manag" localSheetId="25">#REF!</definedName>
    <definedName name="Manag" localSheetId="41">#REF!</definedName>
    <definedName name="Manag" localSheetId="7">#REF!</definedName>
    <definedName name="Manag" localSheetId="51">#REF!</definedName>
    <definedName name="Manag" localSheetId="56">#REF!</definedName>
    <definedName name="Manag" localSheetId="16">#REF!</definedName>
    <definedName name="Manag" localSheetId="30">#REF!</definedName>
    <definedName name="Manag" localSheetId="46">#REF!</definedName>
    <definedName name="Manag" localSheetId="35">#REF!</definedName>
    <definedName name="Manag" localSheetId="22">#REF!</definedName>
    <definedName name="Manag" localSheetId="23">#REF!</definedName>
    <definedName name="Manag" localSheetId="24">#REF!</definedName>
    <definedName name="Manag">#REF!</definedName>
    <definedName name="Management" localSheetId="0">#REF!</definedName>
    <definedName name="Management" localSheetId="1">#REF!</definedName>
    <definedName name="Management" localSheetId="37">#REF!</definedName>
    <definedName name="Management" localSheetId="2">#REF!</definedName>
    <definedName name="Management" localSheetId="25">#REF!</definedName>
    <definedName name="Management" localSheetId="41">#REF!</definedName>
    <definedName name="Management" localSheetId="7">#REF!</definedName>
    <definedName name="Management" localSheetId="51">#REF!</definedName>
    <definedName name="Management" localSheetId="56">#REF!</definedName>
    <definedName name="Management" localSheetId="16">#REF!</definedName>
    <definedName name="Management" localSheetId="30">#REF!</definedName>
    <definedName name="Management" localSheetId="46">#REF!</definedName>
    <definedName name="Management" localSheetId="35">#REF!</definedName>
    <definedName name="Management" localSheetId="22">#REF!</definedName>
    <definedName name="Management" localSheetId="23">#REF!</definedName>
    <definedName name="Management" localSheetId="24">#REF!</definedName>
    <definedName name="Management">#REF!</definedName>
    <definedName name="manager" localSheetId="0" hidden="1">OFFSET([0]!Data.Top.Left,1,0)</definedName>
    <definedName name="manager" localSheetId="18" hidden="1">OFFSET([0]!Data.Top.Left,1,0)</definedName>
    <definedName name="manager" localSheetId="1" hidden="1">OFFSET([0]!Data.Top.Left,1,0)</definedName>
    <definedName name="manager" localSheetId="37" hidden="1">OFFSET([0]!Data.Top.Left,1,0)</definedName>
    <definedName name="manager" localSheetId="2" hidden="1">OFFSET([0]!Data.Top.Left,1,0)</definedName>
    <definedName name="manager" localSheetId="25" hidden="1">OFFSET([0]!Data.Top.Left,1,0)</definedName>
    <definedName name="manager" localSheetId="41" hidden="1">OFFSET([0]!Data.Top.Left,1,0)</definedName>
    <definedName name="manager" localSheetId="7" hidden="1">OFFSET([0]!Data.Top.Left,1,0)</definedName>
    <definedName name="manager" localSheetId="51" hidden="1">OFFSET([0]!Data.Top.Left,1,0)</definedName>
    <definedName name="manager" localSheetId="56" hidden="1">OFFSET([0]!Data.Top.Left,1,0)</definedName>
    <definedName name="manager" localSheetId="16" hidden="1">OFFSET([0]!Data.Top.Left,1,0)</definedName>
    <definedName name="manager" localSheetId="30" hidden="1">OFFSET([0]!Data.Top.Left,1,0)</definedName>
    <definedName name="manager" localSheetId="46" hidden="1">OFFSET([0]!Data.Top.Left,1,0)</definedName>
    <definedName name="manager" localSheetId="35" hidden="1">OFFSET([0]!Data.Top.Left,1,0)</definedName>
    <definedName name="manager" localSheetId="22" hidden="1">OFFSET([0]!Data.Top.Left,1,0)</definedName>
    <definedName name="manager" localSheetId="23" hidden="1">OFFSET([0]!Data.Top.Left,1,0)</definedName>
    <definedName name="manager" localSheetId="24" hidden="1">OFFSET([0]!Data.Top.Left,1,0)</definedName>
    <definedName name="manager" hidden="1">OFFSET([0]!Data.Top.Left,1,0)</definedName>
    <definedName name="MAR_F" localSheetId="0">#REF!</definedName>
    <definedName name="MAR_F" localSheetId="1">#REF!</definedName>
    <definedName name="MAR_F" localSheetId="37">#REF!</definedName>
    <definedName name="MAR_F" localSheetId="2">#REF!</definedName>
    <definedName name="MAR_F" localSheetId="25">#REF!</definedName>
    <definedName name="MAR_F" localSheetId="41">#REF!</definedName>
    <definedName name="MAR_F" localSheetId="7">#REF!</definedName>
    <definedName name="MAR_F" localSheetId="51">#REF!</definedName>
    <definedName name="MAR_F" localSheetId="56">#REF!</definedName>
    <definedName name="MAR_F" localSheetId="16">#REF!</definedName>
    <definedName name="MAR_F" localSheetId="30">#REF!</definedName>
    <definedName name="MAR_F" localSheetId="46">#REF!</definedName>
    <definedName name="MAR_F" localSheetId="35">#REF!</definedName>
    <definedName name="MAR_F" localSheetId="22">#REF!</definedName>
    <definedName name="MAR_F" localSheetId="23">#REF!</definedName>
    <definedName name="MAR_F" localSheetId="24">#REF!</definedName>
    <definedName name="MAR_F">#REF!</definedName>
    <definedName name="MARKET">[32]Augbkp98!$Z$6:$AO$25</definedName>
    <definedName name="MARKETING07" localSheetId="0">#REF!</definedName>
    <definedName name="MARKETING07" localSheetId="1">#REF!</definedName>
    <definedName name="MARKETING07" localSheetId="37">#REF!</definedName>
    <definedName name="MARKETING07" localSheetId="2">#REF!</definedName>
    <definedName name="MARKETING07" localSheetId="25">#REF!</definedName>
    <definedName name="MARKETING07" localSheetId="41">#REF!</definedName>
    <definedName name="MARKETING07" localSheetId="7">#REF!</definedName>
    <definedName name="MARKETING07" localSheetId="51">#REF!</definedName>
    <definedName name="MARKETING07" localSheetId="56">#REF!</definedName>
    <definedName name="MARKETING07" localSheetId="16">#REF!</definedName>
    <definedName name="MARKETING07" localSheetId="30">#REF!</definedName>
    <definedName name="MARKETING07" localSheetId="46">#REF!</definedName>
    <definedName name="MARKETING07" localSheetId="35">#REF!</definedName>
    <definedName name="MARKETING07" localSheetId="22">#REF!</definedName>
    <definedName name="MARKETING07" localSheetId="23">#REF!</definedName>
    <definedName name="MARKETING07" localSheetId="24">#REF!</definedName>
    <definedName name="MARKETING07">#REF!</definedName>
    <definedName name="MARKETING98" localSheetId="0">#REF!</definedName>
    <definedName name="MARKETING98" localSheetId="1">#REF!</definedName>
    <definedName name="MARKETING98" localSheetId="37">#REF!</definedName>
    <definedName name="MARKETING98" localSheetId="2">#REF!</definedName>
    <definedName name="MARKETING98" localSheetId="25">#REF!</definedName>
    <definedName name="MARKETING98" localSheetId="41">#REF!</definedName>
    <definedName name="MARKETING98" localSheetId="7">#REF!</definedName>
    <definedName name="MARKETING98" localSheetId="51">#REF!</definedName>
    <definedName name="MARKETING98" localSheetId="56">#REF!</definedName>
    <definedName name="MARKETING98" localSheetId="16">#REF!</definedName>
    <definedName name="MARKETING98" localSheetId="30">#REF!</definedName>
    <definedName name="MARKETING98" localSheetId="46">#REF!</definedName>
    <definedName name="MARKETING98" localSheetId="35">#REF!</definedName>
    <definedName name="MARKETING98" localSheetId="22">#REF!</definedName>
    <definedName name="MARKETING98" localSheetId="23">#REF!</definedName>
    <definedName name="MARKETING98" localSheetId="24">#REF!</definedName>
    <definedName name="MARKETING98">#REF!</definedName>
    <definedName name="MARKETINGALL" localSheetId="0">#REF!</definedName>
    <definedName name="MARKETINGALL" localSheetId="1">#REF!</definedName>
    <definedName name="MARKETINGALL" localSheetId="37">#REF!</definedName>
    <definedName name="MARKETINGALL" localSheetId="2">#REF!</definedName>
    <definedName name="MARKETINGALL" localSheetId="25">#REF!</definedName>
    <definedName name="MARKETINGALL" localSheetId="41">#REF!</definedName>
    <definedName name="MARKETINGALL" localSheetId="7">#REF!</definedName>
    <definedName name="MARKETINGALL" localSheetId="51">#REF!</definedName>
    <definedName name="MARKETINGALL" localSheetId="56">#REF!</definedName>
    <definedName name="MARKETINGALL" localSheetId="16">#REF!</definedName>
    <definedName name="MARKETINGALL" localSheetId="30">#REF!</definedName>
    <definedName name="MARKETINGALL" localSheetId="46">#REF!</definedName>
    <definedName name="MARKETINGALL" localSheetId="35">#REF!</definedName>
    <definedName name="MARKETINGALL" localSheetId="22">#REF!</definedName>
    <definedName name="MARKETINGALL" localSheetId="23">#REF!</definedName>
    <definedName name="MARKETINGALL" localSheetId="24">#REF!</definedName>
    <definedName name="MARKETINGALL">#REF!</definedName>
    <definedName name="MARR" localSheetId="0">#REF!</definedName>
    <definedName name="MARR" localSheetId="1">#REF!</definedName>
    <definedName name="MARR" localSheetId="37">#REF!</definedName>
    <definedName name="MARR" localSheetId="2">#REF!</definedName>
    <definedName name="MARR" localSheetId="25">#REF!</definedName>
    <definedName name="MARR" localSheetId="41">#REF!</definedName>
    <definedName name="MARR" localSheetId="7">#REF!</definedName>
    <definedName name="MARR" localSheetId="51">#REF!</definedName>
    <definedName name="MARR" localSheetId="56">#REF!</definedName>
    <definedName name="MARR" localSheetId="16">#REF!</definedName>
    <definedName name="MARR" localSheetId="30">#REF!</definedName>
    <definedName name="MARR" localSheetId="46">#REF!</definedName>
    <definedName name="MARR" localSheetId="35">#REF!</definedName>
    <definedName name="MARR" localSheetId="22">#REF!</definedName>
    <definedName name="MARR" localSheetId="23">#REF!</definedName>
    <definedName name="MARR" localSheetId="24">#REF!</definedName>
    <definedName name="MARR">#REF!</definedName>
    <definedName name="Materials" localSheetId="0">'[27]Income Statement'!#REF!</definedName>
    <definedName name="Materials" localSheetId="1">'[27]Income Statement'!#REF!</definedName>
    <definedName name="Materials" localSheetId="37">'[27]Income Statement'!#REF!</definedName>
    <definedName name="Materials" localSheetId="2">'[27]Income Statement'!#REF!</definedName>
    <definedName name="Materials" localSheetId="25">'[27]Income Statement'!#REF!</definedName>
    <definedName name="Materials" localSheetId="41">'[27]Income Statement'!#REF!</definedName>
    <definedName name="Materials" localSheetId="7">'[27]Income Statement'!#REF!</definedName>
    <definedName name="Materials" localSheetId="51">'[27]Income Statement'!#REF!</definedName>
    <definedName name="Materials" localSheetId="56">'[27]Income Statement'!#REF!</definedName>
    <definedName name="Materials" localSheetId="16">'[27]Income Statement'!#REF!</definedName>
    <definedName name="Materials" localSheetId="30">'[27]Income Statement'!#REF!</definedName>
    <definedName name="Materials" localSheetId="46">'[27]Income Statement'!#REF!</definedName>
    <definedName name="Materials" localSheetId="35">'[27]Income Statement'!#REF!</definedName>
    <definedName name="Materials" localSheetId="22">'[27]Income Statement'!#REF!</definedName>
    <definedName name="Materials" localSheetId="23">'[27]Income Statement'!#REF!</definedName>
    <definedName name="Materials" localSheetId="24">'[27]Income Statement'!#REF!</definedName>
    <definedName name="Materials">'[27]Income Statement'!#REF!</definedName>
    <definedName name="Medical_Expenses" localSheetId="0">[15]LEDGER!#REF!</definedName>
    <definedName name="Medical_Expenses" localSheetId="1">[15]LEDGER!#REF!</definedName>
    <definedName name="Medical_Expenses" localSheetId="37">[15]LEDGER!#REF!</definedName>
    <definedName name="Medical_Expenses" localSheetId="2">[15]LEDGER!#REF!</definedName>
    <definedName name="Medical_Expenses" localSheetId="25">[15]LEDGER!#REF!</definedName>
    <definedName name="Medical_Expenses" localSheetId="41">[15]LEDGER!#REF!</definedName>
    <definedName name="Medical_Expenses" localSheetId="7">[15]LEDGER!#REF!</definedName>
    <definedName name="Medical_Expenses" localSheetId="51">[15]LEDGER!#REF!</definedName>
    <definedName name="Medical_Expenses" localSheetId="56">[15]LEDGER!#REF!</definedName>
    <definedName name="Medical_Expenses" localSheetId="16">[15]LEDGER!#REF!</definedName>
    <definedName name="Medical_Expenses" localSheetId="30">[15]LEDGER!#REF!</definedName>
    <definedName name="Medical_Expenses" localSheetId="46">[15]LEDGER!#REF!</definedName>
    <definedName name="Medical_Expenses" localSheetId="35">[15]LEDGER!#REF!</definedName>
    <definedName name="Medical_Expenses" localSheetId="22">[15]LEDGER!#REF!</definedName>
    <definedName name="Medical_Expenses" localSheetId="23">[15]LEDGER!#REF!</definedName>
    <definedName name="Medical_Expenses" localSheetId="24">[15]LEDGER!#REF!</definedName>
    <definedName name="Medical_Expenses">[15]LEDGER!#REF!</definedName>
    <definedName name="MEH_F" localSheetId="0">#REF!</definedName>
    <definedName name="MEH_F" localSheetId="1">#REF!</definedName>
    <definedName name="MEH_F" localSheetId="37">#REF!</definedName>
    <definedName name="MEH_F" localSheetId="2">#REF!</definedName>
    <definedName name="MEH_F" localSheetId="25">#REF!</definedName>
    <definedName name="MEH_F" localSheetId="41">#REF!</definedName>
    <definedName name="MEH_F" localSheetId="7">#REF!</definedName>
    <definedName name="MEH_F" localSheetId="51">#REF!</definedName>
    <definedName name="MEH_F" localSheetId="56">#REF!</definedName>
    <definedName name="MEH_F" localSheetId="16">#REF!</definedName>
    <definedName name="MEH_F" localSheetId="30">#REF!</definedName>
    <definedName name="MEH_F" localSheetId="46">#REF!</definedName>
    <definedName name="MEH_F" localSheetId="35">#REF!</definedName>
    <definedName name="MEH_F" localSheetId="22">#REF!</definedName>
    <definedName name="MEH_F" localSheetId="23">#REF!</definedName>
    <definedName name="MEH_F" localSheetId="24">#REF!</definedName>
    <definedName name="MEH_F">#REF!</definedName>
    <definedName name="MEHR" localSheetId="0">#REF!</definedName>
    <definedName name="MEHR" localSheetId="1">#REF!</definedName>
    <definedName name="MEHR" localSheetId="37">#REF!</definedName>
    <definedName name="MEHR" localSheetId="2">#REF!</definedName>
    <definedName name="MEHR" localSheetId="25">#REF!</definedName>
    <definedName name="MEHR" localSheetId="41">#REF!</definedName>
    <definedName name="MEHR" localSheetId="7">#REF!</definedName>
    <definedName name="MEHR" localSheetId="51">#REF!</definedName>
    <definedName name="MEHR" localSheetId="56">#REF!</definedName>
    <definedName name="MEHR" localSheetId="16">#REF!</definedName>
    <definedName name="MEHR" localSheetId="30">#REF!</definedName>
    <definedName name="MEHR" localSheetId="46">#REF!</definedName>
    <definedName name="MEHR" localSheetId="35">#REF!</definedName>
    <definedName name="MEHR" localSheetId="22">#REF!</definedName>
    <definedName name="MEHR" localSheetId="23">#REF!</definedName>
    <definedName name="MEHR" localSheetId="24">#REF!</definedName>
    <definedName name="MEHR">#REF!</definedName>
    <definedName name="mmmmmmm">[44]DTAX!$G$3</definedName>
    <definedName name="MMRAC1" localSheetId="0">#REF!</definedName>
    <definedName name="MMRAC1" localSheetId="1">#REF!</definedName>
    <definedName name="MMRAC1" localSheetId="37">#REF!</definedName>
    <definedName name="MMRAC1" localSheetId="2">#REF!</definedName>
    <definedName name="MMRAC1" localSheetId="25">#REF!</definedName>
    <definedName name="MMRAC1" localSheetId="41">#REF!</definedName>
    <definedName name="MMRAC1" localSheetId="7">#REF!</definedName>
    <definedName name="MMRAC1" localSheetId="51">#REF!</definedName>
    <definedName name="MMRAC1" localSheetId="56">#REF!</definedName>
    <definedName name="MMRAC1" localSheetId="16">#REF!</definedName>
    <definedName name="MMRAC1" localSheetId="30">#REF!</definedName>
    <definedName name="MMRAC1" localSheetId="46">#REF!</definedName>
    <definedName name="MMRAC1" localSheetId="35">#REF!</definedName>
    <definedName name="MMRAC1" localSheetId="22">#REF!</definedName>
    <definedName name="MMRAC1" localSheetId="23">#REF!</definedName>
    <definedName name="MMRAC1" localSheetId="24">#REF!</definedName>
    <definedName name="MMRAC1">#REF!</definedName>
    <definedName name="MMRAC10" localSheetId="0">#REF!</definedName>
    <definedName name="MMRAC10" localSheetId="1">#REF!</definedName>
    <definedName name="MMRAC10" localSheetId="37">#REF!</definedName>
    <definedName name="MMRAC10" localSheetId="2">#REF!</definedName>
    <definedName name="MMRAC10" localSheetId="25">#REF!</definedName>
    <definedName name="MMRAC10" localSheetId="41">#REF!</definedName>
    <definedName name="MMRAC10" localSheetId="7">#REF!</definedName>
    <definedName name="MMRAC10" localSheetId="51">#REF!</definedName>
    <definedName name="MMRAC10" localSheetId="56">#REF!</definedName>
    <definedName name="MMRAC10" localSheetId="16">#REF!</definedName>
    <definedName name="MMRAC10" localSheetId="30">#REF!</definedName>
    <definedName name="MMRAC10" localSheetId="46">#REF!</definedName>
    <definedName name="MMRAC10" localSheetId="35">#REF!</definedName>
    <definedName name="MMRAC10" localSheetId="22">#REF!</definedName>
    <definedName name="MMRAC10" localSheetId="23">#REF!</definedName>
    <definedName name="MMRAC10" localSheetId="24">#REF!</definedName>
    <definedName name="MMRAC10">#REF!</definedName>
    <definedName name="MMRAC11" localSheetId="0">#REF!</definedName>
    <definedName name="MMRAC11" localSheetId="1">#REF!</definedName>
    <definedName name="MMRAC11" localSheetId="37">#REF!</definedName>
    <definedName name="MMRAC11" localSheetId="2">#REF!</definedName>
    <definedName name="MMRAC11" localSheetId="25">#REF!</definedName>
    <definedName name="MMRAC11" localSheetId="41">#REF!</definedName>
    <definedName name="MMRAC11" localSheetId="7">#REF!</definedName>
    <definedName name="MMRAC11" localSheetId="51">#REF!</definedName>
    <definedName name="MMRAC11" localSheetId="56">#REF!</definedName>
    <definedName name="MMRAC11" localSheetId="16">#REF!</definedName>
    <definedName name="MMRAC11" localSheetId="30">#REF!</definedName>
    <definedName name="MMRAC11" localSheetId="46">#REF!</definedName>
    <definedName name="MMRAC11" localSheetId="35">#REF!</definedName>
    <definedName name="MMRAC11" localSheetId="22">#REF!</definedName>
    <definedName name="MMRAC11" localSheetId="23">#REF!</definedName>
    <definedName name="MMRAC11" localSheetId="24">#REF!</definedName>
    <definedName name="MMRAC11">#REF!</definedName>
    <definedName name="MMRAC12" localSheetId="0">#REF!</definedName>
    <definedName name="MMRAC12" localSheetId="1">#REF!</definedName>
    <definedName name="MMRAC12" localSheetId="37">#REF!</definedName>
    <definedName name="MMRAC12" localSheetId="2">#REF!</definedName>
    <definedName name="MMRAC12" localSheetId="25">#REF!</definedName>
    <definedName name="MMRAC12" localSheetId="41">#REF!</definedName>
    <definedName name="MMRAC12" localSheetId="7">#REF!</definedName>
    <definedName name="MMRAC12" localSheetId="51">#REF!</definedName>
    <definedName name="MMRAC12" localSheetId="56">#REF!</definedName>
    <definedName name="MMRAC12" localSheetId="16">#REF!</definedName>
    <definedName name="MMRAC12" localSheetId="30">#REF!</definedName>
    <definedName name="MMRAC12" localSheetId="46">#REF!</definedName>
    <definedName name="MMRAC12" localSheetId="35">#REF!</definedName>
    <definedName name="MMRAC12" localSheetId="22">#REF!</definedName>
    <definedName name="MMRAC12" localSheetId="23">#REF!</definedName>
    <definedName name="MMRAC12" localSheetId="24">#REF!</definedName>
    <definedName name="MMRAC12">#REF!</definedName>
    <definedName name="MMRAC2" localSheetId="0">#REF!</definedName>
    <definedName name="MMRAC2" localSheetId="1">#REF!</definedName>
    <definedName name="MMRAC2" localSheetId="37">#REF!</definedName>
    <definedName name="MMRAC2" localSheetId="2">#REF!</definedName>
    <definedName name="MMRAC2" localSheetId="25">#REF!</definedName>
    <definedName name="MMRAC2" localSheetId="41">#REF!</definedName>
    <definedName name="MMRAC2" localSheetId="7">#REF!</definedName>
    <definedName name="MMRAC2" localSheetId="51">#REF!</definedName>
    <definedName name="MMRAC2" localSheetId="56">#REF!</definedName>
    <definedName name="MMRAC2" localSheetId="16">#REF!</definedName>
    <definedName name="MMRAC2" localSheetId="30">#REF!</definedName>
    <definedName name="MMRAC2" localSheetId="46">#REF!</definedName>
    <definedName name="MMRAC2" localSheetId="35">#REF!</definedName>
    <definedName name="MMRAC2" localSheetId="22">#REF!</definedName>
    <definedName name="MMRAC2" localSheetId="23">#REF!</definedName>
    <definedName name="MMRAC2" localSheetId="24">#REF!</definedName>
    <definedName name="MMRAC2">#REF!</definedName>
    <definedName name="MMRAC3" localSheetId="0">#REF!</definedName>
    <definedName name="MMRAC3" localSheetId="1">#REF!</definedName>
    <definedName name="MMRAC3" localSheetId="37">#REF!</definedName>
    <definedName name="MMRAC3" localSheetId="2">#REF!</definedName>
    <definedName name="MMRAC3" localSheetId="25">#REF!</definedName>
    <definedName name="MMRAC3" localSheetId="41">#REF!</definedName>
    <definedName name="MMRAC3" localSheetId="7">#REF!</definedName>
    <definedName name="MMRAC3" localSheetId="51">#REF!</definedName>
    <definedName name="MMRAC3" localSheetId="56">#REF!</definedName>
    <definedName name="MMRAC3" localSheetId="16">#REF!</definedName>
    <definedName name="MMRAC3" localSheetId="30">#REF!</definedName>
    <definedName name="MMRAC3" localSheetId="46">#REF!</definedName>
    <definedName name="MMRAC3" localSheetId="35">#REF!</definedName>
    <definedName name="MMRAC3" localSheetId="22">#REF!</definedName>
    <definedName name="MMRAC3" localSheetId="23">#REF!</definedName>
    <definedName name="MMRAC3" localSheetId="24">#REF!</definedName>
    <definedName name="MMRAC3">#REF!</definedName>
    <definedName name="MMRAC4" localSheetId="0">#REF!</definedName>
    <definedName name="MMRAC4" localSheetId="1">#REF!</definedName>
    <definedName name="MMRAC4" localSheetId="37">#REF!</definedName>
    <definedName name="MMRAC4" localSheetId="2">#REF!</definedName>
    <definedName name="MMRAC4" localSheetId="25">#REF!</definedName>
    <definedName name="MMRAC4" localSheetId="41">#REF!</definedName>
    <definedName name="MMRAC4" localSheetId="7">#REF!</definedName>
    <definedName name="MMRAC4" localSheetId="51">#REF!</definedName>
    <definedName name="MMRAC4" localSheetId="56">#REF!</definedName>
    <definedName name="MMRAC4" localSheetId="16">#REF!</definedName>
    <definedName name="MMRAC4" localSheetId="30">#REF!</definedName>
    <definedName name="MMRAC4" localSheetId="46">#REF!</definedName>
    <definedName name="MMRAC4" localSheetId="35">#REF!</definedName>
    <definedName name="MMRAC4" localSheetId="22">#REF!</definedName>
    <definedName name="MMRAC4" localSheetId="23">#REF!</definedName>
    <definedName name="MMRAC4" localSheetId="24">#REF!</definedName>
    <definedName name="MMRAC4">#REF!</definedName>
    <definedName name="MMRAC5" localSheetId="0">#REF!</definedName>
    <definedName name="MMRAC5" localSheetId="1">#REF!</definedName>
    <definedName name="MMRAC5" localSheetId="37">#REF!</definedName>
    <definedName name="MMRAC5" localSheetId="2">#REF!</definedName>
    <definedName name="MMRAC5" localSheetId="25">#REF!</definedName>
    <definedName name="MMRAC5" localSheetId="41">#REF!</definedName>
    <definedName name="MMRAC5" localSheetId="7">#REF!</definedName>
    <definedName name="MMRAC5" localSheetId="51">#REF!</definedName>
    <definedName name="MMRAC5" localSheetId="56">#REF!</definedName>
    <definedName name="MMRAC5" localSheetId="16">#REF!</definedName>
    <definedName name="MMRAC5" localSheetId="30">#REF!</definedName>
    <definedName name="MMRAC5" localSheetId="46">#REF!</definedName>
    <definedName name="MMRAC5" localSheetId="35">#REF!</definedName>
    <definedName name="MMRAC5" localSheetId="22">#REF!</definedName>
    <definedName name="MMRAC5" localSheetId="23">#REF!</definedName>
    <definedName name="MMRAC5" localSheetId="24">#REF!</definedName>
    <definedName name="MMRAC5">#REF!</definedName>
    <definedName name="MMRAC6" localSheetId="0">#REF!</definedName>
    <definedName name="MMRAC6" localSheetId="1">#REF!</definedName>
    <definedName name="MMRAC6" localSheetId="37">#REF!</definedName>
    <definedName name="MMRAC6" localSheetId="2">#REF!</definedName>
    <definedName name="MMRAC6" localSheetId="25">#REF!</definedName>
    <definedName name="MMRAC6" localSheetId="41">#REF!</definedName>
    <definedName name="MMRAC6" localSheetId="7">#REF!</definedName>
    <definedName name="MMRAC6" localSheetId="51">#REF!</definedName>
    <definedName name="MMRAC6" localSheetId="56">#REF!</definedName>
    <definedName name="MMRAC6" localSheetId="16">#REF!</definedName>
    <definedName name="MMRAC6" localSheetId="30">#REF!</definedName>
    <definedName name="MMRAC6" localSheetId="46">#REF!</definedName>
    <definedName name="MMRAC6" localSheetId="35">#REF!</definedName>
    <definedName name="MMRAC6" localSheetId="22">#REF!</definedName>
    <definedName name="MMRAC6" localSheetId="23">#REF!</definedName>
    <definedName name="MMRAC6" localSheetId="24">#REF!</definedName>
    <definedName name="MMRAC6">#REF!</definedName>
    <definedName name="MMRAC7" localSheetId="0">#REF!</definedName>
    <definedName name="MMRAC7" localSheetId="1">#REF!</definedName>
    <definedName name="MMRAC7" localSheetId="37">#REF!</definedName>
    <definedName name="MMRAC7" localSheetId="2">#REF!</definedName>
    <definedName name="MMRAC7" localSheetId="25">#REF!</definedName>
    <definedName name="MMRAC7" localSheetId="41">#REF!</definedName>
    <definedName name="MMRAC7" localSheetId="7">#REF!</definedName>
    <definedName name="MMRAC7" localSheetId="51">#REF!</definedName>
    <definedName name="MMRAC7" localSheetId="56">#REF!</definedName>
    <definedName name="MMRAC7" localSheetId="16">#REF!</definedName>
    <definedName name="MMRAC7" localSheetId="30">#REF!</definedName>
    <definedName name="MMRAC7" localSheetId="46">#REF!</definedName>
    <definedName name="MMRAC7" localSheetId="35">#REF!</definedName>
    <definedName name="MMRAC7" localSheetId="22">#REF!</definedName>
    <definedName name="MMRAC7" localSheetId="23">#REF!</definedName>
    <definedName name="MMRAC7" localSheetId="24">#REF!</definedName>
    <definedName name="MMRAC7">#REF!</definedName>
    <definedName name="MMRAC8" localSheetId="0">#REF!</definedName>
    <definedName name="MMRAC8" localSheetId="1">#REF!</definedName>
    <definedName name="MMRAC8" localSheetId="37">#REF!</definedName>
    <definedName name="MMRAC8" localSheetId="2">#REF!</definedName>
    <definedName name="MMRAC8" localSheetId="25">#REF!</definedName>
    <definedName name="MMRAC8" localSheetId="41">#REF!</definedName>
    <definedName name="MMRAC8" localSheetId="7">#REF!</definedName>
    <definedName name="MMRAC8" localSheetId="51">#REF!</definedName>
    <definedName name="MMRAC8" localSheetId="56">#REF!</definedName>
    <definedName name="MMRAC8" localSheetId="16">#REF!</definedName>
    <definedName name="MMRAC8" localSheetId="30">#REF!</definedName>
    <definedName name="MMRAC8" localSheetId="46">#REF!</definedName>
    <definedName name="MMRAC8" localSheetId="35">#REF!</definedName>
    <definedName name="MMRAC8" localSheetId="22">#REF!</definedName>
    <definedName name="MMRAC8" localSheetId="23">#REF!</definedName>
    <definedName name="MMRAC8" localSheetId="24">#REF!</definedName>
    <definedName name="MMRAC8">#REF!</definedName>
    <definedName name="MMRAC9" localSheetId="0">#REF!</definedName>
    <definedName name="MMRAC9" localSheetId="1">#REF!</definedName>
    <definedName name="MMRAC9" localSheetId="37">#REF!</definedName>
    <definedName name="MMRAC9" localSheetId="2">#REF!</definedName>
    <definedName name="MMRAC9" localSheetId="25">#REF!</definedName>
    <definedName name="MMRAC9" localSheetId="41">#REF!</definedName>
    <definedName name="MMRAC9" localSheetId="7">#REF!</definedName>
    <definedName name="MMRAC9" localSheetId="51">#REF!</definedName>
    <definedName name="MMRAC9" localSheetId="56">#REF!</definedName>
    <definedName name="MMRAC9" localSheetId="16">#REF!</definedName>
    <definedName name="MMRAC9" localSheetId="30">#REF!</definedName>
    <definedName name="MMRAC9" localSheetId="46">#REF!</definedName>
    <definedName name="MMRAC9" localSheetId="35">#REF!</definedName>
    <definedName name="MMRAC9" localSheetId="22">#REF!</definedName>
    <definedName name="MMRAC9" localSheetId="23">#REF!</definedName>
    <definedName name="MMRAC9" localSheetId="24">#REF!</definedName>
    <definedName name="MMRAC9">#REF!</definedName>
    <definedName name="MMRACQP1" localSheetId="0">#REF!</definedName>
    <definedName name="MMRACQP1" localSheetId="1">#REF!</definedName>
    <definedName name="MMRACQP1" localSheetId="37">#REF!</definedName>
    <definedName name="MMRACQP1" localSheetId="2">#REF!</definedName>
    <definedName name="MMRACQP1" localSheetId="25">#REF!</definedName>
    <definedName name="MMRACQP1" localSheetId="41">#REF!</definedName>
    <definedName name="MMRACQP1" localSheetId="7">#REF!</definedName>
    <definedName name="MMRACQP1" localSheetId="51">#REF!</definedName>
    <definedName name="MMRACQP1" localSheetId="56">#REF!</definedName>
    <definedName name="MMRACQP1" localSheetId="16">#REF!</definedName>
    <definedName name="MMRACQP1" localSheetId="30">#REF!</definedName>
    <definedName name="MMRACQP1" localSheetId="46">#REF!</definedName>
    <definedName name="MMRACQP1" localSheetId="35">#REF!</definedName>
    <definedName name="MMRACQP1" localSheetId="22">#REF!</definedName>
    <definedName name="MMRACQP1" localSheetId="23">#REF!</definedName>
    <definedName name="MMRACQP1" localSheetId="24">#REF!</definedName>
    <definedName name="MMRACQP1">#REF!</definedName>
    <definedName name="MMRACQP2" localSheetId="0">#REF!</definedName>
    <definedName name="MMRACQP2" localSheetId="1">#REF!</definedName>
    <definedName name="MMRACQP2" localSheetId="37">#REF!</definedName>
    <definedName name="MMRACQP2" localSheetId="2">#REF!</definedName>
    <definedName name="MMRACQP2" localSheetId="25">#REF!</definedName>
    <definedName name="MMRACQP2" localSheetId="41">#REF!</definedName>
    <definedName name="MMRACQP2" localSheetId="7">#REF!</definedName>
    <definedName name="MMRACQP2" localSheetId="51">#REF!</definedName>
    <definedName name="MMRACQP2" localSheetId="56">#REF!</definedName>
    <definedName name="MMRACQP2" localSheetId="16">#REF!</definedName>
    <definedName name="MMRACQP2" localSheetId="30">#REF!</definedName>
    <definedName name="MMRACQP2" localSheetId="46">#REF!</definedName>
    <definedName name="MMRACQP2" localSheetId="35">#REF!</definedName>
    <definedName name="MMRACQP2" localSheetId="22">#REF!</definedName>
    <definedName name="MMRACQP2" localSheetId="23">#REF!</definedName>
    <definedName name="MMRACQP2" localSheetId="24">#REF!</definedName>
    <definedName name="MMRACQP2">#REF!</definedName>
    <definedName name="MMRQQ1FOR12" localSheetId="0">#REF!</definedName>
    <definedName name="MMRQQ1FOR12" localSheetId="1">#REF!</definedName>
    <definedName name="MMRQQ1FOR12" localSheetId="37">#REF!</definedName>
    <definedName name="MMRQQ1FOR12" localSheetId="2">#REF!</definedName>
    <definedName name="MMRQQ1FOR12" localSheetId="25">#REF!</definedName>
    <definedName name="MMRQQ1FOR12" localSheetId="41">#REF!</definedName>
    <definedName name="MMRQQ1FOR12" localSheetId="7">#REF!</definedName>
    <definedName name="MMRQQ1FOR12" localSheetId="51">#REF!</definedName>
    <definedName name="MMRQQ1FOR12" localSheetId="56">#REF!</definedName>
    <definedName name="MMRQQ1FOR12" localSheetId="16">#REF!</definedName>
    <definedName name="MMRQQ1FOR12" localSheetId="30">#REF!</definedName>
    <definedName name="MMRQQ1FOR12" localSheetId="46">#REF!</definedName>
    <definedName name="MMRQQ1FOR12" localSheetId="35">#REF!</definedName>
    <definedName name="MMRQQ1FOR12" localSheetId="22">#REF!</definedName>
    <definedName name="MMRQQ1FOR12" localSheetId="23">#REF!</definedName>
    <definedName name="MMRQQ1FOR12" localSheetId="24">#REF!</definedName>
    <definedName name="MMRQQ1FOR12">#REF!</definedName>
    <definedName name="MMRQQ1FOR6" localSheetId="0">#REF!</definedName>
    <definedName name="MMRQQ1FOR6" localSheetId="1">#REF!</definedName>
    <definedName name="MMRQQ1FOR6" localSheetId="37">#REF!</definedName>
    <definedName name="MMRQQ1FOR6" localSheetId="2">#REF!</definedName>
    <definedName name="MMRQQ1FOR6" localSheetId="25">#REF!</definedName>
    <definedName name="MMRQQ1FOR6" localSheetId="41">#REF!</definedName>
    <definedName name="MMRQQ1FOR6" localSheetId="7">#REF!</definedName>
    <definedName name="MMRQQ1FOR6" localSheetId="51">#REF!</definedName>
    <definedName name="MMRQQ1FOR6" localSheetId="56">#REF!</definedName>
    <definedName name="MMRQQ1FOR6" localSheetId="16">#REF!</definedName>
    <definedName name="MMRQQ1FOR6" localSheetId="30">#REF!</definedName>
    <definedName name="MMRQQ1FOR6" localSheetId="46">#REF!</definedName>
    <definedName name="MMRQQ1FOR6" localSheetId="35">#REF!</definedName>
    <definedName name="MMRQQ1FOR6" localSheetId="22">#REF!</definedName>
    <definedName name="MMRQQ1FOR6" localSheetId="23">#REF!</definedName>
    <definedName name="MMRQQ1FOR6" localSheetId="24">#REF!</definedName>
    <definedName name="MMRQQ1FOR6">#REF!</definedName>
    <definedName name="MMRQQ1FOR9" localSheetId="0">#REF!</definedName>
    <definedName name="MMRQQ1FOR9" localSheetId="1">#REF!</definedName>
    <definedName name="MMRQQ1FOR9" localSheetId="37">#REF!</definedName>
    <definedName name="MMRQQ1FOR9" localSheetId="2">#REF!</definedName>
    <definedName name="MMRQQ1FOR9" localSheetId="25">#REF!</definedName>
    <definedName name="MMRQQ1FOR9" localSheetId="41">#REF!</definedName>
    <definedName name="MMRQQ1FOR9" localSheetId="7">#REF!</definedName>
    <definedName name="MMRQQ1FOR9" localSheetId="51">#REF!</definedName>
    <definedName name="MMRQQ1FOR9" localSheetId="56">#REF!</definedName>
    <definedName name="MMRQQ1FOR9" localSheetId="16">#REF!</definedName>
    <definedName name="MMRQQ1FOR9" localSheetId="30">#REF!</definedName>
    <definedName name="MMRQQ1FOR9" localSheetId="46">#REF!</definedName>
    <definedName name="MMRQQ1FOR9" localSheetId="35">#REF!</definedName>
    <definedName name="MMRQQ1FOR9" localSheetId="22">#REF!</definedName>
    <definedName name="MMRQQ1FOR9" localSheetId="23">#REF!</definedName>
    <definedName name="MMRQQ1FOR9" localSheetId="24">#REF!</definedName>
    <definedName name="MMRQQ1FOR9">#REF!</definedName>
    <definedName name="MMRQQ2FOR12" localSheetId="0">#REF!</definedName>
    <definedName name="MMRQQ2FOR12" localSheetId="1">#REF!</definedName>
    <definedName name="MMRQQ2FOR12" localSheetId="37">#REF!</definedName>
    <definedName name="MMRQQ2FOR12" localSheetId="2">#REF!</definedName>
    <definedName name="MMRQQ2FOR12" localSheetId="25">#REF!</definedName>
    <definedName name="MMRQQ2FOR12" localSheetId="41">#REF!</definedName>
    <definedName name="MMRQQ2FOR12" localSheetId="7">#REF!</definedName>
    <definedName name="MMRQQ2FOR12" localSheetId="51">#REF!</definedName>
    <definedName name="MMRQQ2FOR12" localSheetId="56">#REF!</definedName>
    <definedName name="MMRQQ2FOR12" localSheetId="16">#REF!</definedName>
    <definedName name="MMRQQ2FOR12" localSheetId="30">#REF!</definedName>
    <definedName name="MMRQQ2FOR12" localSheetId="46">#REF!</definedName>
    <definedName name="MMRQQ2FOR12" localSheetId="35">#REF!</definedName>
    <definedName name="MMRQQ2FOR12" localSheetId="22">#REF!</definedName>
    <definedName name="MMRQQ2FOR12" localSheetId="23">#REF!</definedName>
    <definedName name="MMRQQ2FOR12" localSheetId="24">#REF!</definedName>
    <definedName name="MMRQQ2FOR12">#REF!</definedName>
    <definedName name="MMRQQ2FOR9" localSheetId="0">#REF!</definedName>
    <definedName name="MMRQQ2FOR9" localSheetId="1">#REF!</definedName>
    <definedName name="MMRQQ2FOR9" localSheetId="37">#REF!</definedName>
    <definedName name="MMRQQ2FOR9" localSheetId="2">#REF!</definedName>
    <definedName name="MMRQQ2FOR9" localSheetId="25">#REF!</definedName>
    <definedName name="MMRQQ2FOR9" localSheetId="41">#REF!</definedName>
    <definedName name="MMRQQ2FOR9" localSheetId="7">#REF!</definedName>
    <definedName name="MMRQQ2FOR9" localSheetId="51">#REF!</definedName>
    <definedName name="MMRQQ2FOR9" localSheetId="56">#REF!</definedName>
    <definedName name="MMRQQ2FOR9" localSheetId="16">#REF!</definedName>
    <definedName name="MMRQQ2FOR9" localSheetId="30">#REF!</definedName>
    <definedName name="MMRQQ2FOR9" localSheetId="46">#REF!</definedName>
    <definedName name="MMRQQ2FOR9" localSheetId="35">#REF!</definedName>
    <definedName name="MMRQQ2FOR9" localSheetId="22">#REF!</definedName>
    <definedName name="MMRQQ2FOR9" localSheetId="23">#REF!</definedName>
    <definedName name="MMRQQ2FOR9" localSheetId="24">#REF!</definedName>
    <definedName name="MMRQQ2FOR9">#REF!</definedName>
    <definedName name="MMRQQ3FOR12" localSheetId="0">#REF!</definedName>
    <definedName name="MMRQQ3FOR12" localSheetId="1">#REF!</definedName>
    <definedName name="MMRQQ3FOR12" localSheetId="37">#REF!</definedName>
    <definedName name="MMRQQ3FOR12" localSheetId="2">#REF!</definedName>
    <definedName name="MMRQQ3FOR12" localSheetId="25">#REF!</definedName>
    <definedName name="MMRQQ3FOR12" localSheetId="41">#REF!</definedName>
    <definedName name="MMRQQ3FOR12" localSheetId="7">#REF!</definedName>
    <definedName name="MMRQQ3FOR12" localSheetId="51">#REF!</definedName>
    <definedName name="MMRQQ3FOR12" localSheetId="56">#REF!</definedName>
    <definedName name="MMRQQ3FOR12" localSheetId="16">#REF!</definedName>
    <definedName name="MMRQQ3FOR12" localSheetId="30">#REF!</definedName>
    <definedName name="MMRQQ3FOR12" localSheetId="46">#REF!</definedName>
    <definedName name="MMRQQ3FOR12" localSheetId="35">#REF!</definedName>
    <definedName name="MMRQQ3FOR12" localSheetId="22">#REF!</definedName>
    <definedName name="MMRQQ3FOR12" localSheetId="23">#REF!</definedName>
    <definedName name="MMRQQ3FOR12" localSheetId="24">#REF!</definedName>
    <definedName name="MMRQQ3FOR12">#REF!</definedName>
    <definedName name="MMRYP112" localSheetId="0">#REF!</definedName>
    <definedName name="MMRYP112" localSheetId="1">#REF!</definedName>
    <definedName name="MMRYP112" localSheetId="37">#REF!</definedName>
    <definedName name="MMRYP112" localSheetId="2">#REF!</definedName>
    <definedName name="MMRYP112" localSheetId="25">#REF!</definedName>
    <definedName name="MMRYP112" localSheetId="41">#REF!</definedName>
    <definedName name="MMRYP112" localSheetId="7">#REF!</definedName>
    <definedName name="MMRYP112" localSheetId="51">#REF!</definedName>
    <definedName name="MMRYP112" localSheetId="56">#REF!</definedName>
    <definedName name="MMRYP112" localSheetId="16">#REF!</definedName>
    <definedName name="MMRYP112" localSheetId="30">#REF!</definedName>
    <definedName name="MMRYP112" localSheetId="46">#REF!</definedName>
    <definedName name="MMRYP112" localSheetId="35">#REF!</definedName>
    <definedName name="MMRYP112" localSheetId="22">#REF!</definedName>
    <definedName name="MMRYP112" localSheetId="23">#REF!</definedName>
    <definedName name="MMRYP112" localSheetId="24">#REF!</definedName>
    <definedName name="MMRYP112">#REF!</definedName>
    <definedName name="MMRYP16" localSheetId="0">#REF!</definedName>
    <definedName name="MMRYP16" localSheetId="1">#REF!</definedName>
    <definedName name="MMRYP16" localSheetId="37">#REF!</definedName>
    <definedName name="MMRYP16" localSheetId="2">#REF!</definedName>
    <definedName name="MMRYP16" localSheetId="25">#REF!</definedName>
    <definedName name="MMRYP16" localSheetId="41">#REF!</definedName>
    <definedName name="MMRYP16" localSheetId="7">#REF!</definedName>
    <definedName name="MMRYP16" localSheetId="51">#REF!</definedName>
    <definedName name="MMRYP16" localSheetId="56">#REF!</definedName>
    <definedName name="MMRYP16" localSheetId="16">#REF!</definedName>
    <definedName name="MMRYP16" localSheetId="30">#REF!</definedName>
    <definedName name="MMRYP16" localSheetId="46">#REF!</definedName>
    <definedName name="MMRYP16" localSheetId="35">#REF!</definedName>
    <definedName name="MMRYP16" localSheetId="22">#REF!</definedName>
    <definedName name="MMRYP16" localSheetId="23">#REF!</definedName>
    <definedName name="MMRYP16" localSheetId="24">#REF!</definedName>
    <definedName name="MMRYP16">#REF!</definedName>
    <definedName name="MMRYP19" localSheetId="0">#REF!</definedName>
    <definedName name="MMRYP19" localSheetId="1">#REF!</definedName>
    <definedName name="MMRYP19" localSheetId="37">#REF!</definedName>
    <definedName name="MMRYP19" localSheetId="2">#REF!</definedName>
    <definedName name="MMRYP19" localSheetId="25">#REF!</definedName>
    <definedName name="MMRYP19" localSheetId="41">#REF!</definedName>
    <definedName name="MMRYP19" localSheetId="7">#REF!</definedName>
    <definedName name="MMRYP19" localSheetId="51">#REF!</definedName>
    <definedName name="MMRYP19" localSheetId="56">#REF!</definedName>
    <definedName name="MMRYP19" localSheetId="16">#REF!</definedName>
    <definedName name="MMRYP19" localSheetId="30">#REF!</definedName>
    <definedName name="MMRYP19" localSheetId="46">#REF!</definedName>
    <definedName name="MMRYP19" localSheetId="35">#REF!</definedName>
    <definedName name="MMRYP19" localSheetId="22">#REF!</definedName>
    <definedName name="MMRYP19" localSheetId="23">#REF!</definedName>
    <definedName name="MMRYP19" localSheetId="24">#REF!</definedName>
    <definedName name="MMRYP19">#REF!</definedName>
    <definedName name="MMRYP212" localSheetId="0">#REF!</definedName>
    <definedName name="MMRYP212" localSheetId="1">#REF!</definedName>
    <definedName name="MMRYP212" localSheetId="37">#REF!</definedName>
    <definedName name="MMRYP212" localSheetId="2">#REF!</definedName>
    <definedName name="MMRYP212" localSheetId="25">#REF!</definedName>
    <definedName name="MMRYP212" localSheetId="41">#REF!</definedName>
    <definedName name="MMRYP212" localSheetId="7">#REF!</definedName>
    <definedName name="MMRYP212" localSheetId="51">#REF!</definedName>
    <definedName name="MMRYP212" localSheetId="56">#REF!</definedName>
    <definedName name="MMRYP212" localSheetId="16">#REF!</definedName>
    <definedName name="MMRYP212" localSheetId="30">#REF!</definedName>
    <definedName name="MMRYP212" localSheetId="46">#REF!</definedName>
    <definedName name="MMRYP212" localSheetId="35">#REF!</definedName>
    <definedName name="MMRYP212" localSheetId="22">#REF!</definedName>
    <definedName name="MMRYP212" localSheetId="23">#REF!</definedName>
    <definedName name="MMRYP212" localSheetId="24">#REF!</definedName>
    <definedName name="MMRYP212">#REF!</definedName>
    <definedName name="MMRYP29" localSheetId="0">#REF!</definedName>
    <definedName name="MMRYP29" localSheetId="1">#REF!</definedName>
    <definedName name="MMRYP29" localSheetId="37">#REF!</definedName>
    <definedName name="MMRYP29" localSheetId="2">#REF!</definedName>
    <definedName name="MMRYP29" localSheetId="25">#REF!</definedName>
    <definedName name="MMRYP29" localSheetId="41">#REF!</definedName>
    <definedName name="MMRYP29" localSheetId="7">#REF!</definedName>
    <definedName name="MMRYP29" localSheetId="51">#REF!</definedName>
    <definedName name="MMRYP29" localSheetId="56">#REF!</definedName>
    <definedName name="MMRYP29" localSheetId="16">#REF!</definedName>
    <definedName name="MMRYP29" localSheetId="30">#REF!</definedName>
    <definedName name="MMRYP29" localSheetId="46">#REF!</definedName>
    <definedName name="MMRYP29" localSheetId="35">#REF!</definedName>
    <definedName name="MMRYP29" localSheetId="22">#REF!</definedName>
    <definedName name="MMRYP29" localSheetId="23">#REF!</definedName>
    <definedName name="MMRYP29" localSheetId="24">#REF!</definedName>
    <definedName name="MMRYP29">#REF!</definedName>
    <definedName name="MMRYP312" localSheetId="0">#REF!</definedName>
    <definedName name="MMRYP312" localSheetId="1">#REF!</definedName>
    <definedName name="MMRYP312" localSheetId="37">#REF!</definedName>
    <definedName name="MMRYP312" localSheetId="2">#REF!</definedName>
    <definedName name="MMRYP312" localSheetId="25">#REF!</definedName>
    <definedName name="MMRYP312" localSheetId="41">#REF!</definedName>
    <definedName name="MMRYP312" localSheetId="7">#REF!</definedName>
    <definedName name="MMRYP312" localSheetId="51">#REF!</definedName>
    <definedName name="MMRYP312" localSheetId="56">#REF!</definedName>
    <definedName name="MMRYP312" localSheetId="16">#REF!</definedName>
    <definedName name="MMRYP312" localSheetId="30">#REF!</definedName>
    <definedName name="MMRYP312" localSheetId="46">#REF!</definedName>
    <definedName name="MMRYP312" localSheetId="35">#REF!</definedName>
    <definedName name="MMRYP312" localSheetId="22">#REF!</definedName>
    <definedName name="MMRYP312" localSheetId="23">#REF!</definedName>
    <definedName name="MMRYP312" localSheetId="24">#REF!</definedName>
    <definedName name="MMRYP312">#REF!</definedName>
    <definedName name="Mobi_Tel" localSheetId="0">#REF!</definedName>
    <definedName name="Mobi_Tel" localSheetId="1">#REF!</definedName>
    <definedName name="Mobi_Tel" localSheetId="37">#REF!</definedName>
    <definedName name="Mobi_Tel" localSheetId="2">#REF!</definedName>
    <definedName name="Mobi_Tel" localSheetId="25">#REF!</definedName>
    <definedName name="Mobi_Tel" localSheetId="41">#REF!</definedName>
    <definedName name="Mobi_Tel" localSheetId="7">#REF!</definedName>
    <definedName name="Mobi_Tel" localSheetId="51">#REF!</definedName>
    <definedName name="Mobi_Tel" localSheetId="56">#REF!</definedName>
    <definedName name="Mobi_Tel" localSheetId="16">#REF!</definedName>
    <definedName name="Mobi_Tel" localSheetId="30">#REF!</definedName>
    <definedName name="Mobi_Tel" localSheetId="46">#REF!</definedName>
    <definedName name="Mobi_Tel" localSheetId="35">#REF!</definedName>
    <definedName name="Mobi_Tel" localSheetId="22">#REF!</definedName>
    <definedName name="Mobi_Tel" localSheetId="23">#REF!</definedName>
    <definedName name="Mobi_Tel" localSheetId="24">#REF!</definedName>
    <definedName name="Mobi_Tel">#REF!</definedName>
    <definedName name="Months" localSheetId="0">#REF!</definedName>
    <definedName name="Months" localSheetId="1">#REF!</definedName>
    <definedName name="Months" localSheetId="37">#REF!</definedName>
    <definedName name="Months" localSheetId="2">#REF!</definedName>
    <definedName name="Months" localSheetId="25">#REF!</definedName>
    <definedName name="Months" localSheetId="41">#REF!</definedName>
    <definedName name="Months" localSheetId="7">#REF!</definedName>
    <definedName name="Months" localSheetId="51">#REF!</definedName>
    <definedName name="Months" localSheetId="56">#REF!</definedName>
    <definedName name="Months" localSheetId="16">#REF!</definedName>
    <definedName name="Months" localSheetId="30">#REF!</definedName>
    <definedName name="Months" localSheetId="46">#REF!</definedName>
    <definedName name="Months" localSheetId="35">#REF!</definedName>
    <definedName name="Months" localSheetId="22">#REF!</definedName>
    <definedName name="Months" localSheetId="23">#REF!</definedName>
    <definedName name="Months" localSheetId="24">#REF!</definedName>
    <definedName name="Months">#REF!</definedName>
    <definedName name="Murid_Hussain" localSheetId="0">#REF!</definedName>
    <definedName name="Murid_Hussain" localSheetId="1">#REF!</definedName>
    <definedName name="Murid_Hussain" localSheetId="37">#REF!</definedName>
    <definedName name="Murid_Hussain" localSheetId="2">#REF!</definedName>
    <definedName name="Murid_Hussain" localSheetId="25">#REF!</definedName>
    <definedName name="Murid_Hussain" localSheetId="41">#REF!</definedName>
    <definedName name="Murid_Hussain" localSheetId="7">#REF!</definedName>
    <definedName name="Murid_Hussain" localSheetId="51">#REF!</definedName>
    <definedName name="Murid_Hussain" localSheetId="56">#REF!</definedName>
    <definedName name="Murid_Hussain" localSheetId="16">#REF!</definedName>
    <definedName name="Murid_Hussain" localSheetId="30">#REF!</definedName>
    <definedName name="Murid_Hussain" localSheetId="46">#REF!</definedName>
    <definedName name="Murid_Hussain" localSheetId="35">#REF!</definedName>
    <definedName name="Murid_Hussain" localSheetId="22">#REF!</definedName>
    <definedName name="Murid_Hussain" localSheetId="23">#REF!</definedName>
    <definedName name="Murid_Hussain" localSheetId="24">#REF!</definedName>
    <definedName name="Murid_Hussain">#REF!</definedName>
    <definedName name="MyF2W" localSheetId="0">#REF!</definedName>
    <definedName name="MyF2W" localSheetId="1">#REF!</definedName>
    <definedName name="MyF2W" localSheetId="37">#REF!</definedName>
    <definedName name="MyF2W" localSheetId="2">#REF!</definedName>
    <definedName name="MyF2W" localSheetId="25">#REF!</definedName>
    <definedName name="MyF2W" localSheetId="41">#REF!</definedName>
    <definedName name="MyF2W" localSheetId="7">#REF!</definedName>
    <definedName name="MyF2W" localSheetId="51">#REF!</definedName>
    <definedName name="MyF2W" localSheetId="56">#REF!</definedName>
    <definedName name="MyF2W" localSheetId="16">#REF!</definedName>
    <definedName name="MyF2W" localSheetId="30">#REF!</definedName>
    <definedName name="MyF2W" localSheetId="46">#REF!</definedName>
    <definedName name="MyF2W" localSheetId="35">#REF!</definedName>
    <definedName name="MyF2W" localSheetId="22">#REF!</definedName>
    <definedName name="MyF2W" localSheetId="23">#REF!</definedName>
    <definedName name="MyF2W" localSheetId="24">#REF!</definedName>
    <definedName name="MyF2W">#REF!</definedName>
    <definedName name="MyF2W_10" localSheetId="0">#REF!</definedName>
    <definedName name="MyF2W_10" localSheetId="1">#REF!</definedName>
    <definedName name="MyF2W_10" localSheetId="37">#REF!</definedName>
    <definedName name="MyF2W_10" localSheetId="2">#REF!</definedName>
    <definedName name="MyF2W_10" localSheetId="25">#REF!</definedName>
    <definedName name="MyF2W_10" localSheetId="41">#REF!</definedName>
    <definedName name="MyF2W_10" localSheetId="7">#REF!</definedName>
    <definedName name="MyF2W_10" localSheetId="51">#REF!</definedName>
    <definedName name="MyF2W_10" localSheetId="56">#REF!</definedName>
    <definedName name="MyF2W_10" localSheetId="16">#REF!</definedName>
    <definedName name="MyF2W_10" localSheetId="30">#REF!</definedName>
    <definedName name="MyF2W_10" localSheetId="46">#REF!</definedName>
    <definedName name="MyF2W_10" localSheetId="35">#REF!</definedName>
    <definedName name="MyF2W_10" localSheetId="22">#REF!</definedName>
    <definedName name="MyF2W_10" localSheetId="23">#REF!</definedName>
    <definedName name="MyF2W_10" localSheetId="24">#REF!</definedName>
    <definedName name="MyF2W_10">#REF!</definedName>
    <definedName name="MyF2W_3" localSheetId="0">#REF!</definedName>
    <definedName name="MyF2W_3" localSheetId="1">#REF!</definedName>
    <definedName name="MyF2W_3" localSheetId="37">#REF!</definedName>
    <definedName name="MyF2W_3" localSheetId="2">#REF!</definedName>
    <definedName name="MyF2W_3" localSheetId="25">#REF!</definedName>
    <definedName name="MyF2W_3" localSheetId="41">#REF!</definedName>
    <definedName name="MyF2W_3" localSheetId="7">#REF!</definedName>
    <definedName name="MyF2W_3" localSheetId="51">#REF!</definedName>
    <definedName name="MyF2W_3" localSheetId="56">#REF!</definedName>
    <definedName name="MyF2W_3" localSheetId="16">#REF!</definedName>
    <definedName name="MyF2W_3" localSheetId="30">#REF!</definedName>
    <definedName name="MyF2W_3" localSheetId="46">#REF!</definedName>
    <definedName name="MyF2W_3" localSheetId="35">#REF!</definedName>
    <definedName name="MyF2W_3" localSheetId="22">#REF!</definedName>
    <definedName name="MyF2W_3" localSheetId="23">#REF!</definedName>
    <definedName name="MyF2W_3" localSheetId="24">#REF!</definedName>
    <definedName name="MyF2W_3">#REF!</definedName>
    <definedName name="MyF2W_4" localSheetId="0">#REF!</definedName>
    <definedName name="MyF2W_4" localSheetId="1">#REF!</definedName>
    <definedName name="MyF2W_4" localSheetId="37">#REF!</definedName>
    <definedName name="MyF2W_4" localSheetId="2">#REF!</definedName>
    <definedName name="MyF2W_4" localSheetId="25">#REF!</definedName>
    <definedName name="MyF2W_4" localSheetId="41">#REF!</definedName>
    <definedName name="MyF2W_4" localSheetId="7">#REF!</definedName>
    <definedName name="MyF2W_4" localSheetId="51">#REF!</definedName>
    <definedName name="MyF2W_4" localSheetId="56">#REF!</definedName>
    <definedName name="MyF2W_4" localSheetId="16">#REF!</definedName>
    <definedName name="MyF2W_4" localSheetId="30">#REF!</definedName>
    <definedName name="MyF2W_4" localSheetId="46">#REF!</definedName>
    <definedName name="MyF2W_4" localSheetId="35">#REF!</definedName>
    <definedName name="MyF2W_4" localSheetId="22">#REF!</definedName>
    <definedName name="MyF2W_4" localSheetId="23">#REF!</definedName>
    <definedName name="MyF2W_4" localSheetId="24">#REF!</definedName>
    <definedName name="MyF2W_4">#REF!</definedName>
    <definedName name="MyF2W_5" localSheetId="0">#REF!</definedName>
    <definedName name="MyF2W_5" localSheetId="1">#REF!</definedName>
    <definedName name="MyF2W_5" localSheetId="37">#REF!</definedName>
    <definedName name="MyF2W_5" localSheetId="2">#REF!</definedName>
    <definedName name="MyF2W_5" localSheetId="25">#REF!</definedName>
    <definedName name="MyF2W_5" localSheetId="41">#REF!</definedName>
    <definedName name="MyF2W_5" localSheetId="7">#REF!</definedName>
    <definedName name="MyF2W_5" localSheetId="51">#REF!</definedName>
    <definedName name="MyF2W_5" localSheetId="56">#REF!</definedName>
    <definedName name="MyF2W_5" localSheetId="16">#REF!</definedName>
    <definedName name="MyF2W_5" localSheetId="30">#REF!</definedName>
    <definedName name="MyF2W_5" localSheetId="46">#REF!</definedName>
    <definedName name="MyF2W_5" localSheetId="35">#REF!</definedName>
    <definedName name="MyF2W_5" localSheetId="22">#REF!</definedName>
    <definedName name="MyF2W_5" localSheetId="23">#REF!</definedName>
    <definedName name="MyF2W_5" localSheetId="24">#REF!</definedName>
    <definedName name="MyF2W_5">#REF!</definedName>
    <definedName name="MyF2W_6" localSheetId="0">#REF!</definedName>
    <definedName name="MyF2W_6" localSheetId="1">#REF!</definedName>
    <definedName name="MyF2W_6" localSheetId="37">#REF!</definedName>
    <definedName name="MyF2W_6" localSheetId="2">#REF!</definedName>
    <definedName name="MyF2W_6" localSheetId="25">#REF!</definedName>
    <definedName name="MyF2W_6" localSheetId="41">#REF!</definedName>
    <definedName name="MyF2W_6" localSheetId="7">#REF!</definedName>
    <definedName name="MyF2W_6" localSheetId="51">#REF!</definedName>
    <definedName name="MyF2W_6" localSheetId="56">#REF!</definedName>
    <definedName name="MyF2W_6" localSheetId="16">#REF!</definedName>
    <definedName name="MyF2W_6" localSheetId="30">#REF!</definedName>
    <definedName name="MyF2W_6" localSheetId="46">#REF!</definedName>
    <definedName name="MyF2W_6" localSheetId="35">#REF!</definedName>
    <definedName name="MyF2W_6" localSheetId="22">#REF!</definedName>
    <definedName name="MyF2W_6" localSheetId="23">#REF!</definedName>
    <definedName name="MyF2W_6" localSheetId="24">#REF!</definedName>
    <definedName name="MyF2W_6">#REF!</definedName>
    <definedName name="MyF2W_7" localSheetId="0">#REF!</definedName>
    <definedName name="MyF2W_7" localSheetId="1">#REF!</definedName>
    <definedName name="MyF2W_7" localSheetId="37">#REF!</definedName>
    <definedName name="MyF2W_7" localSheetId="2">#REF!</definedName>
    <definedName name="MyF2W_7" localSheetId="25">#REF!</definedName>
    <definedName name="MyF2W_7" localSheetId="41">#REF!</definedName>
    <definedName name="MyF2W_7" localSheetId="7">#REF!</definedName>
    <definedName name="MyF2W_7" localSheetId="51">#REF!</definedName>
    <definedName name="MyF2W_7" localSheetId="56">#REF!</definedName>
    <definedName name="MyF2W_7" localSheetId="16">#REF!</definedName>
    <definedName name="MyF2W_7" localSheetId="30">#REF!</definedName>
    <definedName name="MyF2W_7" localSheetId="46">#REF!</definedName>
    <definedName name="MyF2W_7" localSheetId="35">#REF!</definedName>
    <definedName name="MyF2W_7" localSheetId="22">#REF!</definedName>
    <definedName name="MyF2W_7" localSheetId="23">#REF!</definedName>
    <definedName name="MyF2W_7" localSheetId="24">#REF!</definedName>
    <definedName name="MyF2W_7">#REF!</definedName>
    <definedName name="MyF2W_8" localSheetId="0">#REF!</definedName>
    <definedName name="MyF2W_8" localSheetId="1">#REF!</definedName>
    <definedName name="MyF2W_8" localSheetId="37">#REF!</definedName>
    <definedName name="MyF2W_8" localSheetId="2">#REF!</definedName>
    <definedName name="MyF2W_8" localSheetId="25">#REF!</definedName>
    <definedName name="MyF2W_8" localSheetId="41">#REF!</definedName>
    <definedName name="MyF2W_8" localSheetId="7">#REF!</definedName>
    <definedName name="MyF2W_8" localSheetId="51">#REF!</definedName>
    <definedName name="MyF2W_8" localSheetId="56">#REF!</definedName>
    <definedName name="MyF2W_8" localSheetId="16">#REF!</definedName>
    <definedName name="MyF2W_8" localSheetId="30">#REF!</definedName>
    <definedName name="MyF2W_8" localSheetId="46">#REF!</definedName>
    <definedName name="MyF2W_8" localSheetId="35">#REF!</definedName>
    <definedName name="MyF2W_8" localSheetId="22">#REF!</definedName>
    <definedName name="MyF2W_8" localSheetId="23">#REF!</definedName>
    <definedName name="MyF2W_8" localSheetId="24">#REF!</definedName>
    <definedName name="MyF2W_8">#REF!</definedName>
    <definedName name="MyF2W_9" localSheetId="0">#REF!</definedName>
    <definedName name="MyF2W_9" localSheetId="1">#REF!</definedName>
    <definedName name="MyF2W_9" localSheetId="37">#REF!</definedName>
    <definedName name="MyF2W_9" localSheetId="2">#REF!</definedName>
    <definedName name="MyF2W_9" localSheetId="25">#REF!</definedName>
    <definedName name="MyF2W_9" localSheetId="41">#REF!</definedName>
    <definedName name="MyF2W_9" localSheetId="7">#REF!</definedName>
    <definedName name="MyF2W_9" localSheetId="51">#REF!</definedName>
    <definedName name="MyF2W_9" localSheetId="56">#REF!</definedName>
    <definedName name="MyF2W_9" localSheetId="16">#REF!</definedName>
    <definedName name="MyF2W_9" localSheetId="30">#REF!</definedName>
    <definedName name="MyF2W_9" localSheetId="46">#REF!</definedName>
    <definedName name="MyF2W_9" localSheetId="35">#REF!</definedName>
    <definedName name="MyF2W_9" localSheetId="22">#REF!</definedName>
    <definedName name="MyF2W_9" localSheetId="23">#REF!</definedName>
    <definedName name="MyF2W_9" localSheetId="24">#REF!</definedName>
    <definedName name="MyF2W_9">#REF!</definedName>
    <definedName name="MyWord2Go" localSheetId="0">#REF!</definedName>
    <definedName name="MyWord2Go" localSheetId="1">#REF!</definedName>
    <definedName name="MyWord2Go" localSheetId="37">#REF!</definedName>
    <definedName name="MyWord2Go" localSheetId="2">#REF!</definedName>
    <definedName name="MyWord2Go" localSheetId="25">#REF!</definedName>
    <definedName name="MyWord2Go" localSheetId="41">#REF!</definedName>
    <definedName name="MyWord2Go" localSheetId="7">#REF!</definedName>
    <definedName name="MyWord2Go" localSheetId="51">#REF!</definedName>
    <definedName name="MyWord2Go" localSheetId="56">#REF!</definedName>
    <definedName name="MyWord2Go" localSheetId="16">#REF!</definedName>
    <definedName name="MyWord2Go" localSheetId="30">#REF!</definedName>
    <definedName name="MyWord2Go" localSheetId="46">#REF!</definedName>
    <definedName name="MyWord2Go" localSheetId="35">#REF!</definedName>
    <definedName name="MyWord2Go" localSheetId="22">#REF!</definedName>
    <definedName name="MyWord2Go" localSheetId="23">#REF!</definedName>
    <definedName name="MyWord2Go" localSheetId="24">#REF!</definedName>
    <definedName name="MyWord2Go">#REF!</definedName>
    <definedName name="mywords" localSheetId="0">#REF!</definedName>
    <definedName name="mywords" localSheetId="1">#REF!</definedName>
    <definedName name="mywords" localSheetId="37">#REF!</definedName>
    <definedName name="mywords" localSheetId="2">#REF!</definedName>
    <definedName name="mywords" localSheetId="25">#REF!</definedName>
    <definedName name="mywords" localSheetId="41">#REF!</definedName>
    <definedName name="mywords" localSheetId="7">#REF!</definedName>
    <definedName name="mywords" localSheetId="51">#REF!</definedName>
    <definedName name="mywords" localSheetId="56">#REF!</definedName>
    <definedName name="mywords" localSheetId="16">#REF!</definedName>
    <definedName name="mywords" localSheetId="30">#REF!</definedName>
    <definedName name="mywords" localSheetId="46">#REF!</definedName>
    <definedName name="mywords" localSheetId="35">#REF!</definedName>
    <definedName name="mywords" localSheetId="22">#REF!</definedName>
    <definedName name="mywords" localSheetId="23">#REF!</definedName>
    <definedName name="mywords" localSheetId="24">#REF!</definedName>
    <definedName name="mywords">#REF!</definedName>
    <definedName name="N" localSheetId="0">#REF!</definedName>
    <definedName name="N" localSheetId="1">#REF!</definedName>
    <definedName name="N" localSheetId="37">#REF!</definedName>
    <definedName name="N" localSheetId="2">#REF!</definedName>
    <definedName name="N" localSheetId="25">#REF!</definedName>
    <definedName name="N" localSheetId="41">#REF!</definedName>
    <definedName name="N" localSheetId="7">#REF!</definedName>
    <definedName name="N" localSheetId="51">#REF!</definedName>
    <definedName name="N" localSheetId="56">#REF!</definedName>
    <definedName name="N" localSheetId="16">#REF!</definedName>
    <definedName name="N" localSheetId="30">#REF!</definedName>
    <definedName name="N" localSheetId="46">#REF!</definedName>
    <definedName name="N" localSheetId="35">#REF!</definedName>
    <definedName name="N" localSheetId="22">#REF!</definedName>
    <definedName name="N" localSheetId="23">#REF!</definedName>
    <definedName name="N" localSheetId="24">#REF!</definedName>
    <definedName name="N">#REF!</definedName>
    <definedName name="NAME" localSheetId="0">[31]CHALLAN!#REF!</definedName>
    <definedName name="NAME" localSheetId="1">[31]CHALLAN!#REF!</definedName>
    <definedName name="NAME" localSheetId="37">[31]CHALLAN!#REF!</definedName>
    <definedName name="NAME" localSheetId="2">[31]CHALLAN!#REF!</definedName>
    <definedName name="NAME" localSheetId="25">[31]CHALLAN!#REF!</definedName>
    <definedName name="NAME" localSheetId="41">[31]CHALLAN!#REF!</definedName>
    <definedName name="NAME" localSheetId="7">[31]CHALLAN!#REF!</definedName>
    <definedName name="NAME" localSheetId="51">[31]CHALLAN!#REF!</definedName>
    <definedName name="NAME" localSheetId="56">[31]CHALLAN!#REF!</definedName>
    <definedName name="NAME" localSheetId="16">[31]CHALLAN!#REF!</definedName>
    <definedName name="NAME" localSheetId="30">[31]CHALLAN!#REF!</definedName>
    <definedName name="NAME" localSheetId="46">[31]CHALLAN!#REF!</definedName>
    <definedName name="NAME" localSheetId="35">[31]CHALLAN!#REF!</definedName>
    <definedName name="NAME" localSheetId="22">[31]CHALLAN!#REF!</definedName>
    <definedName name="NAME" localSheetId="23">[31]CHALLAN!#REF!</definedName>
    <definedName name="NAME" localSheetId="24">[31]CHALLAN!#REF!</definedName>
    <definedName name="NAME">[31]CHALLAN!#REF!</definedName>
    <definedName name="NASIR1" localSheetId="0">#REF!</definedName>
    <definedName name="NASIR1" localSheetId="1">#REF!</definedName>
    <definedName name="NASIR1" localSheetId="37">#REF!</definedName>
    <definedName name="NASIR1" localSheetId="2">#REF!</definedName>
    <definedName name="NASIR1" localSheetId="25">#REF!</definedName>
    <definedName name="NASIR1" localSheetId="41">#REF!</definedName>
    <definedName name="NASIR1" localSheetId="7">#REF!</definedName>
    <definedName name="NASIR1" localSheetId="51">#REF!</definedName>
    <definedName name="NASIR1" localSheetId="56">#REF!</definedName>
    <definedName name="NASIR1" localSheetId="16">#REF!</definedName>
    <definedName name="NASIR1" localSheetId="30">#REF!</definedName>
    <definedName name="NASIR1" localSheetId="46">#REF!</definedName>
    <definedName name="NASIR1" localSheetId="35">#REF!</definedName>
    <definedName name="NASIR1" localSheetId="22">#REF!</definedName>
    <definedName name="NASIR1" localSheetId="23">#REF!</definedName>
    <definedName name="NASIR1" localSheetId="24">#REF!</definedName>
    <definedName name="NASIR1">#REF!</definedName>
    <definedName name="NASIR2" localSheetId="0">#REF!</definedName>
    <definedName name="NASIR2" localSheetId="1">#REF!</definedName>
    <definedName name="NASIR2" localSheetId="37">#REF!</definedName>
    <definedName name="NASIR2" localSheetId="2">#REF!</definedName>
    <definedName name="NASIR2" localSheetId="25">#REF!</definedName>
    <definedName name="NASIR2" localSheetId="41">#REF!</definedName>
    <definedName name="NASIR2" localSheetId="7">#REF!</definedName>
    <definedName name="NASIR2" localSheetId="51">#REF!</definedName>
    <definedName name="NASIR2" localSheetId="56">#REF!</definedName>
    <definedName name="NASIR2" localSheetId="16">#REF!</definedName>
    <definedName name="NASIR2" localSheetId="30">#REF!</definedName>
    <definedName name="NASIR2" localSheetId="46">#REF!</definedName>
    <definedName name="NASIR2" localSheetId="35">#REF!</definedName>
    <definedName name="NASIR2" localSheetId="22">#REF!</definedName>
    <definedName name="NASIR2" localSheetId="23">#REF!</definedName>
    <definedName name="NASIR2" localSheetId="24">#REF!</definedName>
    <definedName name="NASIR2">#REF!</definedName>
    <definedName name="Nav">#N/A</definedName>
    <definedName name="Neat" localSheetId="0">#REF!</definedName>
    <definedName name="Neat" localSheetId="1">#REF!</definedName>
    <definedName name="Neat" localSheetId="37">#REF!</definedName>
    <definedName name="Neat" localSheetId="2">#REF!</definedName>
    <definedName name="Neat" localSheetId="25">#REF!</definedName>
    <definedName name="Neat" localSheetId="41">#REF!</definedName>
    <definedName name="Neat" localSheetId="7">#REF!</definedName>
    <definedName name="Neat" localSheetId="51">#REF!</definedName>
    <definedName name="Neat" localSheetId="56">#REF!</definedName>
    <definedName name="Neat" localSheetId="16">#REF!</definedName>
    <definedName name="Neat" localSheetId="30">#REF!</definedName>
    <definedName name="Neat" localSheetId="46">#REF!</definedName>
    <definedName name="Neat" localSheetId="35">#REF!</definedName>
    <definedName name="Neat" localSheetId="22">#REF!</definedName>
    <definedName name="Neat" localSheetId="23">#REF!</definedName>
    <definedName name="Neat" localSheetId="24">#REF!</definedName>
    <definedName name="Neat">#REF!</definedName>
    <definedName name="Neat_09">'[45]Neat 9'!$O$114</definedName>
    <definedName name="NED10DEC">'[46]NED09-10 SW'!$A$1:$N$65536</definedName>
    <definedName name="NED10OCT">'[47]NED09-10 SW'!$A$1:$L$65536</definedName>
    <definedName name="Net_income" localSheetId="0">'[27]Income Statement'!#REF!</definedName>
    <definedName name="Net_income" localSheetId="1">'[27]Income Statement'!#REF!</definedName>
    <definedName name="Net_income" localSheetId="37">'[27]Income Statement'!#REF!</definedName>
    <definedName name="Net_income" localSheetId="2">'[27]Income Statement'!#REF!</definedName>
    <definedName name="Net_income" localSheetId="25">'[27]Income Statement'!#REF!</definedName>
    <definedName name="Net_income" localSheetId="41">'[27]Income Statement'!#REF!</definedName>
    <definedName name="Net_income" localSheetId="7">'[27]Income Statement'!#REF!</definedName>
    <definedName name="Net_income" localSheetId="51">'[27]Income Statement'!#REF!</definedName>
    <definedName name="Net_income" localSheetId="56">'[27]Income Statement'!#REF!</definedName>
    <definedName name="Net_income" localSheetId="16">'[27]Income Statement'!#REF!</definedName>
    <definedName name="Net_income" localSheetId="30">'[27]Income Statement'!#REF!</definedName>
    <definedName name="Net_income" localSheetId="46">'[27]Income Statement'!#REF!</definedName>
    <definedName name="Net_income" localSheetId="35">'[27]Income Statement'!#REF!</definedName>
    <definedName name="Net_income" localSheetId="22">'[27]Income Statement'!#REF!</definedName>
    <definedName name="Net_income" localSheetId="23">'[27]Income Statement'!#REF!</definedName>
    <definedName name="Net_income" localSheetId="24">'[27]Income Statement'!#REF!</definedName>
    <definedName name="Net_income">'[27]Income Statement'!#REF!</definedName>
    <definedName name="NET_WEALTH" localSheetId="0">#REF!</definedName>
    <definedName name="NET_WEALTH" localSheetId="1">#REF!</definedName>
    <definedName name="NET_WEALTH" localSheetId="37">#REF!</definedName>
    <definedName name="NET_WEALTH" localSheetId="2">#REF!</definedName>
    <definedName name="NET_WEALTH" localSheetId="25">#REF!</definedName>
    <definedName name="NET_WEALTH" localSheetId="41">#REF!</definedName>
    <definedName name="NET_WEALTH" localSheetId="7">#REF!</definedName>
    <definedName name="NET_WEALTH" localSheetId="51">#REF!</definedName>
    <definedName name="NET_WEALTH" localSheetId="56">#REF!</definedName>
    <definedName name="NET_WEALTH" localSheetId="16">#REF!</definedName>
    <definedName name="NET_WEALTH" localSheetId="30">#REF!</definedName>
    <definedName name="NET_WEALTH" localSheetId="46">#REF!</definedName>
    <definedName name="NET_WEALTH" localSheetId="35">#REF!</definedName>
    <definedName name="NET_WEALTH" localSheetId="22">#REF!</definedName>
    <definedName name="NET_WEALTH" localSheetId="23">#REF!</definedName>
    <definedName name="NET_WEALTH" localSheetId="24">#REF!</definedName>
    <definedName name="NET_WEALTH">#REF!</definedName>
    <definedName name="nnnnnnnn" localSheetId="0">'[2]F&amp;F'!#REF!</definedName>
    <definedName name="nnnnnnnn" localSheetId="1">'[2]F&amp;F'!#REF!</definedName>
    <definedName name="nnnnnnnn" localSheetId="37">'[2]F&amp;F'!#REF!</definedName>
    <definedName name="nnnnnnnn" localSheetId="2">'[2]F&amp;F'!#REF!</definedName>
    <definedName name="nnnnnnnn" localSheetId="25">'[2]F&amp;F'!#REF!</definedName>
    <definedName name="nnnnnnnn" localSheetId="41">'[2]F&amp;F'!#REF!</definedName>
    <definedName name="nnnnnnnn" localSheetId="7">'[2]F&amp;F'!#REF!</definedName>
    <definedName name="nnnnnnnn" localSheetId="51">'[2]F&amp;F'!#REF!</definedName>
    <definedName name="nnnnnnnn" localSheetId="56">'[2]F&amp;F'!#REF!</definedName>
    <definedName name="nnnnnnnn" localSheetId="16">'[2]F&amp;F'!#REF!</definedName>
    <definedName name="nnnnnnnn" localSheetId="30">'[2]F&amp;F'!#REF!</definedName>
    <definedName name="nnnnnnnn" localSheetId="46">'[2]F&amp;F'!#REF!</definedName>
    <definedName name="nnnnnnnn" localSheetId="35">'[2]F&amp;F'!#REF!</definedName>
    <definedName name="nnnnnnnn" localSheetId="22">'[2]F&amp;F'!#REF!</definedName>
    <definedName name="nnnnnnnn" localSheetId="23">'[2]F&amp;F'!#REF!</definedName>
    <definedName name="nnnnnnnn" localSheetId="24">'[2]F&amp;F'!#REF!</definedName>
    <definedName name="nnnnnnnn">'[2]F&amp;F'!#REF!</definedName>
    <definedName name="Northern_Enterprises" localSheetId="0">#REF!</definedName>
    <definedName name="Northern_Enterprises" localSheetId="1">#REF!</definedName>
    <definedName name="Northern_Enterprises" localSheetId="37">#REF!</definedName>
    <definedName name="Northern_Enterprises" localSheetId="2">#REF!</definedName>
    <definedName name="Northern_Enterprises" localSheetId="25">#REF!</definedName>
    <definedName name="Northern_Enterprises" localSheetId="41">#REF!</definedName>
    <definedName name="Northern_Enterprises" localSheetId="7">#REF!</definedName>
    <definedName name="Northern_Enterprises" localSheetId="51">#REF!</definedName>
    <definedName name="Northern_Enterprises" localSheetId="56">#REF!</definedName>
    <definedName name="Northern_Enterprises" localSheetId="16">#REF!</definedName>
    <definedName name="Northern_Enterprises" localSheetId="30">#REF!</definedName>
    <definedName name="Northern_Enterprises" localSheetId="46">#REF!</definedName>
    <definedName name="Northern_Enterprises" localSheetId="35">#REF!</definedName>
    <definedName name="Northern_Enterprises" localSheetId="22">#REF!</definedName>
    <definedName name="Northern_Enterprises" localSheetId="23">#REF!</definedName>
    <definedName name="Northern_Enterprises" localSheetId="24">#REF!</definedName>
    <definedName name="Northern_Enterprises">#REF!</definedName>
    <definedName name="note" localSheetId="0">[48]Technical!$A:$B,[48]Technical!#REF!</definedName>
    <definedName name="note" localSheetId="1">[48]Technical!$A:$B,[48]Technical!#REF!</definedName>
    <definedName name="note" localSheetId="37">[48]Technical!$A:$B,[48]Technical!#REF!</definedName>
    <definedName name="note" localSheetId="2">[48]Technical!$A:$B,[48]Technical!#REF!</definedName>
    <definedName name="note" localSheetId="25">[48]Technical!$A:$B,[48]Technical!#REF!</definedName>
    <definedName name="note" localSheetId="41">[48]Technical!$A:$B,[48]Technical!#REF!</definedName>
    <definedName name="note" localSheetId="7">[48]Technical!$A:$B,[48]Technical!#REF!</definedName>
    <definedName name="note" localSheetId="51">[48]Technical!$A:$B,[48]Technical!#REF!</definedName>
    <definedName name="note" localSheetId="56">[48]Technical!$A:$B,[48]Technical!#REF!</definedName>
    <definedName name="note" localSheetId="16">[48]Technical!$A:$B,[48]Technical!#REF!</definedName>
    <definedName name="note" localSheetId="30">[48]Technical!$A:$B,[48]Technical!#REF!</definedName>
    <definedName name="note" localSheetId="46">[48]Technical!$A:$B,[48]Technical!#REF!</definedName>
    <definedName name="note" localSheetId="35">[48]Technical!$A:$B,[48]Technical!#REF!</definedName>
    <definedName name="note" localSheetId="22">[48]Technical!$A:$B,[48]Technical!#REF!</definedName>
    <definedName name="note" localSheetId="23">[48]Technical!$A:$B,[48]Technical!#REF!</definedName>
    <definedName name="note" localSheetId="24">[48]Technical!$A:$B,[48]Technical!#REF!</definedName>
    <definedName name="note">[48]Technical!$A:$B,[48]Technical!#REF!</definedName>
    <definedName name="NOTES" localSheetId="0">[23]pkage01!#REF!</definedName>
    <definedName name="NOTES" localSheetId="1">[23]pkage01!#REF!</definedName>
    <definedName name="NOTES" localSheetId="37">[23]pkage01!#REF!</definedName>
    <definedName name="NOTES" localSheetId="2">[23]pkage01!#REF!</definedName>
    <definedName name="NOTES" localSheetId="25">[23]pkage01!#REF!</definedName>
    <definedName name="NOTES" localSheetId="41">[23]pkage01!#REF!</definedName>
    <definedName name="NOTES" localSheetId="7">[23]pkage01!#REF!</definedName>
    <definedName name="NOTES" localSheetId="51">[23]pkage01!#REF!</definedName>
    <definedName name="NOTES" localSheetId="56">[23]pkage01!#REF!</definedName>
    <definedName name="NOTES" localSheetId="16">[23]pkage01!#REF!</definedName>
    <definedName name="NOTES" localSheetId="30">[23]pkage01!#REF!</definedName>
    <definedName name="NOTES" localSheetId="46">[23]pkage01!#REF!</definedName>
    <definedName name="NOTES" localSheetId="35">[23]pkage01!#REF!</definedName>
    <definedName name="NOTES" localSheetId="22">[23]pkage01!#REF!</definedName>
    <definedName name="NOTES" localSheetId="23">[23]pkage01!#REF!</definedName>
    <definedName name="NOTES" localSheetId="24">[23]pkage01!#REF!</definedName>
    <definedName name="NOTES">[23]pkage01!#REF!</definedName>
    <definedName name="Number_of_Archived_Years">0</definedName>
    <definedName name="Number_of_Detail_Years">1</definedName>
    <definedName name="O" localSheetId="0">#REF!</definedName>
    <definedName name="O" localSheetId="1">#REF!</definedName>
    <definedName name="O" localSheetId="37">#REF!</definedName>
    <definedName name="O" localSheetId="2">#REF!</definedName>
    <definedName name="O" localSheetId="25">#REF!</definedName>
    <definedName name="O" localSheetId="41">#REF!</definedName>
    <definedName name="O" localSheetId="7">#REF!</definedName>
    <definedName name="O" localSheetId="51">#REF!</definedName>
    <definedName name="O" localSheetId="56">#REF!</definedName>
    <definedName name="O" localSheetId="16">#REF!</definedName>
    <definedName name="O" localSheetId="30">#REF!</definedName>
    <definedName name="O" localSheetId="46">#REF!</definedName>
    <definedName name="O" localSheetId="35">#REF!</definedName>
    <definedName name="O" localSheetId="22">#REF!</definedName>
    <definedName name="O" localSheetId="23">#REF!</definedName>
    <definedName name="O" localSheetId="24">#REF!</definedName>
    <definedName name="O">#REF!</definedName>
    <definedName name="OE_Bal" localSheetId="0">'[2]F&amp;F'!#REF!</definedName>
    <definedName name="OE_Bal" localSheetId="1">'[2]F&amp;F'!#REF!</definedName>
    <definedName name="OE_Bal" localSheetId="37">'[2]F&amp;F'!#REF!</definedName>
    <definedName name="OE_Bal" localSheetId="2">'[2]F&amp;F'!#REF!</definedName>
    <definedName name="OE_Bal" localSheetId="25">'[2]F&amp;F'!#REF!</definedName>
    <definedName name="OE_Bal" localSheetId="41">'[2]F&amp;F'!#REF!</definedName>
    <definedName name="OE_Bal" localSheetId="7">'[2]F&amp;F'!#REF!</definedName>
    <definedName name="OE_Bal" localSheetId="51">'[2]F&amp;F'!#REF!</definedName>
    <definedName name="OE_Bal" localSheetId="56">'[2]F&amp;F'!#REF!</definedName>
    <definedName name="OE_Bal" localSheetId="16">'[2]F&amp;F'!#REF!</definedName>
    <definedName name="OE_Bal" localSheetId="30">'[2]F&amp;F'!#REF!</definedName>
    <definedName name="OE_Bal" localSheetId="46">'[2]F&amp;F'!#REF!</definedName>
    <definedName name="OE_Bal" localSheetId="35">'[2]F&amp;F'!#REF!</definedName>
    <definedName name="OE_Bal" localSheetId="22">'[2]F&amp;F'!#REF!</definedName>
    <definedName name="OE_Bal" localSheetId="23">'[2]F&amp;F'!#REF!</definedName>
    <definedName name="OE_Bal" localSheetId="24">'[2]F&amp;F'!#REF!</definedName>
    <definedName name="OE_Bal">'[2]F&amp;F'!#REF!</definedName>
    <definedName name="oi">[44]DTAX!$G$3</definedName>
    <definedName name="oooo" localSheetId="0">'[2]F&amp;F'!#REF!</definedName>
    <definedName name="oooo" localSheetId="1">'[2]F&amp;F'!#REF!</definedName>
    <definedName name="oooo" localSheetId="37">'[2]F&amp;F'!#REF!</definedName>
    <definedName name="oooo" localSheetId="2">'[2]F&amp;F'!#REF!</definedName>
    <definedName name="oooo" localSheetId="25">'[2]F&amp;F'!#REF!</definedName>
    <definedName name="oooo" localSheetId="41">'[2]F&amp;F'!#REF!</definedName>
    <definedName name="oooo" localSheetId="7">'[2]F&amp;F'!#REF!</definedName>
    <definedName name="oooo" localSheetId="51">'[2]F&amp;F'!#REF!</definedName>
    <definedName name="oooo" localSheetId="56">'[2]F&amp;F'!#REF!</definedName>
    <definedName name="oooo" localSheetId="16">'[2]F&amp;F'!#REF!</definedName>
    <definedName name="oooo" localSheetId="30">'[2]F&amp;F'!#REF!</definedName>
    <definedName name="oooo" localSheetId="46">'[2]F&amp;F'!#REF!</definedName>
    <definedName name="oooo" localSheetId="35">'[2]F&amp;F'!#REF!</definedName>
    <definedName name="oooo" localSheetId="22">'[2]F&amp;F'!#REF!</definedName>
    <definedName name="oooo" localSheetId="23">'[2]F&amp;F'!#REF!</definedName>
    <definedName name="oooo" localSheetId="24">'[2]F&amp;F'!#REF!</definedName>
    <definedName name="oooo">'[2]F&amp;F'!#REF!</definedName>
    <definedName name="Operations" localSheetId="0">#REF!</definedName>
    <definedName name="Operations" localSheetId="1">#REF!</definedName>
    <definedName name="Operations" localSheetId="37">#REF!</definedName>
    <definedName name="Operations" localSheetId="2">#REF!</definedName>
    <definedName name="Operations" localSheetId="25">#REF!</definedName>
    <definedName name="Operations" localSheetId="41">#REF!</definedName>
    <definedName name="Operations" localSheetId="7">#REF!</definedName>
    <definedName name="Operations" localSheetId="51">#REF!</definedName>
    <definedName name="Operations" localSheetId="56">#REF!</definedName>
    <definedName name="Operations" localSheetId="16">#REF!</definedName>
    <definedName name="Operations" localSheetId="30">#REF!</definedName>
    <definedName name="Operations" localSheetId="46">#REF!</definedName>
    <definedName name="Operations" localSheetId="35">#REF!</definedName>
    <definedName name="Operations" localSheetId="22">#REF!</definedName>
    <definedName name="Operations" localSheetId="23">#REF!</definedName>
    <definedName name="Operations" localSheetId="24">#REF!</definedName>
    <definedName name="Operations">#REF!</definedName>
    <definedName name="oprexp" localSheetId="0">#REF!</definedName>
    <definedName name="oprexp" localSheetId="1">#REF!</definedName>
    <definedName name="oprexp" localSheetId="37">#REF!</definedName>
    <definedName name="oprexp" localSheetId="2">#REF!</definedName>
    <definedName name="oprexp" localSheetId="25">#REF!</definedName>
    <definedName name="oprexp" localSheetId="41">#REF!</definedName>
    <definedName name="oprexp" localSheetId="7">#REF!</definedName>
    <definedName name="oprexp" localSheetId="51">#REF!</definedName>
    <definedName name="oprexp" localSheetId="56">#REF!</definedName>
    <definedName name="oprexp" localSheetId="16">#REF!</definedName>
    <definedName name="oprexp" localSheetId="30">#REF!</definedName>
    <definedName name="oprexp" localSheetId="46">#REF!</definedName>
    <definedName name="oprexp" localSheetId="35">#REF!</definedName>
    <definedName name="oprexp" localSheetId="22">#REF!</definedName>
    <definedName name="oprexp" localSheetId="23">#REF!</definedName>
    <definedName name="oprexp" localSheetId="24">#REF!</definedName>
    <definedName name="oprexp">#REF!</definedName>
    <definedName name="orient123" localSheetId="0" hidden="1">'[3]Revised Budget as per CNPP'!#REF!</definedName>
    <definedName name="orient123" localSheetId="1" hidden="1">'[3]Revised Budget as per CNPP'!#REF!</definedName>
    <definedName name="orient123" localSheetId="37" hidden="1">'[3]Revised Budget as per CNPP'!#REF!</definedName>
    <definedName name="orient123" localSheetId="2" hidden="1">'[3]Revised Budget as per CNPP'!#REF!</definedName>
    <definedName name="orient123" localSheetId="25" hidden="1">'[3]Revised Budget as per CNPP'!#REF!</definedName>
    <definedName name="orient123" localSheetId="41" hidden="1">'[3]Revised Budget as per CNPP'!#REF!</definedName>
    <definedName name="orient123" localSheetId="7" hidden="1">'[3]Revised Budget as per CNPP'!#REF!</definedName>
    <definedName name="orient123" localSheetId="51" hidden="1">'[3]Revised Budget as per CNPP'!#REF!</definedName>
    <definedName name="orient123" localSheetId="56" hidden="1">'[3]Revised Budget as per CNPP'!#REF!</definedName>
    <definedName name="orient123" localSheetId="16" hidden="1">'[3]Revised Budget as per CNPP'!#REF!</definedName>
    <definedName name="orient123" localSheetId="30" hidden="1">'[3]Revised Budget as per CNPP'!#REF!</definedName>
    <definedName name="orient123" localSheetId="46" hidden="1">'[3]Revised Budget as per CNPP'!#REF!</definedName>
    <definedName name="orient123" localSheetId="35" hidden="1">'[3]Revised Budget as per CNPP'!#REF!</definedName>
    <definedName name="orient123" localSheetId="22" hidden="1">'[3]Revised Budget as per CNPP'!#REF!</definedName>
    <definedName name="orient123" localSheetId="23" hidden="1">'[3]Revised Budget as per CNPP'!#REF!</definedName>
    <definedName name="orient123" localSheetId="24" hidden="1">'[3]Revised Budget as per CNPP'!#REF!</definedName>
    <definedName name="orient123" hidden="1">'[3]Revised Budget as per CNPP'!#REF!</definedName>
    <definedName name="OriginOrderCol" localSheetId="0">#REF!</definedName>
    <definedName name="OriginOrderCol" localSheetId="1">#REF!</definedName>
    <definedName name="OriginOrderCol" localSheetId="37">#REF!</definedName>
    <definedName name="OriginOrderCol" localSheetId="2">#REF!</definedName>
    <definedName name="OriginOrderCol" localSheetId="25">#REF!</definedName>
    <definedName name="OriginOrderCol" localSheetId="41">#REF!</definedName>
    <definedName name="OriginOrderCol" localSheetId="7">#REF!</definedName>
    <definedName name="OriginOrderCol" localSheetId="51">#REF!</definedName>
    <definedName name="OriginOrderCol" localSheetId="56">#REF!</definedName>
    <definedName name="OriginOrderCol" localSheetId="16">#REF!</definedName>
    <definedName name="OriginOrderCol" localSheetId="30">#REF!</definedName>
    <definedName name="OriginOrderCol" localSheetId="46">#REF!</definedName>
    <definedName name="OriginOrderCol" localSheetId="35">#REF!</definedName>
    <definedName name="OriginOrderCol" localSheetId="22">#REF!</definedName>
    <definedName name="OriginOrderCol" localSheetId="23">#REF!</definedName>
    <definedName name="OriginOrderCol" localSheetId="24">#REF!</definedName>
    <definedName name="OriginOrderCol">#REF!</definedName>
    <definedName name="Other_receivables" localSheetId="0">[15]LEDGER!#REF!</definedName>
    <definedName name="Other_receivables" localSheetId="1">[15]LEDGER!#REF!</definedName>
    <definedName name="Other_receivables" localSheetId="37">[15]LEDGER!#REF!</definedName>
    <definedName name="Other_receivables" localSheetId="2">[15]LEDGER!#REF!</definedName>
    <definedName name="Other_receivables" localSheetId="25">[15]LEDGER!#REF!</definedName>
    <definedName name="Other_receivables" localSheetId="41">[15]LEDGER!#REF!</definedName>
    <definedName name="Other_receivables" localSheetId="7">[15]LEDGER!#REF!</definedName>
    <definedName name="Other_receivables" localSheetId="51">[15]LEDGER!#REF!</definedName>
    <definedName name="Other_receivables" localSheetId="56">[15]LEDGER!#REF!</definedName>
    <definedName name="Other_receivables" localSheetId="16">[15]LEDGER!#REF!</definedName>
    <definedName name="Other_receivables" localSheetId="30">[15]LEDGER!#REF!</definedName>
    <definedName name="Other_receivables" localSheetId="46">[15]LEDGER!#REF!</definedName>
    <definedName name="Other_receivables" localSheetId="35">[15]LEDGER!#REF!</definedName>
    <definedName name="Other_receivables" localSheetId="22">[15]LEDGER!#REF!</definedName>
    <definedName name="Other_receivables" localSheetId="23">[15]LEDGER!#REF!</definedName>
    <definedName name="Other_receivables" localSheetId="24">[15]LEDGER!#REF!</definedName>
    <definedName name="Other_receivables">[15]LEDGER!#REF!</definedName>
    <definedName name="othinc" localSheetId="0">#REF!</definedName>
    <definedName name="othinc" localSheetId="1">#REF!</definedName>
    <definedName name="othinc" localSheetId="37">#REF!</definedName>
    <definedName name="othinc" localSheetId="2">#REF!</definedName>
    <definedName name="othinc" localSheetId="25">#REF!</definedName>
    <definedName name="othinc" localSheetId="41">#REF!</definedName>
    <definedName name="othinc" localSheetId="7">#REF!</definedName>
    <definedName name="othinc" localSheetId="51">#REF!</definedName>
    <definedName name="othinc" localSheetId="56">#REF!</definedName>
    <definedName name="othinc" localSheetId="16">#REF!</definedName>
    <definedName name="othinc" localSheetId="30">#REF!</definedName>
    <definedName name="othinc" localSheetId="46">#REF!</definedName>
    <definedName name="othinc" localSheetId="35">#REF!</definedName>
    <definedName name="othinc" localSheetId="22">#REF!</definedName>
    <definedName name="othinc" localSheetId="23">#REF!</definedName>
    <definedName name="othinc" localSheetId="24">#REF!</definedName>
    <definedName name="othinc">#REF!</definedName>
    <definedName name="OVERVIEW" localSheetId="0">#REF!</definedName>
    <definedName name="OVERVIEW" localSheetId="1">#REF!</definedName>
    <definedName name="OVERVIEW" localSheetId="37">#REF!</definedName>
    <definedName name="OVERVIEW" localSheetId="2">#REF!</definedName>
    <definedName name="OVERVIEW" localSheetId="25">#REF!</definedName>
    <definedName name="OVERVIEW" localSheetId="41">#REF!</definedName>
    <definedName name="OVERVIEW" localSheetId="7">#REF!</definedName>
    <definedName name="OVERVIEW" localSheetId="51">#REF!</definedName>
    <definedName name="OVERVIEW" localSheetId="56">#REF!</definedName>
    <definedName name="OVERVIEW" localSheetId="16">#REF!</definedName>
    <definedName name="OVERVIEW" localSheetId="30">#REF!</definedName>
    <definedName name="OVERVIEW" localSheetId="46">#REF!</definedName>
    <definedName name="OVERVIEW" localSheetId="35">#REF!</definedName>
    <definedName name="OVERVIEW" localSheetId="22">#REF!</definedName>
    <definedName name="OVERVIEW" localSheetId="23">#REF!</definedName>
    <definedName name="OVERVIEW" localSheetId="24">#REF!</definedName>
    <definedName name="OVERVIEW">#REF!</definedName>
    <definedName name="OVERVIEW_RGN" localSheetId="0">#REF!</definedName>
    <definedName name="OVERVIEW_RGN" localSheetId="1">#REF!</definedName>
    <definedName name="OVERVIEW_RGN" localSheetId="37">#REF!</definedName>
    <definedName name="OVERVIEW_RGN" localSheetId="2">#REF!</definedName>
    <definedName name="OVERVIEW_RGN" localSheetId="25">#REF!</definedName>
    <definedName name="OVERVIEW_RGN" localSheetId="41">#REF!</definedName>
    <definedName name="OVERVIEW_RGN" localSheetId="7">#REF!</definedName>
    <definedName name="OVERVIEW_RGN" localSheetId="51">#REF!</definedName>
    <definedName name="OVERVIEW_RGN" localSheetId="56">#REF!</definedName>
    <definedName name="OVERVIEW_RGN" localSheetId="16">#REF!</definedName>
    <definedName name="OVERVIEW_RGN" localSheetId="30">#REF!</definedName>
    <definedName name="OVERVIEW_RGN" localSheetId="46">#REF!</definedName>
    <definedName name="OVERVIEW_RGN" localSheetId="35">#REF!</definedName>
    <definedName name="OVERVIEW_RGN" localSheetId="22">#REF!</definedName>
    <definedName name="OVERVIEW_RGN" localSheetId="23">#REF!</definedName>
    <definedName name="OVERVIEW_RGN" localSheetId="24">#REF!</definedName>
    <definedName name="OVERVIEW_RGN">#REF!</definedName>
    <definedName name="owner" localSheetId="0" hidden="1">OFFSET([0]!Data.Top.Left,1,0)</definedName>
    <definedName name="owner" localSheetId="18" hidden="1">OFFSET([0]!Data.Top.Left,1,0)</definedName>
    <definedName name="owner" localSheetId="1" hidden="1">OFFSET([0]!Data.Top.Left,1,0)</definedName>
    <definedName name="owner" localSheetId="37" hidden="1">OFFSET([0]!Data.Top.Left,1,0)</definedName>
    <definedName name="owner" localSheetId="2" hidden="1">OFFSET([0]!Data.Top.Left,1,0)</definedName>
    <definedName name="owner" localSheetId="25" hidden="1">OFFSET([0]!Data.Top.Left,1,0)</definedName>
    <definedName name="owner" localSheetId="41" hidden="1">OFFSET([0]!Data.Top.Left,1,0)</definedName>
    <definedName name="owner" localSheetId="7" hidden="1">OFFSET([0]!Data.Top.Left,1,0)</definedName>
    <definedName name="owner" localSheetId="51" hidden="1">OFFSET([0]!Data.Top.Left,1,0)</definedName>
    <definedName name="owner" localSheetId="56" hidden="1">OFFSET([0]!Data.Top.Left,1,0)</definedName>
    <definedName name="owner" localSheetId="16" hidden="1">OFFSET([0]!Data.Top.Left,1,0)</definedName>
    <definedName name="owner" localSheetId="30" hidden="1">OFFSET([0]!Data.Top.Left,1,0)</definedName>
    <definedName name="owner" localSheetId="46" hidden="1">OFFSET([0]!Data.Top.Left,1,0)</definedName>
    <definedName name="owner" localSheetId="35" hidden="1">OFFSET([0]!Data.Top.Left,1,0)</definedName>
    <definedName name="owner" localSheetId="22" hidden="1">OFFSET([0]!Data.Top.Left,1,0)</definedName>
    <definedName name="owner" localSheetId="23" hidden="1">OFFSET([0]!Data.Top.Left,1,0)</definedName>
    <definedName name="owner" localSheetId="24" hidden="1">OFFSET([0]!Data.Top.Left,1,0)</definedName>
    <definedName name="owner" hidden="1">OFFSET([0]!Data.Top.Left,1,0)</definedName>
    <definedName name="Ownership" localSheetId="0" hidden="1">OFFSET([0]!Data.Top.Left,1,0)</definedName>
    <definedName name="Ownership" localSheetId="18" hidden="1">OFFSET([0]!Data.Top.Left,1,0)</definedName>
    <definedName name="Ownership" localSheetId="1" hidden="1">OFFSET([0]!Data.Top.Left,1,0)</definedName>
    <definedName name="Ownership" localSheetId="37" hidden="1">OFFSET([0]!Data.Top.Left,1,0)</definedName>
    <definedName name="Ownership" localSheetId="2" hidden="1">OFFSET([0]!Data.Top.Left,1,0)</definedName>
    <definedName name="Ownership" localSheetId="25" hidden="1">OFFSET([0]!Data.Top.Left,1,0)</definedName>
    <definedName name="Ownership" localSheetId="41" hidden="1">OFFSET([0]!Data.Top.Left,1,0)</definedName>
    <definedName name="Ownership" localSheetId="7" hidden="1">OFFSET([0]!Data.Top.Left,1,0)</definedName>
    <definedName name="Ownership" localSheetId="51" hidden="1">OFFSET([0]!Data.Top.Left,1,0)</definedName>
    <definedName name="Ownership" localSheetId="56" hidden="1">OFFSET([0]!Data.Top.Left,1,0)</definedName>
    <definedName name="Ownership" localSheetId="16" hidden="1">OFFSET([0]!Data.Top.Left,1,0)</definedName>
    <definedName name="Ownership" localSheetId="30" hidden="1">OFFSET([0]!Data.Top.Left,1,0)</definedName>
    <definedName name="Ownership" localSheetId="46" hidden="1">OFFSET([0]!Data.Top.Left,1,0)</definedName>
    <definedName name="Ownership" localSheetId="35" hidden="1">OFFSET([0]!Data.Top.Left,1,0)</definedName>
    <definedName name="Ownership" localSheetId="22" hidden="1">OFFSET([0]!Data.Top.Left,1,0)</definedName>
    <definedName name="Ownership" localSheetId="23" hidden="1">OFFSET([0]!Data.Top.Left,1,0)</definedName>
    <definedName name="Ownership" localSheetId="24" hidden="1">OFFSET([0]!Data.Top.Left,1,0)</definedName>
    <definedName name="Ownership" hidden="1">OFFSET([0]!Data.Top.Left,1,0)</definedName>
    <definedName name="P" localSheetId="0">#REF!</definedName>
    <definedName name="P" localSheetId="1">#REF!</definedName>
    <definedName name="P" localSheetId="37">#REF!</definedName>
    <definedName name="P" localSheetId="2">#REF!</definedName>
    <definedName name="P" localSheetId="25">#REF!</definedName>
    <definedName name="P" localSheetId="41">#REF!</definedName>
    <definedName name="P" localSheetId="7">#REF!</definedName>
    <definedName name="P" localSheetId="51">#REF!</definedName>
    <definedName name="P" localSheetId="56">#REF!</definedName>
    <definedName name="P" localSheetId="16">#REF!</definedName>
    <definedName name="P" localSheetId="30">#REF!</definedName>
    <definedName name="P" localSheetId="46">#REF!</definedName>
    <definedName name="P" localSheetId="35">#REF!</definedName>
    <definedName name="P" localSheetId="22">#REF!</definedName>
    <definedName name="P" localSheetId="23">#REF!</definedName>
    <definedName name="P" localSheetId="24">#REF!</definedName>
    <definedName name="P">#REF!</definedName>
    <definedName name="P_F" localSheetId="0">#REF!</definedName>
    <definedName name="P_F" localSheetId="1">#REF!</definedName>
    <definedName name="P_F" localSheetId="37">#REF!</definedName>
    <definedName name="P_F" localSheetId="2">#REF!</definedName>
    <definedName name="P_F" localSheetId="25">#REF!</definedName>
    <definedName name="P_F" localSheetId="41">#REF!</definedName>
    <definedName name="P_F" localSheetId="7">#REF!</definedName>
    <definedName name="P_F" localSheetId="51">#REF!</definedName>
    <definedName name="P_F" localSheetId="56">#REF!</definedName>
    <definedName name="P_F" localSheetId="16">#REF!</definedName>
    <definedName name="P_F" localSheetId="30">#REF!</definedName>
    <definedName name="P_F" localSheetId="46">#REF!</definedName>
    <definedName name="P_F" localSheetId="35">#REF!</definedName>
    <definedName name="P_F" localSheetId="22">#REF!</definedName>
    <definedName name="P_F" localSheetId="23">#REF!</definedName>
    <definedName name="P_F" localSheetId="24">#REF!</definedName>
    <definedName name="P_F">#REF!</definedName>
    <definedName name="Pack" localSheetId="0">[23]pkage01!#REF!</definedName>
    <definedName name="Pack" localSheetId="1">[23]pkage01!#REF!</definedName>
    <definedName name="Pack" localSheetId="37">[23]pkage01!#REF!</definedName>
    <definedName name="Pack" localSheetId="2">[23]pkage01!#REF!</definedName>
    <definedName name="Pack" localSheetId="25">[23]pkage01!#REF!</definedName>
    <definedName name="Pack" localSheetId="41">[23]pkage01!#REF!</definedName>
    <definedName name="Pack" localSheetId="7">[23]pkage01!#REF!</definedName>
    <definedName name="Pack" localSheetId="51">[23]pkage01!#REF!</definedName>
    <definedName name="Pack" localSheetId="56">[23]pkage01!#REF!</definedName>
    <definedName name="Pack" localSheetId="16">[23]pkage01!#REF!</definedName>
    <definedName name="Pack" localSheetId="30">[23]pkage01!#REF!</definedName>
    <definedName name="Pack" localSheetId="46">[23]pkage01!#REF!</definedName>
    <definedName name="Pack" localSheetId="35">[23]pkage01!#REF!</definedName>
    <definedName name="Pack" localSheetId="22">[23]pkage01!#REF!</definedName>
    <definedName name="Pack" localSheetId="23">[23]pkage01!#REF!</definedName>
    <definedName name="Pack" localSheetId="24">[23]pkage01!#REF!</definedName>
    <definedName name="Pack">[23]pkage01!#REF!</definedName>
    <definedName name="Payments" localSheetId="0">#REF!</definedName>
    <definedName name="Payments" localSheetId="1">#REF!</definedName>
    <definedName name="Payments" localSheetId="37">#REF!</definedName>
    <definedName name="Payments" localSheetId="2">#REF!</definedName>
    <definedName name="Payments" localSheetId="25">#REF!</definedName>
    <definedName name="Payments" localSheetId="41">#REF!</definedName>
    <definedName name="Payments" localSheetId="7">#REF!</definedName>
    <definedName name="Payments" localSheetId="51">#REF!</definedName>
    <definedName name="Payments" localSheetId="56">#REF!</definedName>
    <definedName name="Payments" localSheetId="16">#REF!</definedName>
    <definedName name="Payments" localSheetId="30">#REF!</definedName>
    <definedName name="Payments" localSheetId="46">#REF!</definedName>
    <definedName name="Payments" localSheetId="35">#REF!</definedName>
    <definedName name="Payments" localSheetId="22">#REF!</definedName>
    <definedName name="Payments" localSheetId="23">#REF!</definedName>
    <definedName name="Payments" localSheetId="24">#REF!</definedName>
    <definedName name="Payments">#REF!</definedName>
    <definedName name="Period_Factor">17</definedName>
    <definedName name="PeriodsInYear" localSheetId="0">#REF!</definedName>
    <definedName name="PeriodsInYear" localSheetId="1">#REF!</definedName>
    <definedName name="PeriodsInYear" localSheetId="37">#REF!</definedName>
    <definedName name="PeriodsInYear" localSheetId="2">#REF!</definedName>
    <definedName name="PeriodsInYear" localSheetId="25">#REF!</definedName>
    <definedName name="PeriodsInYear" localSheetId="41">#REF!</definedName>
    <definedName name="PeriodsInYear" localSheetId="7">#REF!</definedName>
    <definedName name="PeriodsInYear" localSheetId="51">#REF!</definedName>
    <definedName name="PeriodsInYear" localSheetId="56">#REF!</definedName>
    <definedName name="PeriodsInYear" localSheetId="16">#REF!</definedName>
    <definedName name="PeriodsInYear" localSheetId="30">#REF!</definedName>
    <definedName name="PeriodsInYear" localSheetId="46">#REF!</definedName>
    <definedName name="PeriodsInYear" localSheetId="35">#REF!</definedName>
    <definedName name="PeriodsInYear" localSheetId="22">#REF!</definedName>
    <definedName name="PeriodsInYear" localSheetId="23">#REF!</definedName>
    <definedName name="PeriodsInYear" localSheetId="24">#REF!</definedName>
    <definedName name="PeriodsInYear">#REF!</definedName>
    <definedName name="periodsinyeer" localSheetId="0">#REF!</definedName>
    <definedName name="periodsinyeer" localSheetId="1">#REF!</definedName>
    <definedName name="periodsinyeer" localSheetId="37">#REF!</definedName>
    <definedName name="periodsinyeer" localSheetId="2">#REF!</definedName>
    <definedName name="periodsinyeer" localSheetId="25">#REF!</definedName>
    <definedName name="periodsinyeer" localSheetId="41">#REF!</definedName>
    <definedName name="periodsinyeer" localSheetId="7">#REF!</definedName>
    <definedName name="periodsinyeer" localSheetId="51">#REF!</definedName>
    <definedName name="periodsinyeer" localSheetId="56">#REF!</definedName>
    <definedName name="periodsinyeer" localSheetId="16">#REF!</definedName>
    <definedName name="periodsinyeer" localSheetId="30">#REF!</definedName>
    <definedName name="periodsinyeer" localSheetId="46">#REF!</definedName>
    <definedName name="periodsinyeer" localSheetId="35">#REF!</definedName>
    <definedName name="periodsinyeer" localSheetId="22">#REF!</definedName>
    <definedName name="periodsinyeer" localSheetId="23">#REF!</definedName>
    <definedName name="periodsinyeer" localSheetId="24">#REF!</definedName>
    <definedName name="periodsinyeer">#REF!</definedName>
    <definedName name="Permanent_investment" localSheetId="0">[15]LEDGER!#REF!</definedName>
    <definedName name="Permanent_investment" localSheetId="1">[15]LEDGER!#REF!</definedName>
    <definedName name="Permanent_investment" localSheetId="37">[15]LEDGER!#REF!</definedName>
    <definedName name="Permanent_investment" localSheetId="2">[15]LEDGER!#REF!</definedName>
    <definedName name="Permanent_investment" localSheetId="25">[15]LEDGER!#REF!</definedName>
    <definedName name="Permanent_investment" localSheetId="41">[15]LEDGER!#REF!</definedName>
    <definedName name="Permanent_investment" localSheetId="7">[15]LEDGER!#REF!</definedName>
    <definedName name="Permanent_investment" localSheetId="51">[15]LEDGER!#REF!</definedName>
    <definedName name="Permanent_investment" localSheetId="56">[15]LEDGER!#REF!</definedName>
    <definedName name="Permanent_investment" localSheetId="16">[15]LEDGER!#REF!</definedName>
    <definedName name="Permanent_investment" localSheetId="30">[15]LEDGER!#REF!</definedName>
    <definedName name="Permanent_investment" localSheetId="46">[15]LEDGER!#REF!</definedName>
    <definedName name="Permanent_investment" localSheetId="35">[15]LEDGER!#REF!</definedName>
    <definedName name="Permanent_investment" localSheetId="22">[15]LEDGER!#REF!</definedName>
    <definedName name="Permanent_investment" localSheetId="23">[15]LEDGER!#REF!</definedName>
    <definedName name="Permanent_investment" localSheetId="24">[15]LEDGER!#REF!</definedName>
    <definedName name="Permanent_investment">[15]LEDGER!#REF!</definedName>
    <definedName name="pine" localSheetId="0">#REF!</definedName>
    <definedName name="pine" localSheetId="1">#REF!</definedName>
    <definedName name="pine" localSheetId="37">#REF!</definedName>
    <definedName name="pine" localSheetId="2">#REF!</definedName>
    <definedName name="pine" localSheetId="25">#REF!</definedName>
    <definedName name="pine" localSheetId="41">#REF!</definedName>
    <definedName name="pine" localSheetId="7">#REF!</definedName>
    <definedName name="pine" localSheetId="51">#REF!</definedName>
    <definedName name="pine" localSheetId="56">#REF!</definedName>
    <definedName name="pine" localSheetId="16">#REF!</definedName>
    <definedName name="pine" localSheetId="30">#REF!</definedName>
    <definedName name="pine" localSheetId="46">#REF!</definedName>
    <definedName name="pine" localSheetId="35">#REF!</definedName>
    <definedName name="pine" localSheetId="22">#REF!</definedName>
    <definedName name="pine" localSheetId="23">#REF!</definedName>
    <definedName name="pine" localSheetId="24">#REF!</definedName>
    <definedName name="pine">#REF!</definedName>
    <definedName name="Post_Balance_Sheet_Events" localSheetId="0">#REF!</definedName>
    <definedName name="Post_Balance_Sheet_Events" localSheetId="1">#REF!</definedName>
    <definedName name="Post_Balance_Sheet_Events" localSheetId="37">#REF!</definedName>
    <definedName name="Post_Balance_Sheet_Events" localSheetId="2">#REF!</definedName>
    <definedName name="Post_Balance_Sheet_Events" localSheetId="25">#REF!</definedName>
    <definedName name="Post_Balance_Sheet_Events" localSheetId="41">#REF!</definedName>
    <definedName name="Post_Balance_Sheet_Events" localSheetId="7">#REF!</definedName>
    <definedName name="Post_Balance_Sheet_Events" localSheetId="51">#REF!</definedName>
    <definedName name="Post_Balance_Sheet_Events" localSheetId="56">#REF!</definedName>
    <definedName name="Post_Balance_Sheet_Events" localSheetId="16">#REF!</definedName>
    <definedName name="Post_Balance_Sheet_Events" localSheetId="30">#REF!</definedName>
    <definedName name="Post_Balance_Sheet_Events" localSheetId="46">#REF!</definedName>
    <definedName name="Post_Balance_Sheet_Events" localSheetId="35">#REF!</definedName>
    <definedName name="Post_Balance_Sheet_Events" localSheetId="22">#REF!</definedName>
    <definedName name="Post_Balance_Sheet_Events" localSheetId="23">#REF!</definedName>
    <definedName name="Post_Balance_Sheet_Events" localSheetId="24">#REF!</definedName>
    <definedName name="Post_Balance_Sheet_Events">#REF!</definedName>
    <definedName name="POT_F" localSheetId="0">#REF!</definedName>
    <definedName name="POT_F" localSheetId="1">#REF!</definedName>
    <definedName name="POT_F" localSheetId="37">#REF!</definedName>
    <definedName name="POT_F" localSheetId="2">#REF!</definedName>
    <definedName name="POT_F" localSheetId="25">#REF!</definedName>
    <definedName name="POT_F" localSheetId="41">#REF!</definedName>
    <definedName name="POT_F" localSheetId="7">#REF!</definedName>
    <definedName name="POT_F" localSheetId="51">#REF!</definedName>
    <definedName name="POT_F" localSheetId="56">#REF!</definedName>
    <definedName name="POT_F" localSheetId="16">#REF!</definedName>
    <definedName name="POT_F" localSheetId="30">#REF!</definedName>
    <definedName name="POT_F" localSheetId="46">#REF!</definedName>
    <definedName name="POT_F" localSheetId="35">#REF!</definedName>
    <definedName name="POT_F" localSheetId="22">#REF!</definedName>
    <definedName name="POT_F" localSheetId="23">#REF!</definedName>
    <definedName name="POT_F" localSheetId="24">#REF!</definedName>
    <definedName name="POT_F">#REF!</definedName>
    <definedName name="POTR" localSheetId="0">#REF!</definedName>
    <definedName name="POTR" localSheetId="1">#REF!</definedName>
    <definedName name="POTR" localSheetId="37">#REF!</definedName>
    <definedName name="POTR" localSheetId="2">#REF!</definedName>
    <definedName name="POTR" localSheetId="25">#REF!</definedName>
    <definedName name="POTR" localSheetId="41">#REF!</definedName>
    <definedName name="POTR" localSheetId="7">#REF!</definedName>
    <definedName name="POTR" localSheetId="51">#REF!</definedName>
    <definedName name="POTR" localSheetId="56">#REF!</definedName>
    <definedName name="POTR" localSheetId="16">#REF!</definedName>
    <definedName name="POTR" localSheetId="30">#REF!</definedName>
    <definedName name="POTR" localSheetId="46">#REF!</definedName>
    <definedName name="POTR" localSheetId="35">#REF!</definedName>
    <definedName name="POTR" localSheetId="22">#REF!</definedName>
    <definedName name="POTR" localSheetId="23">#REF!</definedName>
    <definedName name="POTR" localSheetId="24">#REF!</definedName>
    <definedName name="POTR">#REF!</definedName>
    <definedName name="ppp" localSheetId="0">'[2]F&amp;F'!#REF!</definedName>
    <definedName name="ppp" localSheetId="1">'[2]F&amp;F'!#REF!</definedName>
    <definedName name="ppp" localSheetId="37">'[2]F&amp;F'!#REF!</definedName>
    <definedName name="ppp" localSheetId="2">'[2]F&amp;F'!#REF!</definedName>
    <definedName name="ppp" localSheetId="25">'[2]F&amp;F'!#REF!</definedName>
    <definedName name="ppp" localSheetId="41">'[2]F&amp;F'!#REF!</definedName>
    <definedName name="ppp" localSheetId="7">'[2]F&amp;F'!#REF!</definedName>
    <definedName name="ppp" localSheetId="51">'[2]F&amp;F'!#REF!</definedName>
    <definedName name="ppp" localSheetId="56">'[2]F&amp;F'!#REF!</definedName>
    <definedName name="ppp" localSheetId="16">'[2]F&amp;F'!#REF!</definedName>
    <definedName name="ppp" localSheetId="30">'[2]F&amp;F'!#REF!</definedName>
    <definedName name="ppp" localSheetId="46">'[2]F&amp;F'!#REF!</definedName>
    <definedName name="ppp" localSheetId="35">'[2]F&amp;F'!#REF!</definedName>
    <definedName name="ppp" localSheetId="22">'[2]F&amp;F'!#REF!</definedName>
    <definedName name="ppp" localSheetId="23">'[2]F&amp;F'!#REF!</definedName>
    <definedName name="ppp" localSheetId="24">'[2]F&amp;F'!#REF!</definedName>
    <definedName name="ppp">'[2]F&amp;F'!#REF!</definedName>
    <definedName name="pppp">'[44]Depreciation '!$F$9</definedName>
    <definedName name="PR" localSheetId="0">#REF!</definedName>
    <definedName name="PR" localSheetId="1">#REF!</definedName>
    <definedName name="PR" localSheetId="37">#REF!</definedName>
    <definedName name="PR" localSheetId="2">#REF!</definedName>
    <definedName name="PR" localSheetId="25">#REF!</definedName>
    <definedName name="PR" localSheetId="41">#REF!</definedName>
    <definedName name="PR" localSheetId="7">#REF!</definedName>
    <definedName name="PR" localSheetId="51">#REF!</definedName>
    <definedName name="PR" localSheetId="56">#REF!</definedName>
    <definedName name="PR" localSheetId="16">#REF!</definedName>
    <definedName name="PR" localSheetId="30">#REF!</definedName>
    <definedName name="PR" localSheetId="46">#REF!</definedName>
    <definedName name="PR" localSheetId="35">#REF!</definedName>
    <definedName name="PR" localSheetId="22">#REF!</definedName>
    <definedName name="PR" localSheetId="23">#REF!</definedName>
    <definedName name="PR" localSheetId="24">#REF!</definedName>
    <definedName name="PR">#REF!</definedName>
    <definedName name="PRINT" localSheetId="0">#REF!</definedName>
    <definedName name="PRINT" localSheetId="1">#REF!</definedName>
    <definedName name="PRINT" localSheetId="37">#REF!</definedName>
    <definedName name="PRINT" localSheetId="2">#REF!</definedName>
    <definedName name="PRINT" localSheetId="25">#REF!</definedName>
    <definedName name="PRINT" localSheetId="41">#REF!</definedName>
    <definedName name="PRINT" localSheetId="7">#REF!</definedName>
    <definedName name="PRINT" localSheetId="51">#REF!</definedName>
    <definedName name="PRINT" localSheetId="56">#REF!</definedName>
    <definedName name="PRINT" localSheetId="16">#REF!</definedName>
    <definedName name="PRINT" localSheetId="30">#REF!</definedName>
    <definedName name="PRINT" localSheetId="46">#REF!</definedName>
    <definedName name="PRINT" localSheetId="35">#REF!</definedName>
    <definedName name="PRINT" localSheetId="22">#REF!</definedName>
    <definedName name="PRINT" localSheetId="23">#REF!</definedName>
    <definedName name="PRINT" localSheetId="24">#REF!</definedName>
    <definedName name="PRINT">#REF!</definedName>
    <definedName name="_xlnm.Print_Area" localSheetId="0">'Cost and Profit Margin Analysis'!$B$1:$E$64</definedName>
    <definedName name="_xlnm.Print_Area" localSheetId="1">'Per Unit Average Cost'!$B$1:$M$63</definedName>
    <definedName name="_xlnm.Print_Area" localSheetId="36">'R. BS Apr'!$B$1:$G$32</definedName>
    <definedName name="_xlnm.Print_Area" localSheetId="3">'R. BS Aug'!$B$1:$G$32</definedName>
    <definedName name="_xlnm.Print_Area" localSheetId="47">'R. BS Feb'!$B$1:$G$32</definedName>
    <definedName name="_xlnm.Print_Area" localSheetId="52">'R. BS Jan'!$B$1:$G$32</definedName>
    <definedName name="_xlnm.Print_Area" localSheetId="12">'R. BS Jul'!$B$1:$G$32</definedName>
    <definedName name="_xlnm.Print_Area" localSheetId="26">'R. BS Jun'!$B$1:$G$32</definedName>
    <definedName name="_xlnm.Print_Area" localSheetId="42">'R. BS Mar'!$B$1:$G$32</definedName>
    <definedName name="_xlnm.Print_Area" localSheetId="31">'R. BS May'!$B$1:$G$32</definedName>
    <definedName name="_xlnm.Print_Area" localSheetId="40">'R. CF Apr'!$A$1:$D$47</definedName>
    <definedName name="_xlnm.Print_Area" localSheetId="6">'R. CF Aug'!$A$1:$D$47</definedName>
    <definedName name="_xlnm.Print_Area" localSheetId="50">'R. CF Feb'!$A$1:$D$47</definedName>
    <definedName name="_xlnm.Print_Area" localSheetId="55">'R. CF Jan'!$A$1:$D$47</definedName>
    <definedName name="_xlnm.Print_Area" localSheetId="15">'R. CF Jul'!$A$1:$D$47</definedName>
    <definedName name="_xlnm.Print_Area" localSheetId="29">'R. CF Jun'!$A$1:$D$47</definedName>
    <definedName name="_xlnm.Print_Area" localSheetId="45">'R. CF Mar'!$A$1:$D$47</definedName>
    <definedName name="_xlnm.Print_Area" localSheetId="34">'R. CF May'!$A$1:$D$47</definedName>
    <definedName name="_xlnm.Print_Area" localSheetId="39">'R. Equity Apr'!$A$1:$D$12</definedName>
    <definedName name="_xlnm.Print_Area" localSheetId="5">'R. Equity Aug'!$A$1:$D$12</definedName>
    <definedName name="_xlnm.Print_Area" localSheetId="49">'R. Equity Feb'!$A$1:$D$12</definedName>
    <definedName name="_xlnm.Print_Area" localSheetId="54">'R. Equity Jan'!$A$1:$D$12</definedName>
    <definedName name="_xlnm.Print_Area" localSheetId="14">'R. Equity Jul'!$A$1:$D$12</definedName>
    <definedName name="_xlnm.Print_Area" localSheetId="28">'R. Equity Jun'!$A$1:$D$12</definedName>
    <definedName name="_xlnm.Print_Area" localSheetId="44">'R. Equity Mar'!$A$1:$D$12</definedName>
    <definedName name="_xlnm.Print_Area" localSheetId="33">'R. Equity May'!$A$1:$D$12</definedName>
    <definedName name="_xlnm.Print_Area" localSheetId="38">'R. P&amp;L Apr'!$B$1:$E$20</definedName>
    <definedName name="_xlnm.Print_Area" localSheetId="4">'R. P&amp;L Aug'!$B$1:$E$20</definedName>
    <definedName name="_xlnm.Print_Area" localSheetId="48">'R. P&amp;L Feb'!$B$1:$E$20</definedName>
    <definedName name="_xlnm.Print_Area" localSheetId="53">'R. P&amp;L Jan'!$B$1:$E$20</definedName>
    <definedName name="_xlnm.Print_Area" localSheetId="13">'R. P&amp;L Jul'!$B$1:$E$20</definedName>
    <definedName name="_xlnm.Print_Area" localSheetId="27">'R. P&amp;L Jun'!$B$1:$E$20</definedName>
    <definedName name="_xlnm.Print_Area" localSheetId="43">'R. P&amp;L Mar'!$B$1:$E$20</definedName>
    <definedName name="_xlnm.Print_Area" localSheetId="32">'R. P&amp;L May'!$B$1:$E$20</definedName>
    <definedName name="_xlnm.Print_Area" localSheetId="37">'R. P&amp;L Monthwise'!$B$1:$L$19</definedName>
    <definedName name="_xlnm.Print_Area" localSheetId="2">'R. P&amp;L Mthws Dtld w shipping'!$B$1:$K$63</definedName>
    <definedName name="_xlnm.Print_Area" localSheetId="25">'R. P&amp;L Mthws Dtld wo shippin'!$B$1:$L$56</definedName>
    <definedName name="_xlnm.Print_Area" localSheetId="41">#REF!</definedName>
    <definedName name="_xlnm.Print_Area" localSheetId="7">'Trial Balance Aug'!$A$1:$F$90</definedName>
    <definedName name="_xlnm.Print_Area" localSheetId="51">#REF!</definedName>
    <definedName name="_xlnm.Print_Area" localSheetId="56">#REF!</definedName>
    <definedName name="_xlnm.Print_Area" localSheetId="16">#REF!</definedName>
    <definedName name="_xlnm.Print_Area" localSheetId="30">#REF!</definedName>
    <definedName name="_xlnm.Print_Area" localSheetId="46">#REF!</definedName>
    <definedName name="_xlnm.Print_Area" localSheetId="35">#REF!</definedName>
    <definedName name="_xlnm.Print_Area" localSheetId="22">'Variable and Fixed Cost'!$B$1:$C$56</definedName>
    <definedName name="_xlnm.Print_Area" localSheetId="23">'Variance Analysis'!$B$1:$Q$55</definedName>
    <definedName name="_xlnm.Print_Area" localSheetId="24">'Variance Analysis - Graphs'!$B$1:$P$57</definedName>
    <definedName name="_xlnm.Print_Area">#REF!</definedName>
    <definedName name="PRINT_AREA_MI" localSheetId="0">#REF!</definedName>
    <definedName name="PRINT_AREA_MI" localSheetId="1">#REF!</definedName>
    <definedName name="PRINT_AREA_MI" localSheetId="37">#REF!</definedName>
    <definedName name="PRINT_AREA_MI" localSheetId="2">#REF!</definedName>
    <definedName name="PRINT_AREA_MI" localSheetId="25">#REF!</definedName>
    <definedName name="PRINT_AREA_MI" localSheetId="41">#REF!</definedName>
    <definedName name="PRINT_AREA_MI" localSheetId="7">#REF!</definedName>
    <definedName name="PRINT_AREA_MI" localSheetId="51">#REF!</definedName>
    <definedName name="PRINT_AREA_MI" localSheetId="56">#REF!</definedName>
    <definedName name="PRINT_AREA_MI" localSheetId="16">#REF!</definedName>
    <definedName name="PRINT_AREA_MI" localSheetId="30">#REF!</definedName>
    <definedName name="PRINT_AREA_MI" localSheetId="46">#REF!</definedName>
    <definedName name="PRINT_AREA_MI" localSheetId="35">#REF!</definedName>
    <definedName name="PRINT_AREA_MI" localSheetId="22">#REF!</definedName>
    <definedName name="PRINT_AREA_MI" localSheetId="23">#REF!</definedName>
    <definedName name="PRINT_AREA_MI" localSheetId="24">#REF!</definedName>
    <definedName name="PRINT_AREA_MI">#REF!</definedName>
    <definedName name="Print_Area1" localSheetId="0">#REF!</definedName>
    <definedName name="Print_Area1" localSheetId="1">#REF!</definedName>
    <definedName name="Print_Area1" localSheetId="37">#REF!</definedName>
    <definedName name="Print_Area1" localSheetId="2">#REF!</definedName>
    <definedName name="Print_Area1" localSheetId="25">#REF!</definedName>
    <definedName name="Print_Area1" localSheetId="41">#REF!</definedName>
    <definedName name="Print_Area1" localSheetId="7">#REF!</definedName>
    <definedName name="Print_Area1" localSheetId="51">#REF!</definedName>
    <definedName name="Print_Area1" localSheetId="56">#REF!</definedName>
    <definedName name="Print_Area1" localSheetId="16">#REF!</definedName>
    <definedName name="Print_Area1" localSheetId="30">#REF!</definedName>
    <definedName name="Print_Area1" localSheetId="46">#REF!</definedName>
    <definedName name="Print_Area1" localSheetId="35">#REF!</definedName>
    <definedName name="Print_Area1" localSheetId="22">#REF!</definedName>
    <definedName name="Print_Area1" localSheetId="23">#REF!</definedName>
    <definedName name="Print_Area1" localSheetId="24">#REF!</definedName>
    <definedName name="Print_Area1">#REF!</definedName>
    <definedName name="_xlnm.Print_Titles" localSheetId="40">'R. CF Apr'!$1:$6</definedName>
    <definedName name="_xlnm.Print_Titles" localSheetId="6">'R. CF Aug'!$1:$6</definedName>
    <definedName name="_xlnm.Print_Titles" localSheetId="50">'R. CF Feb'!$1:$6</definedName>
    <definedName name="_xlnm.Print_Titles" localSheetId="55">'R. CF Jan'!$1:$6</definedName>
    <definedName name="_xlnm.Print_Titles" localSheetId="15">'R. CF Jul'!$1:$6</definedName>
    <definedName name="_xlnm.Print_Titles" localSheetId="29">'R. CF Jun'!$1:$6</definedName>
    <definedName name="_xlnm.Print_Titles" localSheetId="45">'R. CF Mar'!$1:$6</definedName>
    <definedName name="_xlnm.Print_Titles" localSheetId="34">'R. CF May'!$1:$6</definedName>
    <definedName name="_xlnm.Print_Titles" localSheetId="41">#REF!</definedName>
    <definedName name="_xlnm.Print_Titles" localSheetId="7">#REF!</definedName>
    <definedName name="_xlnm.Print_Titles" localSheetId="51">#REF!</definedName>
    <definedName name="_xlnm.Print_Titles" localSheetId="56">#REF!</definedName>
    <definedName name="_xlnm.Print_Titles" localSheetId="16">#REF!</definedName>
    <definedName name="_xlnm.Print_Titles" localSheetId="30">#REF!</definedName>
    <definedName name="_xlnm.Print_Titles" localSheetId="46">#REF!</definedName>
    <definedName name="_xlnm.Print_Titles" localSheetId="35">#REF!</definedName>
    <definedName name="_xlnm.Print_Titles" localSheetId="23">'Variance Analysis'!$B:$B</definedName>
    <definedName name="_xlnm.Print_Titles" localSheetId="24">'Variance Analysis - Graphs'!$B:$B</definedName>
    <definedName name="_xlnm.Print_Titles">#REF!</definedName>
    <definedName name="Print_Titles_MI" localSheetId="0">#REF!</definedName>
    <definedName name="Print_Titles_MI" localSheetId="1">#REF!</definedName>
    <definedName name="Print_Titles_MI" localSheetId="37">#REF!</definedName>
    <definedName name="Print_Titles_MI" localSheetId="2">#REF!</definedName>
    <definedName name="Print_Titles_MI" localSheetId="25">#REF!</definedName>
    <definedName name="Print_Titles_MI" localSheetId="41">#REF!</definedName>
    <definedName name="Print_Titles_MI" localSheetId="7">#REF!</definedName>
    <definedName name="Print_Titles_MI" localSheetId="51">#REF!</definedName>
    <definedName name="Print_Titles_MI" localSheetId="56">#REF!</definedName>
    <definedName name="Print_Titles_MI" localSheetId="16">#REF!</definedName>
    <definedName name="Print_Titles_MI" localSheetId="30">#REF!</definedName>
    <definedName name="Print_Titles_MI" localSheetId="46">#REF!</definedName>
    <definedName name="Print_Titles_MI" localSheetId="35">#REF!</definedName>
    <definedName name="Print_Titles_MI" localSheetId="22">#REF!</definedName>
    <definedName name="Print_Titles_MI" localSheetId="23">#REF!</definedName>
    <definedName name="Print_Titles_MI" localSheetId="24">#REF!</definedName>
    <definedName name="Print_Titles_MI">#REF!</definedName>
    <definedName name="PRODUCT1" localSheetId="0">#REF!</definedName>
    <definedName name="PRODUCT1" localSheetId="1">#REF!</definedName>
    <definedName name="PRODUCT1" localSheetId="37">#REF!</definedName>
    <definedName name="PRODUCT1" localSheetId="2">#REF!</definedName>
    <definedName name="PRODUCT1" localSheetId="25">#REF!</definedName>
    <definedName name="PRODUCT1" localSheetId="41">#REF!</definedName>
    <definedName name="PRODUCT1" localSheetId="7">#REF!</definedName>
    <definedName name="PRODUCT1" localSheetId="51">#REF!</definedName>
    <definedName name="PRODUCT1" localSheetId="56">#REF!</definedName>
    <definedName name="PRODUCT1" localSheetId="16">#REF!</definedName>
    <definedName name="PRODUCT1" localSheetId="30">#REF!</definedName>
    <definedName name="PRODUCT1" localSheetId="46">#REF!</definedName>
    <definedName name="PRODUCT1" localSheetId="35">#REF!</definedName>
    <definedName name="PRODUCT1" localSheetId="22">#REF!</definedName>
    <definedName name="PRODUCT1" localSheetId="23">#REF!</definedName>
    <definedName name="PRODUCT1" localSheetId="24">#REF!</definedName>
    <definedName name="PRODUCT1">#REF!</definedName>
    <definedName name="PRODUCT2" localSheetId="0">#REF!</definedName>
    <definedName name="PRODUCT2" localSheetId="1">#REF!</definedName>
    <definedName name="PRODUCT2" localSheetId="37">#REF!</definedName>
    <definedName name="PRODUCT2" localSheetId="2">#REF!</definedName>
    <definedName name="PRODUCT2" localSheetId="25">#REF!</definedName>
    <definedName name="PRODUCT2" localSheetId="41">#REF!</definedName>
    <definedName name="PRODUCT2" localSheetId="7">#REF!</definedName>
    <definedName name="PRODUCT2" localSheetId="51">#REF!</definedName>
    <definedName name="PRODUCT2" localSheetId="56">#REF!</definedName>
    <definedName name="PRODUCT2" localSheetId="16">#REF!</definedName>
    <definedName name="PRODUCT2" localSheetId="30">#REF!</definedName>
    <definedName name="PRODUCT2" localSheetId="46">#REF!</definedName>
    <definedName name="PRODUCT2" localSheetId="35">#REF!</definedName>
    <definedName name="PRODUCT2" localSheetId="22">#REF!</definedName>
    <definedName name="PRODUCT2" localSheetId="23">#REF!</definedName>
    <definedName name="PRODUCT2" localSheetId="24">#REF!</definedName>
    <definedName name="PRODUCT2">#REF!</definedName>
    <definedName name="PRODUCT3" localSheetId="0">#REF!</definedName>
    <definedName name="PRODUCT3" localSheetId="1">#REF!</definedName>
    <definedName name="PRODUCT3" localSheetId="37">#REF!</definedName>
    <definedName name="PRODUCT3" localSheetId="2">#REF!</definedName>
    <definedName name="PRODUCT3" localSheetId="25">#REF!</definedName>
    <definedName name="PRODUCT3" localSheetId="41">#REF!</definedName>
    <definedName name="PRODUCT3" localSheetId="7">#REF!</definedName>
    <definedName name="PRODUCT3" localSheetId="51">#REF!</definedName>
    <definedName name="PRODUCT3" localSheetId="56">#REF!</definedName>
    <definedName name="PRODUCT3" localSheetId="16">#REF!</definedName>
    <definedName name="PRODUCT3" localSheetId="30">#REF!</definedName>
    <definedName name="PRODUCT3" localSheetId="46">#REF!</definedName>
    <definedName name="PRODUCT3" localSheetId="35">#REF!</definedName>
    <definedName name="PRODUCT3" localSheetId="22">#REF!</definedName>
    <definedName name="PRODUCT3" localSheetId="23">#REF!</definedName>
    <definedName name="PRODUCT3" localSheetId="24">#REF!</definedName>
    <definedName name="PRODUCT3">#REF!</definedName>
    <definedName name="PROFITALL" localSheetId="0">#REF!</definedName>
    <definedName name="PROFITALL" localSheetId="1">#REF!</definedName>
    <definedName name="PROFITALL" localSheetId="37">#REF!</definedName>
    <definedName name="PROFITALL" localSheetId="2">#REF!</definedName>
    <definedName name="PROFITALL" localSheetId="25">#REF!</definedName>
    <definedName name="PROFITALL" localSheetId="41">#REF!</definedName>
    <definedName name="PROFITALL" localSheetId="7">#REF!</definedName>
    <definedName name="PROFITALL" localSheetId="51">#REF!</definedName>
    <definedName name="PROFITALL" localSheetId="56">#REF!</definedName>
    <definedName name="PROFITALL" localSheetId="16">#REF!</definedName>
    <definedName name="PROFITALL" localSheetId="30">#REF!</definedName>
    <definedName name="PROFITALL" localSheetId="46">#REF!</definedName>
    <definedName name="PROFITALL" localSheetId="35">#REF!</definedName>
    <definedName name="PROFITALL" localSheetId="22">#REF!</definedName>
    <definedName name="PROFITALL" localSheetId="23">#REF!</definedName>
    <definedName name="PROFITALL" localSheetId="24">#REF!</definedName>
    <definedName name="PROFITALL">#REF!</definedName>
    <definedName name="PrOrderCol" localSheetId="0">#REF!</definedName>
    <definedName name="PrOrderCol" localSheetId="1">#REF!</definedName>
    <definedName name="PrOrderCol" localSheetId="37">#REF!</definedName>
    <definedName name="PrOrderCol" localSheetId="2">#REF!</definedName>
    <definedName name="PrOrderCol" localSheetId="25">#REF!</definedName>
    <definedName name="PrOrderCol" localSheetId="41">#REF!</definedName>
    <definedName name="PrOrderCol" localSheetId="7">#REF!</definedName>
    <definedName name="PrOrderCol" localSheetId="51">#REF!</definedName>
    <definedName name="PrOrderCol" localSheetId="56">#REF!</definedName>
    <definedName name="PrOrderCol" localSheetId="16">#REF!</definedName>
    <definedName name="PrOrderCol" localSheetId="30">#REF!</definedName>
    <definedName name="PrOrderCol" localSheetId="46">#REF!</definedName>
    <definedName name="PrOrderCol" localSheetId="35">#REF!</definedName>
    <definedName name="PrOrderCol" localSheetId="22">#REF!</definedName>
    <definedName name="PrOrderCol" localSheetId="23">#REF!</definedName>
    <definedName name="PrOrderCol" localSheetId="24">#REF!</definedName>
    <definedName name="PrOrderCol">#REF!</definedName>
    <definedName name="prt" localSheetId="0">#REF!</definedName>
    <definedName name="prt" localSheetId="1">#REF!</definedName>
    <definedName name="prt" localSheetId="37">#REF!</definedName>
    <definedName name="prt" localSheetId="2">#REF!</definedName>
    <definedName name="prt" localSheetId="25">#REF!</definedName>
    <definedName name="prt" localSheetId="41">#REF!</definedName>
    <definedName name="prt" localSheetId="7">#REF!</definedName>
    <definedName name="prt" localSheetId="51">#REF!</definedName>
    <definedName name="prt" localSheetId="56">#REF!</definedName>
    <definedName name="prt" localSheetId="16">#REF!</definedName>
    <definedName name="prt" localSheetId="30">#REF!</definedName>
    <definedName name="prt" localSheetId="46">#REF!</definedName>
    <definedName name="prt" localSheetId="35">#REF!</definedName>
    <definedName name="prt" localSheetId="22">#REF!</definedName>
    <definedName name="prt" localSheetId="23">#REF!</definedName>
    <definedName name="prt" localSheetId="24">#REF!</definedName>
    <definedName name="prt">#REF!</definedName>
    <definedName name="prt_abx314" localSheetId="0">#REF!</definedName>
    <definedName name="prt_abx314" localSheetId="1">#REF!</definedName>
    <definedName name="prt_abx314" localSheetId="37">#REF!</definedName>
    <definedName name="prt_abx314" localSheetId="2">#REF!</definedName>
    <definedName name="prt_abx314" localSheetId="25">#REF!</definedName>
    <definedName name="prt_abx314" localSheetId="41">#REF!</definedName>
    <definedName name="prt_abx314" localSheetId="7">#REF!</definedName>
    <definedName name="prt_abx314" localSheetId="51">#REF!</definedName>
    <definedName name="prt_abx314" localSheetId="56">#REF!</definedName>
    <definedName name="prt_abx314" localSheetId="16">#REF!</definedName>
    <definedName name="prt_abx314" localSheetId="30">#REF!</definedName>
    <definedName name="prt_abx314" localSheetId="46">#REF!</definedName>
    <definedName name="prt_abx314" localSheetId="35">#REF!</definedName>
    <definedName name="prt_abx314" localSheetId="22">#REF!</definedName>
    <definedName name="prt_abx314" localSheetId="23">#REF!</definedName>
    <definedName name="prt_abx314" localSheetId="24">#REF!</definedName>
    <definedName name="prt_abx314">#REF!</definedName>
    <definedName name="Q" localSheetId="0">#REF!</definedName>
    <definedName name="Q" localSheetId="1">#REF!</definedName>
    <definedName name="Q" localSheetId="37">#REF!</definedName>
    <definedName name="Q" localSheetId="2">#REF!</definedName>
    <definedName name="Q" localSheetId="25">#REF!</definedName>
    <definedName name="Q" localSheetId="41">#REF!</definedName>
    <definedName name="Q" localSheetId="7">#REF!</definedName>
    <definedName name="Q" localSheetId="51">#REF!</definedName>
    <definedName name="Q" localSheetId="56">#REF!</definedName>
    <definedName name="Q" localSheetId="16">#REF!</definedName>
    <definedName name="Q" localSheetId="30">#REF!</definedName>
    <definedName name="Q" localSheetId="46">#REF!</definedName>
    <definedName name="Q" localSheetId="35">#REF!</definedName>
    <definedName name="Q" localSheetId="22">#REF!</definedName>
    <definedName name="Q" localSheetId="23">#REF!</definedName>
    <definedName name="Q" localSheetId="24">#REF!</definedName>
    <definedName name="Q">#REF!</definedName>
    <definedName name="qq" localSheetId="0" hidden="1">'[2]F&amp;F'!#REF!</definedName>
    <definedName name="qq" localSheetId="1" hidden="1">'[2]F&amp;F'!#REF!</definedName>
    <definedName name="qq" localSheetId="37" hidden="1">'[2]F&amp;F'!#REF!</definedName>
    <definedName name="qq" localSheetId="2" hidden="1">'[2]F&amp;F'!#REF!</definedName>
    <definedName name="qq" localSheetId="25" hidden="1">'[2]F&amp;F'!#REF!</definedName>
    <definedName name="qq" localSheetId="41" hidden="1">'[2]F&amp;F'!#REF!</definedName>
    <definedName name="qq" localSheetId="7" hidden="1">'[2]F&amp;F'!#REF!</definedName>
    <definedName name="qq" localSheetId="51" hidden="1">'[2]F&amp;F'!#REF!</definedName>
    <definedName name="qq" localSheetId="56" hidden="1">'[2]F&amp;F'!#REF!</definedName>
    <definedName name="qq" localSheetId="16" hidden="1">'[2]F&amp;F'!#REF!</definedName>
    <definedName name="qq" localSheetId="30" hidden="1">'[2]F&amp;F'!#REF!</definedName>
    <definedName name="qq" localSheetId="46" hidden="1">'[2]F&amp;F'!#REF!</definedName>
    <definedName name="qq" localSheetId="35" hidden="1">'[2]F&amp;F'!#REF!</definedName>
    <definedName name="qq" localSheetId="22" hidden="1">'[2]F&amp;F'!#REF!</definedName>
    <definedName name="qq" localSheetId="23" hidden="1">'[2]F&amp;F'!#REF!</definedName>
    <definedName name="qq" localSheetId="24" hidden="1">'[2]F&amp;F'!#REF!</definedName>
    <definedName name="qq" hidden="1">'[2]F&amp;F'!#REF!</definedName>
    <definedName name="Query3" localSheetId="0">#REF!</definedName>
    <definedName name="Query3" localSheetId="1">#REF!</definedName>
    <definedName name="Query3" localSheetId="37">#REF!</definedName>
    <definedName name="Query3" localSheetId="2">#REF!</definedName>
    <definedName name="Query3" localSheetId="25">#REF!</definedName>
    <definedName name="Query3" localSheetId="41">#REF!</definedName>
    <definedName name="Query3" localSheetId="7">#REF!</definedName>
    <definedName name="Query3" localSheetId="51">#REF!</definedName>
    <definedName name="Query3" localSheetId="56">#REF!</definedName>
    <definedName name="Query3" localSheetId="16">#REF!</definedName>
    <definedName name="Query3" localSheetId="30">#REF!</definedName>
    <definedName name="Query3" localSheetId="46">#REF!</definedName>
    <definedName name="Query3" localSheetId="35">#REF!</definedName>
    <definedName name="Query3" localSheetId="22">#REF!</definedName>
    <definedName name="Query3" localSheetId="23">#REF!</definedName>
    <definedName name="Query3" localSheetId="24">#REF!</definedName>
    <definedName name="Query3">#REF!</definedName>
    <definedName name="qwwwq" hidden="1">{#N/A,#N/A,FALSE,"Sensitivity"}</definedName>
    <definedName name="R_" localSheetId="0">#REF!</definedName>
    <definedName name="R_" localSheetId="1">#REF!</definedName>
    <definedName name="R_" localSheetId="37">#REF!</definedName>
    <definedName name="R_" localSheetId="2">#REF!</definedName>
    <definedName name="R_" localSheetId="25">#REF!</definedName>
    <definedName name="R_" localSheetId="41">#REF!</definedName>
    <definedName name="R_" localSheetId="7">#REF!</definedName>
    <definedName name="R_" localSheetId="51">#REF!</definedName>
    <definedName name="R_" localSheetId="56">#REF!</definedName>
    <definedName name="R_" localSheetId="16">#REF!</definedName>
    <definedName name="R_" localSheetId="30">#REF!</definedName>
    <definedName name="R_" localSheetId="46">#REF!</definedName>
    <definedName name="R_" localSheetId="35">#REF!</definedName>
    <definedName name="R_" localSheetId="22">#REF!</definedName>
    <definedName name="R_" localSheetId="23">#REF!</definedName>
    <definedName name="R_" localSheetId="24">#REF!</definedName>
    <definedName name="R_">#REF!</definedName>
    <definedName name="RANGE_1" localSheetId="0">#REF!</definedName>
    <definedName name="RANGE_1" localSheetId="1">#REF!</definedName>
    <definedName name="RANGE_1" localSheetId="37">#REF!</definedName>
    <definedName name="RANGE_1" localSheetId="2">#REF!</definedName>
    <definedName name="RANGE_1" localSheetId="25">#REF!</definedName>
    <definedName name="RANGE_1" localSheetId="41">#REF!</definedName>
    <definedName name="RANGE_1" localSheetId="7">#REF!</definedName>
    <definedName name="RANGE_1" localSheetId="51">#REF!</definedName>
    <definedName name="RANGE_1" localSheetId="56">#REF!</definedName>
    <definedName name="RANGE_1" localSheetId="16">#REF!</definedName>
    <definedName name="RANGE_1" localSheetId="30">#REF!</definedName>
    <definedName name="RANGE_1" localSheetId="46">#REF!</definedName>
    <definedName name="RANGE_1" localSheetId="35">#REF!</definedName>
    <definedName name="RANGE_1" localSheetId="22">#REF!</definedName>
    <definedName name="RANGE_1" localSheetId="23">#REF!</definedName>
    <definedName name="RANGE_1" localSheetId="24">#REF!</definedName>
    <definedName name="RANGE_1">#REF!</definedName>
    <definedName name="rate" localSheetId="0">#REF!</definedName>
    <definedName name="rate" localSheetId="1">#REF!</definedName>
    <definedName name="rate" localSheetId="37">#REF!</definedName>
    <definedName name="rate" localSheetId="2">#REF!</definedName>
    <definedName name="rate" localSheetId="25">#REF!</definedName>
    <definedName name="rate" localSheetId="41">#REF!</definedName>
    <definedName name="rate" localSheetId="7">#REF!</definedName>
    <definedName name="rate" localSheetId="51">#REF!</definedName>
    <definedName name="rate" localSheetId="56">#REF!</definedName>
    <definedName name="rate" localSheetId="16">#REF!</definedName>
    <definedName name="rate" localSheetId="30">#REF!</definedName>
    <definedName name="rate" localSheetId="46">#REF!</definedName>
    <definedName name="rate" localSheetId="35">#REF!</definedName>
    <definedName name="rate" localSheetId="22">#REF!</definedName>
    <definedName name="rate" localSheetId="23">#REF!</definedName>
    <definedName name="rate" localSheetId="24">#REF!</definedName>
    <definedName name="rate">#REF!</definedName>
    <definedName name="RE" localSheetId="0" hidden="1">'[49]Revised Budget as per CNPP'!#REF!</definedName>
    <definedName name="RE" localSheetId="1" hidden="1">'[49]Revised Budget as per CNPP'!#REF!</definedName>
    <definedName name="RE" localSheetId="37" hidden="1">'[49]Revised Budget as per CNPP'!#REF!</definedName>
    <definedName name="RE" localSheetId="2" hidden="1">'[49]Revised Budget as per CNPP'!#REF!</definedName>
    <definedName name="RE" localSheetId="25" hidden="1">'[49]Revised Budget as per CNPP'!#REF!</definedName>
    <definedName name="RE" localSheetId="41" hidden="1">'[49]Revised Budget as per CNPP'!#REF!</definedName>
    <definedName name="RE" localSheetId="7" hidden="1">'[49]Revised Budget as per CNPP'!#REF!</definedName>
    <definedName name="RE" localSheetId="51" hidden="1">'[49]Revised Budget as per CNPP'!#REF!</definedName>
    <definedName name="RE" localSheetId="56" hidden="1">'[49]Revised Budget as per CNPP'!#REF!</definedName>
    <definedName name="RE" localSheetId="16" hidden="1">'[49]Revised Budget as per CNPP'!#REF!</definedName>
    <definedName name="RE" localSheetId="30" hidden="1">'[49]Revised Budget as per CNPP'!#REF!</definedName>
    <definedName name="RE" localSheetId="46" hidden="1">'[49]Revised Budget as per CNPP'!#REF!</definedName>
    <definedName name="RE" localSheetId="35" hidden="1">'[49]Revised Budget as per CNPP'!#REF!</definedName>
    <definedName name="RE" localSheetId="22" hidden="1">'[49]Revised Budget as per CNPP'!#REF!</definedName>
    <definedName name="RE" localSheetId="23" hidden="1">'[49]Revised Budget as per CNPP'!#REF!</definedName>
    <definedName name="RE" localSheetId="24" hidden="1">'[49]Revised Budget as per CNPP'!#REF!</definedName>
    <definedName name="RE" hidden="1">'[49]Revised Budget as per CNPP'!#REF!</definedName>
    <definedName name="Receivables" localSheetId="0">#REF!</definedName>
    <definedName name="Receivables" localSheetId="1">#REF!</definedName>
    <definedName name="Receivables" localSheetId="37">#REF!</definedName>
    <definedName name="Receivables" localSheetId="2">#REF!</definedName>
    <definedName name="Receivables" localSheetId="25">#REF!</definedName>
    <definedName name="Receivables" localSheetId="41">#REF!</definedName>
    <definedName name="Receivables" localSheetId="7">#REF!</definedName>
    <definedName name="Receivables" localSheetId="51">#REF!</definedName>
    <definedName name="Receivables" localSheetId="56">#REF!</definedName>
    <definedName name="Receivables" localSheetId="16">#REF!</definedName>
    <definedName name="Receivables" localSheetId="30">#REF!</definedName>
    <definedName name="Receivables" localSheetId="46">#REF!</definedName>
    <definedName name="Receivables" localSheetId="35">#REF!</definedName>
    <definedName name="Receivables" localSheetId="22">#REF!</definedName>
    <definedName name="Receivables" localSheetId="23">#REF!</definedName>
    <definedName name="Receivables" localSheetId="24">#REF!</definedName>
    <definedName name="Receivables">#REF!</definedName>
    <definedName name="REDCAP" localSheetId="0">#REF!</definedName>
    <definedName name="REDCAP" localSheetId="1">#REF!</definedName>
    <definedName name="REDCAP" localSheetId="37">#REF!</definedName>
    <definedName name="REDCAP" localSheetId="2">#REF!</definedName>
    <definedName name="REDCAP" localSheetId="25">#REF!</definedName>
    <definedName name="REDCAP" localSheetId="41">#REF!</definedName>
    <definedName name="REDCAP" localSheetId="7">#REF!</definedName>
    <definedName name="REDCAP" localSheetId="51">#REF!</definedName>
    <definedName name="REDCAP" localSheetId="56">#REF!</definedName>
    <definedName name="REDCAP" localSheetId="16">#REF!</definedName>
    <definedName name="REDCAP" localSheetId="30">#REF!</definedName>
    <definedName name="REDCAP" localSheetId="46">#REF!</definedName>
    <definedName name="REDCAP" localSheetId="35">#REF!</definedName>
    <definedName name="REDCAP" localSheetId="22">#REF!</definedName>
    <definedName name="REDCAP" localSheetId="23">#REF!</definedName>
    <definedName name="REDCAP" localSheetId="24">#REF!</definedName>
    <definedName name="REDCAP">#REF!</definedName>
    <definedName name="Related_Parties" localSheetId="0">#REF!</definedName>
    <definedName name="Related_Parties" localSheetId="1">#REF!</definedName>
    <definedName name="Related_Parties" localSheetId="37">#REF!</definedName>
    <definedName name="Related_Parties" localSheetId="2">#REF!</definedName>
    <definedName name="Related_Parties" localSheetId="25">#REF!</definedName>
    <definedName name="Related_Parties" localSheetId="41">#REF!</definedName>
    <definedName name="Related_Parties" localSheetId="7">#REF!</definedName>
    <definedName name="Related_Parties" localSheetId="51">#REF!</definedName>
    <definedName name="Related_Parties" localSheetId="56">#REF!</definedName>
    <definedName name="Related_Parties" localSheetId="16">#REF!</definedName>
    <definedName name="Related_Parties" localSheetId="30">#REF!</definedName>
    <definedName name="Related_Parties" localSheetId="46">#REF!</definedName>
    <definedName name="Related_Parties" localSheetId="35">#REF!</definedName>
    <definedName name="Related_Parties" localSheetId="22">#REF!</definedName>
    <definedName name="Related_Parties" localSheetId="23">#REF!</definedName>
    <definedName name="Related_Parties" localSheetId="24">#REF!</definedName>
    <definedName name="Related_Parties">#REF!</definedName>
    <definedName name="Repatriable_working_capital_loan" localSheetId="0">[15]LEDGER!#REF!</definedName>
    <definedName name="Repatriable_working_capital_loan" localSheetId="1">[15]LEDGER!#REF!</definedName>
    <definedName name="Repatriable_working_capital_loan" localSheetId="37">[15]LEDGER!#REF!</definedName>
    <definedName name="Repatriable_working_capital_loan" localSheetId="2">[15]LEDGER!#REF!</definedName>
    <definedName name="Repatriable_working_capital_loan" localSheetId="25">[15]LEDGER!#REF!</definedName>
    <definedName name="Repatriable_working_capital_loan" localSheetId="41">[15]LEDGER!#REF!</definedName>
    <definedName name="Repatriable_working_capital_loan" localSheetId="7">[15]LEDGER!#REF!</definedName>
    <definedName name="Repatriable_working_capital_loan" localSheetId="51">[15]LEDGER!#REF!</definedName>
    <definedName name="Repatriable_working_capital_loan" localSheetId="56">[15]LEDGER!#REF!</definedName>
    <definedName name="Repatriable_working_capital_loan" localSheetId="16">[15]LEDGER!#REF!</definedName>
    <definedName name="Repatriable_working_capital_loan" localSheetId="30">[15]LEDGER!#REF!</definedName>
    <definedName name="Repatriable_working_capital_loan" localSheetId="46">[15]LEDGER!#REF!</definedName>
    <definedName name="Repatriable_working_capital_loan" localSheetId="35">[15]LEDGER!#REF!</definedName>
    <definedName name="Repatriable_working_capital_loan" localSheetId="22">[15]LEDGER!#REF!</definedName>
    <definedName name="Repatriable_working_capital_loan" localSheetId="23">[15]LEDGER!#REF!</definedName>
    <definedName name="Repatriable_working_capital_loan" localSheetId="24">[15]LEDGER!#REF!</definedName>
    <definedName name="Repatriable_working_capital_loan">[15]LEDGER!#REF!</definedName>
    <definedName name="repayment">'[27]loan 1'!$D$11</definedName>
    <definedName name="RequirCol" localSheetId="0">#REF!</definedName>
    <definedName name="RequirCol" localSheetId="1">#REF!</definedName>
    <definedName name="RequirCol" localSheetId="37">#REF!</definedName>
    <definedName name="RequirCol" localSheetId="2">#REF!</definedName>
    <definedName name="RequirCol" localSheetId="25">#REF!</definedName>
    <definedName name="RequirCol" localSheetId="41">#REF!</definedName>
    <definedName name="RequirCol" localSheetId="7">#REF!</definedName>
    <definedName name="RequirCol" localSheetId="51">#REF!</definedName>
    <definedName name="RequirCol" localSheetId="56">#REF!</definedName>
    <definedName name="RequirCol" localSheetId="16">#REF!</definedName>
    <definedName name="RequirCol" localSheetId="30">#REF!</definedName>
    <definedName name="RequirCol" localSheetId="46">#REF!</definedName>
    <definedName name="RequirCol" localSheetId="35">#REF!</definedName>
    <definedName name="RequirCol" localSheetId="22">#REF!</definedName>
    <definedName name="RequirCol" localSheetId="23">#REF!</definedName>
    <definedName name="RequirCol" localSheetId="24">#REF!</definedName>
    <definedName name="RequirCol">#REF!</definedName>
    <definedName name="RES" localSheetId="0">[23]pkage01!#REF!</definedName>
    <definedName name="RES" localSheetId="1">[23]pkage01!#REF!</definedName>
    <definedName name="RES" localSheetId="37">[23]pkage01!#REF!</definedName>
    <definedName name="RES" localSheetId="2">[23]pkage01!#REF!</definedName>
    <definedName name="RES" localSheetId="25">[23]pkage01!#REF!</definedName>
    <definedName name="RES" localSheetId="41">[23]pkage01!#REF!</definedName>
    <definedName name="RES" localSheetId="7">[23]pkage01!#REF!</definedName>
    <definedName name="RES" localSheetId="51">[23]pkage01!#REF!</definedName>
    <definedName name="RES" localSheetId="56">[23]pkage01!#REF!</definedName>
    <definedName name="RES" localSheetId="16">[23]pkage01!#REF!</definedName>
    <definedName name="RES" localSheetId="30">[23]pkage01!#REF!</definedName>
    <definedName name="RES" localSheetId="46">[23]pkage01!#REF!</definedName>
    <definedName name="RES" localSheetId="35">[23]pkage01!#REF!</definedName>
    <definedName name="RES" localSheetId="22">[23]pkage01!#REF!</definedName>
    <definedName name="RES" localSheetId="23">[23]pkage01!#REF!</definedName>
    <definedName name="RES" localSheetId="24">[23]pkage01!#REF!</definedName>
    <definedName name="RES">[23]pkage01!#REF!</definedName>
    <definedName name="results_1" localSheetId="0">[24]Projections!#REF!</definedName>
    <definedName name="results_1" localSheetId="1">[24]Projections!#REF!</definedName>
    <definedName name="results_1" localSheetId="37">[24]Projections!#REF!</definedName>
    <definedName name="results_1" localSheetId="2">[24]Projections!#REF!</definedName>
    <definedName name="results_1" localSheetId="25">[24]Projections!#REF!</definedName>
    <definedName name="results_1" localSheetId="41">[24]Projections!#REF!</definedName>
    <definedName name="results_1" localSheetId="7">[24]Projections!#REF!</definedName>
    <definedName name="results_1" localSheetId="51">[24]Projections!#REF!</definedName>
    <definedName name="results_1" localSheetId="56">[24]Projections!#REF!</definedName>
    <definedName name="results_1" localSheetId="16">[24]Projections!#REF!</definedName>
    <definedName name="results_1" localSheetId="30">[24]Projections!#REF!</definedName>
    <definedName name="results_1" localSheetId="46">[24]Projections!#REF!</definedName>
    <definedName name="results_1" localSheetId="35">[24]Projections!#REF!</definedName>
    <definedName name="results_1" localSheetId="22">[24]Projections!#REF!</definedName>
    <definedName name="results_1" localSheetId="23">[24]Projections!#REF!</definedName>
    <definedName name="results_1" localSheetId="24">[24]Projections!#REF!</definedName>
    <definedName name="results_1">[24]Projections!#REF!</definedName>
    <definedName name="results_1_compare" localSheetId="0">[25]Projections!#REF!</definedName>
    <definedName name="results_1_compare" localSheetId="1">[25]Projections!#REF!</definedName>
    <definedName name="results_1_compare" localSheetId="37">[25]Projections!#REF!</definedName>
    <definedName name="results_1_compare" localSheetId="2">[25]Projections!#REF!</definedName>
    <definedName name="results_1_compare" localSheetId="25">[25]Projections!#REF!</definedName>
    <definedName name="results_1_compare" localSheetId="41">[25]Projections!#REF!</definedName>
    <definedName name="results_1_compare" localSheetId="7">[25]Projections!#REF!</definedName>
    <definedName name="results_1_compare" localSheetId="51">[25]Projections!#REF!</definedName>
    <definedName name="results_1_compare" localSheetId="56">[25]Projections!#REF!</definedName>
    <definedName name="results_1_compare" localSheetId="16">[25]Projections!#REF!</definedName>
    <definedName name="results_1_compare" localSheetId="30">[25]Projections!#REF!</definedName>
    <definedName name="results_1_compare" localSheetId="46">[25]Projections!#REF!</definedName>
    <definedName name="results_1_compare" localSheetId="35">[25]Projections!#REF!</definedName>
    <definedName name="results_1_compare" localSheetId="22">[25]Projections!#REF!</definedName>
    <definedName name="results_1_compare" localSheetId="23">[25]Projections!#REF!</definedName>
    <definedName name="results_1_compare" localSheetId="24">[25]Projections!#REF!</definedName>
    <definedName name="results_1_compare">[25]Projections!#REF!</definedName>
    <definedName name="rev_1" hidden="1">{"'Rates'!$A$1:$D$31"}</definedName>
    <definedName name="Review_of_Minutes" localSheetId="0">#REF!</definedName>
    <definedName name="Review_of_Minutes" localSheetId="1">#REF!</definedName>
    <definedName name="Review_of_Minutes" localSheetId="37">#REF!</definedName>
    <definedName name="Review_of_Minutes" localSheetId="2">#REF!</definedName>
    <definedName name="Review_of_Minutes" localSheetId="25">#REF!</definedName>
    <definedName name="Review_of_Minutes" localSheetId="41">#REF!</definedName>
    <definedName name="Review_of_Minutes" localSheetId="7">#REF!</definedName>
    <definedName name="Review_of_Minutes" localSheetId="51">#REF!</definedName>
    <definedName name="Review_of_Minutes" localSheetId="56">#REF!</definedName>
    <definedName name="Review_of_Minutes" localSheetId="16">#REF!</definedName>
    <definedName name="Review_of_Minutes" localSheetId="30">#REF!</definedName>
    <definedName name="Review_of_Minutes" localSheetId="46">#REF!</definedName>
    <definedName name="Review_of_Minutes" localSheetId="35">#REF!</definedName>
    <definedName name="Review_of_Minutes" localSheetId="22">#REF!</definedName>
    <definedName name="Review_of_Minutes" localSheetId="23">#REF!</definedName>
    <definedName name="Review_of_Minutes" localSheetId="24">#REF!</definedName>
    <definedName name="Review_of_Minutes">#REF!</definedName>
    <definedName name="rewg" localSheetId="0" hidden="1">'[3]Revised Budget as per CNPP'!#REF!</definedName>
    <definedName name="rewg" localSheetId="1" hidden="1">'[3]Revised Budget as per CNPP'!#REF!</definedName>
    <definedName name="rewg" localSheetId="37" hidden="1">'[3]Revised Budget as per CNPP'!#REF!</definedName>
    <definedName name="rewg" localSheetId="2" hidden="1">'[3]Revised Budget as per CNPP'!#REF!</definedName>
    <definedName name="rewg" localSheetId="25" hidden="1">'[3]Revised Budget as per CNPP'!#REF!</definedName>
    <definedName name="rewg" localSheetId="41" hidden="1">'[3]Revised Budget as per CNPP'!#REF!</definedName>
    <definedName name="rewg" localSheetId="7" hidden="1">'[3]Revised Budget as per CNPP'!#REF!</definedName>
    <definedName name="rewg" localSheetId="51" hidden="1">'[3]Revised Budget as per CNPP'!#REF!</definedName>
    <definedName name="rewg" localSheetId="56" hidden="1">'[3]Revised Budget as per CNPP'!#REF!</definedName>
    <definedName name="rewg" localSheetId="16" hidden="1">'[3]Revised Budget as per CNPP'!#REF!</definedName>
    <definedName name="rewg" localSheetId="30" hidden="1">'[3]Revised Budget as per CNPP'!#REF!</definedName>
    <definedName name="rewg" localSheetId="46" hidden="1">'[3]Revised Budget as per CNPP'!#REF!</definedName>
    <definedName name="rewg" localSheetId="35" hidden="1">'[3]Revised Budget as per CNPP'!#REF!</definedName>
    <definedName name="rewg" localSheetId="22" hidden="1">'[3]Revised Budget as per CNPP'!#REF!</definedName>
    <definedName name="rewg" localSheetId="23" hidden="1">'[3]Revised Budget as per CNPP'!#REF!</definedName>
    <definedName name="rewg" localSheetId="24" hidden="1">'[3]Revised Budget as per CNPP'!#REF!</definedName>
    <definedName name="rewg" hidden="1">'[3]Revised Budget as per CNPP'!#REF!</definedName>
    <definedName name="RF" localSheetId="0">[23]pkage01!#REF!</definedName>
    <definedName name="RF" localSheetId="1">[23]pkage01!#REF!</definedName>
    <definedName name="RF" localSheetId="37">[23]pkage01!#REF!</definedName>
    <definedName name="RF" localSheetId="2">[23]pkage01!#REF!</definedName>
    <definedName name="RF" localSheetId="25">[23]pkage01!#REF!</definedName>
    <definedName name="RF" localSheetId="41">[23]pkage01!#REF!</definedName>
    <definedName name="RF" localSheetId="7">[23]pkage01!#REF!</definedName>
    <definedName name="RF" localSheetId="51">[23]pkage01!#REF!</definedName>
    <definedName name="RF" localSheetId="56">[23]pkage01!#REF!</definedName>
    <definedName name="RF" localSheetId="16">[23]pkage01!#REF!</definedName>
    <definedName name="RF" localSheetId="30">[23]pkage01!#REF!</definedName>
    <definedName name="RF" localSheetId="46">[23]pkage01!#REF!</definedName>
    <definedName name="RF" localSheetId="35">[23]pkage01!#REF!</definedName>
    <definedName name="RF" localSheetId="22">[23]pkage01!#REF!</definedName>
    <definedName name="RF" localSheetId="23">[23]pkage01!#REF!</definedName>
    <definedName name="RF" localSheetId="24">[23]pkage01!#REF!</definedName>
    <definedName name="RF">[23]pkage01!#REF!</definedName>
    <definedName name="rozan1">[50]INV!$A$7:$I$72</definedName>
    <definedName name="Rupees" localSheetId="0">#REF!</definedName>
    <definedName name="Rupees" localSheetId="1">#REF!</definedName>
    <definedName name="Rupees" localSheetId="37">#REF!</definedName>
    <definedName name="Rupees" localSheetId="2">#REF!</definedName>
    <definedName name="Rupees" localSheetId="25">#REF!</definedName>
    <definedName name="Rupees" localSheetId="41">#REF!</definedName>
    <definedName name="Rupees" localSheetId="7">#REF!</definedName>
    <definedName name="Rupees" localSheetId="51">#REF!</definedName>
    <definedName name="Rupees" localSheetId="56">#REF!</definedName>
    <definedName name="Rupees" localSheetId="16">#REF!</definedName>
    <definedName name="Rupees" localSheetId="30">#REF!</definedName>
    <definedName name="Rupees" localSheetId="46">#REF!</definedName>
    <definedName name="Rupees" localSheetId="35">#REF!</definedName>
    <definedName name="Rupees" localSheetId="22">#REF!</definedName>
    <definedName name="Rupees" localSheetId="23">#REF!</definedName>
    <definedName name="Rupees" localSheetId="24">#REF!</definedName>
    <definedName name="Rupees">#REF!</definedName>
    <definedName name="s" localSheetId="0">#REF!</definedName>
    <definedName name="s" localSheetId="1">#REF!</definedName>
    <definedName name="s" localSheetId="37">#REF!</definedName>
    <definedName name="s" localSheetId="2">#REF!</definedName>
    <definedName name="s" localSheetId="25">#REF!</definedName>
    <definedName name="s" localSheetId="41">#REF!</definedName>
    <definedName name="s" localSheetId="7">#REF!</definedName>
    <definedName name="s" localSheetId="51">#REF!</definedName>
    <definedName name="s" localSheetId="56">#REF!</definedName>
    <definedName name="s" localSheetId="16">#REF!</definedName>
    <definedName name="s" localSheetId="30">#REF!</definedName>
    <definedName name="s" localSheetId="46">#REF!</definedName>
    <definedName name="s" localSheetId="35">#REF!</definedName>
    <definedName name="s" localSheetId="22">#REF!</definedName>
    <definedName name="s" localSheetId="23">#REF!</definedName>
    <definedName name="s" localSheetId="24">#REF!</definedName>
    <definedName name="s">#REF!</definedName>
    <definedName name="sakl45" localSheetId="0" hidden="1">'[3]Revised Budget as per CNPP'!#REF!</definedName>
    <definedName name="sakl45" localSheetId="1" hidden="1">'[3]Revised Budget as per CNPP'!#REF!</definedName>
    <definedName name="sakl45" localSheetId="37" hidden="1">'[3]Revised Budget as per CNPP'!#REF!</definedName>
    <definedName name="sakl45" localSheetId="2" hidden="1">'[3]Revised Budget as per CNPP'!#REF!</definedName>
    <definedName name="sakl45" localSheetId="25" hidden="1">'[3]Revised Budget as per CNPP'!#REF!</definedName>
    <definedName name="sakl45" localSheetId="41" hidden="1">'[3]Revised Budget as per CNPP'!#REF!</definedName>
    <definedName name="sakl45" localSheetId="7" hidden="1">'[3]Revised Budget as per CNPP'!#REF!</definedName>
    <definedName name="sakl45" localSheetId="51" hidden="1">'[3]Revised Budget as per CNPP'!#REF!</definedName>
    <definedName name="sakl45" localSheetId="56" hidden="1">'[3]Revised Budget as per CNPP'!#REF!</definedName>
    <definedName name="sakl45" localSheetId="16" hidden="1">'[3]Revised Budget as per CNPP'!#REF!</definedName>
    <definedName name="sakl45" localSheetId="30" hidden="1">'[3]Revised Budget as per CNPP'!#REF!</definedName>
    <definedName name="sakl45" localSheetId="46" hidden="1">'[3]Revised Budget as per CNPP'!#REF!</definedName>
    <definedName name="sakl45" localSheetId="35" hidden="1">'[3]Revised Budget as per CNPP'!#REF!</definedName>
    <definedName name="sakl45" localSheetId="22" hidden="1">'[3]Revised Budget as per CNPP'!#REF!</definedName>
    <definedName name="sakl45" localSheetId="23" hidden="1">'[3]Revised Budget as per CNPP'!#REF!</definedName>
    <definedName name="sakl45" localSheetId="24" hidden="1">'[3]Revised Budget as per CNPP'!#REF!</definedName>
    <definedName name="sakl45" hidden="1">'[3]Revised Budget as per CNPP'!#REF!</definedName>
    <definedName name="sales" localSheetId="0">#REF!</definedName>
    <definedName name="sales" localSheetId="1">#REF!</definedName>
    <definedName name="sales" localSheetId="37">#REF!</definedName>
    <definedName name="sales" localSheetId="2">#REF!</definedName>
    <definedName name="sales" localSheetId="25">#REF!</definedName>
    <definedName name="sales" localSheetId="41">#REF!</definedName>
    <definedName name="sales" localSheetId="7">#REF!</definedName>
    <definedName name="sales" localSheetId="51">#REF!</definedName>
    <definedName name="sales" localSheetId="56">#REF!</definedName>
    <definedName name="sales" localSheetId="16">#REF!</definedName>
    <definedName name="sales" localSheetId="30">#REF!</definedName>
    <definedName name="sales" localSheetId="46">#REF!</definedName>
    <definedName name="sales" localSheetId="35">#REF!</definedName>
    <definedName name="sales" localSheetId="22">#REF!</definedName>
    <definedName name="sales" localSheetId="23">#REF!</definedName>
    <definedName name="sales" localSheetId="24">#REF!</definedName>
    <definedName name="sales">#REF!</definedName>
    <definedName name="sampling" localSheetId="0">#REF!</definedName>
    <definedName name="sampling" localSheetId="1">#REF!</definedName>
    <definedName name="sampling" localSheetId="37">#REF!</definedName>
    <definedName name="sampling" localSheetId="2">#REF!</definedName>
    <definedName name="sampling" localSheetId="25">#REF!</definedName>
    <definedName name="sampling" localSheetId="41">#REF!</definedName>
    <definedName name="sampling" localSheetId="7">#REF!</definedName>
    <definedName name="sampling" localSheetId="51">#REF!</definedName>
    <definedName name="sampling" localSheetId="56">#REF!</definedName>
    <definedName name="sampling" localSheetId="16">#REF!</definedName>
    <definedName name="sampling" localSheetId="30">#REF!</definedName>
    <definedName name="sampling" localSheetId="46">#REF!</definedName>
    <definedName name="sampling" localSheetId="35">#REF!</definedName>
    <definedName name="sampling" localSheetId="22">#REF!</definedName>
    <definedName name="sampling" localSheetId="23">#REF!</definedName>
    <definedName name="sampling" localSheetId="24">#REF!</definedName>
    <definedName name="sampling">#REF!</definedName>
    <definedName name="sardarg1235" localSheetId="0" hidden="1">'[3]Revised Budget as per CNPP'!#REF!</definedName>
    <definedName name="sardarg1235" localSheetId="1" hidden="1">'[3]Revised Budget as per CNPP'!#REF!</definedName>
    <definedName name="sardarg1235" localSheetId="37" hidden="1">'[3]Revised Budget as per CNPP'!#REF!</definedName>
    <definedName name="sardarg1235" localSheetId="2" hidden="1">'[3]Revised Budget as per CNPP'!#REF!</definedName>
    <definedName name="sardarg1235" localSheetId="25" hidden="1">'[3]Revised Budget as per CNPP'!#REF!</definedName>
    <definedName name="sardarg1235" localSheetId="41" hidden="1">'[3]Revised Budget as per CNPP'!#REF!</definedName>
    <definedName name="sardarg1235" localSheetId="7" hidden="1">'[3]Revised Budget as per CNPP'!#REF!</definedName>
    <definedName name="sardarg1235" localSheetId="51" hidden="1">'[3]Revised Budget as per CNPP'!#REF!</definedName>
    <definedName name="sardarg1235" localSheetId="56" hidden="1">'[3]Revised Budget as per CNPP'!#REF!</definedName>
    <definedName name="sardarg1235" localSheetId="16" hidden="1">'[3]Revised Budget as per CNPP'!#REF!</definedName>
    <definedName name="sardarg1235" localSheetId="30" hidden="1">'[3]Revised Budget as per CNPP'!#REF!</definedName>
    <definedName name="sardarg1235" localSheetId="46" hidden="1">'[3]Revised Budget as per CNPP'!#REF!</definedName>
    <definedName name="sardarg1235" localSheetId="35" hidden="1">'[3]Revised Budget as per CNPP'!#REF!</definedName>
    <definedName name="sardarg1235" localSheetId="22" hidden="1">'[3]Revised Budget as per CNPP'!#REF!</definedName>
    <definedName name="sardarg1235" localSheetId="23" hidden="1">'[3]Revised Budget as per CNPP'!#REF!</definedName>
    <definedName name="sardarg1235" localSheetId="24" hidden="1">'[3]Revised Budget as per CNPP'!#REF!</definedName>
    <definedName name="sardarg1235" hidden="1">'[3]Revised Budget as per CNPP'!#REF!</definedName>
    <definedName name="SC" localSheetId="0">[23]pkage01!#REF!</definedName>
    <definedName name="SC" localSheetId="1">[23]pkage01!#REF!</definedName>
    <definedName name="SC" localSheetId="37">[23]pkage01!#REF!</definedName>
    <definedName name="SC" localSheetId="2">[23]pkage01!#REF!</definedName>
    <definedName name="SC" localSheetId="25">[23]pkage01!#REF!</definedName>
    <definedName name="SC" localSheetId="41">[23]pkage01!#REF!</definedName>
    <definedName name="SC" localSheetId="7">[23]pkage01!#REF!</definedName>
    <definedName name="SC" localSheetId="51">[23]pkage01!#REF!</definedName>
    <definedName name="SC" localSheetId="56">[23]pkage01!#REF!</definedName>
    <definedName name="SC" localSheetId="16">[23]pkage01!#REF!</definedName>
    <definedName name="SC" localSheetId="30">[23]pkage01!#REF!</definedName>
    <definedName name="SC" localSheetId="46">[23]pkage01!#REF!</definedName>
    <definedName name="SC" localSheetId="35">[23]pkage01!#REF!</definedName>
    <definedName name="SC" localSheetId="22">[23]pkage01!#REF!</definedName>
    <definedName name="SC" localSheetId="23">[23]pkage01!#REF!</definedName>
    <definedName name="SC" localSheetId="24">[23]pkage01!#REF!</definedName>
    <definedName name="SC">[23]pkage01!#REF!</definedName>
    <definedName name="scenarios" localSheetId="0">#REF!</definedName>
    <definedName name="scenarios" localSheetId="1">#REF!</definedName>
    <definedName name="scenarios" localSheetId="37">#REF!</definedName>
    <definedName name="scenarios" localSheetId="2">#REF!</definedName>
    <definedName name="scenarios" localSheetId="25">#REF!</definedName>
    <definedName name="scenarios" localSheetId="41">#REF!</definedName>
    <definedName name="scenarios" localSheetId="7">#REF!</definedName>
    <definedName name="scenarios" localSheetId="51">#REF!</definedName>
    <definedName name="scenarios" localSheetId="56">#REF!</definedName>
    <definedName name="scenarios" localSheetId="16">#REF!</definedName>
    <definedName name="scenarios" localSheetId="30">#REF!</definedName>
    <definedName name="scenarios" localSheetId="46">#REF!</definedName>
    <definedName name="scenarios" localSheetId="35">#REF!</definedName>
    <definedName name="scenarios" localSheetId="22">#REF!</definedName>
    <definedName name="scenarios" localSheetId="23">#REF!</definedName>
    <definedName name="scenarios" localSheetId="24">#REF!</definedName>
    <definedName name="scenarios">#REF!</definedName>
    <definedName name="score" localSheetId="0">#REF!</definedName>
    <definedName name="score" localSheetId="1">#REF!</definedName>
    <definedName name="score" localSheetId="37">#REF!</definedName>
    <definedName name="score" localSheetId="2">#REF!</definedName>
    <definedName name="score" localSheetId="25">#REF!</definedName>
    <definedName name="score" localSheetId="41">#REF!</definedName>
    <definedName name="score" localSheetId="7">#REF!</definedName>
    <definedName name="score" localSheetId="51">#REF!</definedName>
    <definedName name="score" localSheetId="56">#REF!</definedName>
    <definedName name="score" localSheetId="16">#REF!</definedName>
    <definedName name="score" localSheetId="30">#REF!</definedName>
    <definedName name="score" localSheetId="46">#REF!</definedName>
    <definedName name="score" localSheetId="35">#REF!</definedName>
    <definedName name="score" localSheetId="22">#REF!</definedName>
    <definedName name="score" localSheetId="23">#REF!</definedName>
    <definedName name="score" localSheetId="24">#REF!</definedName>
    <definedName name="score">#REF!</definedName>
    <definedName name="sdasda" localSheetId="0">#REF!</definedName>
    <definedName name="sdasda" localSheetId="1">#REF!</definedName>
    <definedName name="sdasda" localSheetId="37">#REF!</definedName>
    <definedName name="sdasda" localSheetId="2">#REF!</definedName>
    <definedName name="sdasda" localSheetId="25">#REF!</definedName>
    <definedName name="sdasda" localSheetId="41">#REF!</definedName>
    <definedName name="sdasda" localSheetId="7">#REF!</definedName>
    <definedName name="sdasda" localSheetId="51">#REF!</definedName>
    <definedName name="sdasda" localSheetId="56">#REF!</definedName>
    <definedName name="sdasda" localSheetId="16">#REF!</definedName>
    <definedName name="sdasda" localSheetId="30">#REF!</definedName>
    <definedName name="sdasda" localSheetId="46">#REF!</definedName>
    <definedName name="sdasda" localSheetId="35">#REF!</definedName>
    <definedName name="sdasda" localSheetId="22">#REF!</definedName>
    <definedName name="sdasda" localSheetId="23">#REF!</definedName>
    <definedName name="sdasda" localSheetId="24">#REF!</definedName>
    <definedName name="sdasda">#REF!</definedName>
    <definedName name="sdfg" localSheetId="0" hidden="1">'[2]F&amp;F'!#REF!</definedName>
    <definedName name="sdfg" localSheetId="1" hidden="1">'[2]F&amp;F'!#REF!</definedName>
    <definedName name="sdfg" localSheetId="37" hidden="1">'[2]F&amp;F'!#REF!</definedName>
    <definedName name="sdfg" localSheetId="2" hidden="1">'[2]F&amp;F'!#REF!</definedName>
    <definedName name="sdfg" localSheetId="25" hidden="1">'[2]F&amp;F'!#REF!</definedName>
    <definedName name="sdfg" localSheetId="41" hidden="1">'[2]F&amp;F'!#REF!</definedName>
    <definedName name="sdfg" localSheetId="7" hidden="1">'[2]F&amp;F'!#REF!</definedName>
    <definedName name="sdfg" localSheetId="51" hidden="1">'[2]F&amp;F'!#REF!</definedName>
    <definedName name="sdfg" localSheetId="56" hidden="1">'[2]F&amp;F'!#REF!</definedName>
    <definedName name="sdfg" localSheetId="16" hidden="1">'[2]F&amp;F'!#REF!</definedName>
    <definedName name="sdfg" localSheetId="30" hidden="1">'[2]F&amp;F'!#REF!</definedName>
    <definedName name="sdfg" localSheetId="46" hidden="1">'[2]F&amp;F'!#REF!</definedName>
    <definedName name="sdfg" localSheetId="35" hidden="1">'[2]F&amp;F'!#REF!</definedName>
    <definedName name="sdfg" localSheetId="22" hidden="1">'[2]F&amp;F'!#REF!</definedName>
    <definedName name="sdfg" localSheetId="23" hidden="1">'[2]F&amp;F'!#REF!</definedName>
    <definedName name="sdfg" localSheetId="24" hidden="1">'[2]F&amp;F'!#REF!</definedName>
    <definedName name="sdfg" hidden="1">'[2]F&amp;F'!#REF!</definedName>
    <definedName name="sdfjlk_alkdjf\" localSheetId="0">#REF!</definedName>
    <definedName name="sdfjlk_alkdjf\" localSheetId="1">#REF!</definedName>
    <definedName name="sdfjlk_alkdjf\" localSheetId="37">#REF!</definedName>
    <definedName name="sdfjlk_alkdjf\" localSheetId="2">#REF!</definedName>
    <definedName name="sdfjlk_alkdjf\" localSheetId="25">#REF!</definedName>
    <definedName name="sdfjlk_alkdjf\" localSheetId="41">#REF!</definedName>
    <definedName name="sdfjlk_alkdjf\" localSheetId="7">#REF!</definedName>
    <definedName name="sdfjlk_alkdjf\" localSheetId="51">#REF!</definedName>
    <definedName name="sdfjlk_alkdjf\" localSheetId="56">#REF!</definedName>
    <definedName name="sdfjlk_alkdjf\" localSheetId="16">#REF!</definedName>
    <definedName name="sdfjlk_alkdjf\" localSheetId="30">#REF!</definedName>
    <definedName name="sdfjlk_alkdjf\" localSheetId="46">#REF!</definedName>
    <definedName name="sdfjlk_alkdjf\" localSheetId="35">#REF!</definedName>
    <definedName name="sdfjlk_alkdjf\" localSheetId="22">#REF!</definedName>
    <definedName name="sdfjlk_alkdjf\" localSheetId="23">#REF!</definedName>
    <definedName name="sdfjlk_alkdjf\" localSheetId="24">#REF!</definedName>
    <definedName name="sdfjlk_alkdjf\">#REF!</definedName>
    <definedName name="sdg" localSheetId="0">[31]CHALLAN!#REF!</definedName>
    <definedName name="sdg" localSheetId="1">[31]CHALLAN!#REF!</definedName>
    <definedName name="sdg" localSheetId="37">[31]CHALLAN!#REF!</definedName>
    <definedName name="sdg" localSheetId="2">[31]CHALLAN!#REF!</definedName>
    <definedName name="sdg" localSheetId="25">[31]CHALLAN!#REF!</definedName>
    <definedName name="sdg" localSheetId="41">[31]CHALLAN!#REF!</definedName>
    <definedName name="sdg" localSheetId="7">[31]CHALLAN!#REF!</definedName>
    <definedName name="sdg" localSheetId="51">[31]CHALLAN!#REF!</definedName>
    <definedName name="sdg" localSheetId="56">[31]CHALLAN!#REF!</definedName>
    <definedName name="sdg" localSheetId="16">[31]CHALLAN!#REF!</definedName>
    <definedName name="sdg" localSheetId="30">[31]CHALLAN!#REF!</definedName>
    <definedName name="sdg" localSheetId="46">[31]CHALLAN!#REF!</definedName>
    <definedName name="sdg" localSheetId="35">[31]CHALLAN!#REF!</definedName>
    <definedName name="sdg" localSheetId="22">[31]CHALLAN!#REF!</definedName>
    <definedName name="sdg" localSheetId="23">[31]CHALLAN!#REF!</definedName>
    <definedName name="sdg" localSheetId="24">[31]CHALLAN!#REF!</definedName>
    <definedName name="sdg">[31]CHALLAN!#REF!</definedName>
    <definedName name="Security_deposits" localSheetId="0">[15]LEDGER!#REF!</definedName>
    <definedName name="Security_deposits" localSheetId="1">[15]LEDGER!#REF!</definedName>
    <definedName name="Security_deposits" localSheetId="37">[15]LEDGER!#REF!</definedName>
    <definedName name="Security_deposits" localSheetId="2">[15]LEDGER!#REF!</definedName>
    <definedName name="Security_deposits" localSheetId="25">[15]LEDGER!#REF!</definedName>
    <definedName name="Security_deposits" localSheetId="41">[15]LEDGER!#REF!</definedName>
    <definedName name="Security_deposits" localSheetId="7">[15]LEDGER!#REF!</definedName>
    <definedName name="Security_deposits" localSheetId="51">[15]LEDGER!#REF!</definedName>
    <definedName name="Security_deposits" localSheetId="56">[15]LEDGER!#REF!</definedName>
    <definedName name="Security_deposits" localSheetId="16">[15]LEDGER!#REF!</definedName>
    <definedName name="Security_deposits" localSheetId="30">[15]LEDGER!#REF!</definedName>
    <definedName name="Security_deposits" localSheetId="46">[15]LEDGER!#REF!</definedName>
    <definedName name="Security_deposits" localSheetId="35">[15]LEDGER!#REF!</definedName>
    <definedName name="Security_deposits" localSheetId="22">[15]LEDGER!#REF!</definedName>
    <definedName name="Security_deposits" localSheetId="23">[15]LEDGER!#REF!</definedName>
    <definedName name="Security_deposits" localSheetId="24">[15]LEDGER!#REF!</definedName>
    <definedName name="Security_deposits">[15]LEDGER!#REF!</definedName>
    <definedName name="seet1">'[33]DMF IDPS SW'!$A$1:$N$65536</definedName>
    <definedName name="sheb" localSheetId="0">#REF!</definedName>
    <definedName name="sheb" localSheetId="1">#REF!</definedName>
    <definedName name="sheb" localSheetId="37">#REF!</definedName>
    <definedName name="sheb" localSheetId="2">#REF!</definedName>
    <definedName name="sheb" localSheetId="25">#REF!</definedName>
    <definedName name="sheb" localSheetId="41">#REF!</definedName>
    <definedName name="sheb" localSheetId="7">#REF!</definedName>
    <definedName name="sheb" localSheetId="51">#REF!</definedName>
    <definedName name="sheb" localSheetId="56">#REF!</definedName>
    <definedName name="sheb" localSheetId="16">#REF!</definedName>
    <definedName name="sheb" localSheetId="30">#REF!</definedName>
    <definedName name="sheb" localSheetId="46">#REF!</definedName>
    <definedName name="sheb" localSheetId="35">#REF!</definedName>
    <definedName name="sheb" localSheetId="22">#REF!</definedName>
    <definedName name="sheb" localSheetId="23">#REF!</definedName>
    <definedName name="sheb" localSheetId="24">#REF!</definedName>
    <definedName name="sheb">#REF!</definedName>
    <definedName name="shebi" localSheetId="0">#REF!</definedName>
    <definedName name="shebi" localSheetId="1">#REF!</definedName>
    <definedName name="shebi" localSheetId="37">#REF!</definedName>
    <definedName name="shebi" localSheetId="2">#REF!</definedName>
    <definedName name="shebi" localSheetId="25">#REF!</definedName>
    <definedName name="shebi" localSheetId="41">#REF!</definedName>
    <definedName name="shebi" localSheetId="7">#REF!</definedName>
    <definedName name="shebi" localSheetId="51">#REF!</definedName>
    <definedName name="shebi" localSheetId="56">#REF!</definedName>
    <definedName name="shebi" localSheetId="16">#REF!</definedName>
    <definedName name="shebi" localSheetId="30">#REF!</definedName>
    <definedName name="shebi" localSheetId="46">#REF!</definedName>
    <definedName name="shebi" localSheetId="35">#REF!</definedName>
    <definedName name="shebi" localSheetId="22">#REF!</definedName>
    <definedName name="shebi" localSheetId="23">#REF!</definedName>
    <definedName name="shebi" localSheetId="24">#REF!</definedName>
    <definedName name="shebi">#REF!</definedName>
    <definedName name="shebu" localSheetId="0">#REF!</definedName>
    <definedName name="shebu" localSheetId="1">#REF!</definedName>
    <definedName name="shebu" localSheetId="37">#REF!</definedName>
    <definedName name="shebu" localSheetId="2">#REF!</definedName>
    <definedName name="shebu" localSheetId="25">#REF!</definedName>
    <definedName name="shebu" localSheetId="41">#REF!</definedName>
    <definedName name="shebu" localSheetId="7">#REF!</definedName>
    <definedName name="shebu" localSheetId="51">#REF!</definedName>
    <definedName name="shebu" localSheetId="56">#REF!</definedName>
    <definedName name="shebu" localSheetId="16">#REF!</definedName>
    <definedName name="shebu" localSheetId="30">#REF!</definedName>
    <definedName name="shebu" localSheetId="46">#REF!</definedName>
    <definedName name="shebu" localSheetId="35">#REF!</definedName>
    <definedName name="shebu" localSheetId="22">#REF!</definedName>
    <definedName name="shebu" localSheetId="23">#REF!</definedName>
    <definedName name="shebu" localSheetId="24">#REF!</definedName>
    <definedName name="shebu">#REF!</definedName>
    <definedName name="sheet">'[33]DMF IDPS SW'!$A$1:$J$65536</definedName>
    <definedName name="shoaib" localSheetId="0">#REF!</definedName>
    <definedName name="shoaib" localSheetId="1">#REF!</definedName>
    <definedName name="shoaib" localSheetId="37">#REF!</definedName>
    <definedName name="shoaib" localSheetId="2">#REF!</definedName>
    <definedName name="shoaib" localSheetId="25">#REF!</definedName>
    <definedName name="shoaib" localSheetId="41">#REF!</definedName>
    <definedName name="shoaib" localSheetId="7">#REF!</definedName>
    <definedName name="shoaib" localSheetId="51">#REF!</definedName>
    <definedName name="shoaib" localSheetId="56">#REF!</definedName>
    <definedName name="shoaib" localSheetId="16">#REF!</definedName>
    <definedName name="shoaib" localSheetId="30">#REF!</definedName>
    <definedName name="shoaib" localSheetId="46">#REF!</definedName>
    <definedName name="shoaib" localSheetId="35">#REF!</definedName>
    <definedName name="shoaib" localSheetId="22">#REF!</definedName>
    <definedName name="shoaib" localSheetId="23">#REF!</definedName>
    <definedName name="shoaib" localSheetId="24">#REF!</definedName>
    <definedName name="shoaib">#REF!</definedName>
    <definedName name="Show.Acct.Update.Warning" localSheetId="0" hidden="1">#REF!</definedName>
    <definedName name="Show.Acct.Update.Warning" localSheetId="1" hidden="1">#REF!</definedName>
    <definedName name="Show.Acct.Update.Warning" localSheetId="37" hidden="1">#REF!</definedName>
    <definedName name="Show.Acct.Update.Warning" localSheetId="2" hidden="1">#REF!</definedName>
    <definedName name="Show.Acct.Update.Warning" localSheetId="25" hidden="1">#REF!</definedName>
    <definedName name="Show.Acct.Update.Warning" localSheetId="41" hidden="1">#REF!</definedName>
    <definedName name="Show.Acct.Update.Warning" localSheetId="7" hidden="1">#REF!</definedName>
    <definedName name="Show.Acct.Update.Warning" localSheetId="51" hidden="1">#REF!</definedName>
    <definedName name="Show.Acct.Update.Warning" localSheetId="56" hidden="1">#REF!</definedName>
    <definedName name="Show.Acct.Update.Warning" localSheetId="16" hidden="1">#REF!</definedName>
    <definedName name="Show.Acct.Update.Warning" localSheetId="30" hidden="1">#REF!</definedName>
    <definedName name="Show.Acct.Update.Warning" localSheetId="46" hidden="1">#REF!</definedName>
    <definedName name="Show.Acct.Update.Warning" localSheetId="35" hidden="1">#REF!</definedName>
    <definedName name="Show.Acct.Update.Warning" localSheetId="22" hidden="1">#REF!</definedName>
    <definedName name="Show.Acct.Update.Warning" localSheetId="23" hidden="1">#REF!</definedName>
    <definedName name="Show.Acct.Update.Warning" localSheetId="24" hidden="1">#REF!</definedName>
    <definedName name="Show.Acct.Update.Warning" hidden="1">#REF!</definedName>
    <definedName name="Show.MDB.Update.Warning" localSheetId="0" hidden="1">#REF!</definedName>
    <definedName name="Show.MDB.Update.Warning" localSheetId="1" hidden="1">#REF!</definedName>
    <definedName name="Show.MDB.Update.Warning" localSheetId="37" hidden="1">#REF!</definedName>
    <definedName name="Show.MDB.Update.Warning" localSheetId="2" hidden="1">#REF!</definedName>
    <definedName name="Show.MDB.Update.Warning" localSheetId="25" hidden="1">#REF!</definedName>
    <definedName name="Show.MDB.Update.Warning" localSheetId="41" hidden="1">#REF!</definedName>
    <definedName name="Show.MDB.Update.Warning" localSheetId="7" hidden="1">#REF!</definedName>
    <definedName name="Show.MDB.Update.Warning" localSheetId="51" hidden="1">#REF!</definedName>
    <definedName name="Show.MDB.Update.Warning" localSheetId="56" hidden="1">#REF!</definedName>
    <definedName name="Show.MDB.Update.Warning" localSheetId="16" hidden="1">#REF!</definedName>
    <definedName name="Show.MDB.Update.Warning" localSheetId="30" hidden="1">#REF!</definedName>
    <definedName name="Show.MDB.Update.Warning" localSheetId="46" hidden="1">#REF!</definedName>
    <definedName name="Show.MDB.Update.Warning" localSheetId="35" hidden="1">#REF!</definedName>
    <definedName name="Show.MDB.Update.Warning" localSheetId="22" hidden="1">#REF!</definedName>
    <definedName name="Show.MDB.Update.Warning" localSheetId="23" hidden="1">#REF!</definedName>
    <definedName name="Show.MDB.Update.Warning" localSheetId="24" hidden="1">#REF!</definedName>
    <definedName name="Show.MDB.Update.Warning" hidden="1">#REF!</definedName>
    <definedName name="SNS" localSheetId="0">[23]pkage01!#REF!</definedName>
    <definedName name="SNS" localSheetId="1">[23]pkage01!#REF!</definedName>
    <definedName name="SNS" localSheetId="37">[23]pkage01!#REF!</definedName>
    <definedName name="SNS" localSheetId="2">[23]pkage01!#REF!</definedName>
    <definedName name="SNS" localSheetId="25">[23]pkage01!#REF!</definedName>
    <definedName name="SNS" localSheetId="41">[23]pkage01!#REF!</definedName>
    <definedName name="SNS" localSheetId="7">[23]pkage01!#REF!</definedName>
    <definedName name="SNS" localSheetId="51">[23]pkage01!#REF!</definedName>
    <definedName name="SNS" localSheetId="56">[23]pkage01!#REF!</definedName>
    <definedName name="SNS" localSheetId="16">[23]pkage01!#REF!</definedName>
    <definedName name="SNS" localSheetId="30">[23]pkage01!#REF!</definedName>
    <definedName name="SNS" localSheetId="46">[23]pkage01!#REF!</definedName>
    <definedName name="SNS" localSheetId="35">[23]pkage01!#REF!</definedName>
    <definedName name="SNS" localSheetId="22">[23]pkage01!#REF!</definedName>
    <definedName name="SNS" localSheetId="23">[23]pkage01!#REF!</definedName>
    <definedName name="SNS" localSheetId="24">[23]pkage01!#REF!</definedName>
    <definedName name="SNS">[23]pkage01!#REF!</definedName>
    <definedName name="so" localSheetId="0">'[40]Stancom 29'!#REF!</definedName>
    <definedName name="so" localSheetId="1">'[40]Stancom 29'!#REF!</definedName>
    <definedName name="so" localSheetId="37">'[40]Stancom 29'!#REF!</definedName>
    <definedName name="so" localSheetId="2">'[40]Stancom 29'!#REF!</definedName>
    <definedName name="so" localSheetId="25">'[40]Stancom 29'!#REF!</definedName>
    <definedName name="so" localSheetId="41">'[40]Stancom 29'!#REF!</definedName>
    <definedName name="so" localSheetId="7">'[40]Stancom 29'!#REF!</definedName>
    <definedName name="so" localSheetId="51">'[40]Stancom 29'!#REF!</definedName>
    <definedName name="so" localSheetId="56">'[40]Stancom 29'!#REF!</definedName>
    <definedName name="so" localSheetId="16">'[40]Stancom 29'!#REF!</definedName>
    <definedName name="so" localSheetId="30">'[40]Stancom 29'!#REF!</definedName>
    <definedName name="so" localSheetId="46">'[40]Stancom 29'!#REF!</definedName>
    <definedName name="so" localSheetId="35">'[40]Stancom 29'!#REF!</definedName>
    <definedName name="so" localSheetId="22">'[40]Stancom 29'!#REF!</definedName>
    <definedName name="so" localSheetId="23">'[40]Stancom 29'!#REF!</definedName>
    <definedName name="so" localSheetId="24">'[40]Stancom 29'!#REF!</definedName>
    <definedName name="so">'[40]Stancom 29'!#REF!</definedName>
    <definedName name="SOC" localSheetId="0">[23]pkage01!#REF!</definedName>
    <definedName name="SOC" localSheetId="1">[23]pkage01!#REF!</definedName>
    <definedName name="SOC" localSheetId="37">[23]pkage01!#REF!</definedName>
    <definedName name="SOC" localSheetId="2">[23]pkage01!#REF!</definedName>
    <definedName name="SOC" localSheetId="25">[23]pkage01!#REF!</definedName>
    <definedName name="SOC" localSheetId="41">[23]pkage01!#REF!</definedName>
    <definedName name="SOC" localSheetId="7">[23]pkage01!#REF!</definedName>
    <definedName name="SOC" localSheetId="51">[23]pkage01!#REF!</definedName>
    <definedName name="SOC" localSheetId="56">[23]pkage01!#REF!</definedName>
    <definedName name="SOC" localSheetId="16">[23]pkage01!#REF!</definedName>
    <definedName name="SOC" localSheetId="30">[23]pkage01!#REF!</definedName>
    <definedName name="SOC" localSheetId="46">[23]pkage01!#REF!</definedName>
    <definedName name="SOC" localSheetId="35">[23]pkage01!#REF!</definedName>
    <definedName name="SOC" localSheetId="22">[23]pkage01!#REF!</definedName>
    <definedName name="SOC" localSheetId="23">[23]pkage01!#REF!</definedName>
    <definedName name="SOC" localSheetId="24">[23]pkage01!#REF!</definedName>
    <definedName name="SOC">[23]pkage01!#REF!</definedName>
    <definedName name="spec" localSheetId="0">#REF!</definedName>
    <definedName name="spec" localSheetId="1">#REF!</definedName>
    <definedName name="spec" localSheetId="37">#REF!</definedName>
    <definedName name="spec" localSheetId="2">#REF!</definedName>
    <definedName name="spec" localSheetId="25">#REF!</definedName>
    <definedName name="spec" localSheetId="41">#REF!</definedName>
    <definedName name="spec" localSheetId="7">#REF!</definedName>
    <definedName name="spec" localSheetId="51">#REF!</definedName>
    <definedName name="spec" localSheetId="56">#REF!</definedName>
    <definedName name="spec" localSheetId="16">#REF!</definedName>
    <definedName name="spec" localSheetId="30">#REF!</definedName>
    <definedName name="spec" localSheetId="46">#REF!</definedName>
    <definedName name="spec" localSheetId="35">#REF!</definedName>
    <definedName name="spec" localSheetId="22">#REF!</definedName>
    <definedName name="spec" localSheetId="23">#REF!</definedName>
    <definedName name="spec" localSheetId="24">#REF!</definedName>
    <definedName name="spec">#REF!</definedName>
    <definedName name="srshad" localSheetId="0" hidden="1">'[3]Revised Budget as per CNPP'!#REF!</definedName>
    <definedName name="srshad" localSheetId="1" hidden="1">'[3]Revised Budget as per CNPP'!#REF!</definedName>
    <definedName name="srshad" localSheetId="37" hidden="1">'[3]Revised Budget as per CNPP'!#REF!</definedName>
    <definedName name="srshad" localSheetId="2" hidden="1">'[3]Revised Budget as per CNPP'!#REF!</definedName>
    <definedName name="srshad" localSheetId="25" hidden="1">'[3]Revised Budget as per CNPP'!#REF!</definedName>
    <definedName name="srshad" localSheetId="41" hidden="1">'[3]Revised Budget as per CNPP'!#REF!</definedName>
    <definedName name="srshad" localSheetId="7" hidden="1">'[3]Revised Budget as per CNPP'!#REF!</definedName>
    <definedName name="srshad" localSheetId="51" hidden="1">'[3]Revised Budget as per CNPP'!#REF!</definedName>
    <definedName name="srshad" localSheetId="56" hidden="1">'[3]Revised Budget as per CNPP'!#REF!</definedName>
    <definedName name="srshad" localSheetId="16" hidden="1">'[3]Revised Budget as per CNPP'!#REF!</definedName>
    <definedName name="srshad" localSheetId="30" hidden="1">'[3]Revised Budget as per CNPP'!#REF!</definedName>
    <definedName name="srshad" localSheetId="46" hidden="1">'[3]Revised Budget as per CNPP'!#REF!</definedName>
    <definedName name="srshad" localSheetId="35" hidden="1">'[3]Revised Budget as per CNPP'!#REF!</definedName>
    <definedName name="srshad" localSheetId="22" hidden="1">'[3]Revised Budget as per CNPP'!#REF!</definedName>
    <definedName name="srshad" localSheetId="23" hidden="1">'[3]Revised Budget as per CNPP'!#REF!</definedName>
    <definedName name="srshad" localSheetId="24" hidden="1">'[3]Revised Budget as per CNPP'!#REF!</definedName>
    <definedName name="srshad" hidden="1">'[3]Revised Budget as per CNPP'!#REF!</definedName>
    <definedName name="ss" localSheetId="0">[51]RS!#REF!</definedName>
    <definedName name="ss" localSheetId="1">[51]RS!#REF!</definedName>
    <definedName name="ss" localSheetId="37">[51]RS!#REF!</definedName>
    <definedName name="ss" localSheetId="2">[51]RS!#REF!</definedName>
    <definedName name="ss" localSheetId="25">[51]RS!#REF!</definedName>
    <definedName name="ss" localSheetId="41">[51]RS!#REF!</definedName>
    <definedName name="ss" localSheetId="7">[51]RS!#REF!</definedName>
    <definedName name="ss" localSheetId="51">[51]RS!#REF!</definedName>
    <definedName name="ss" localSheetId="56">[51]RS!#REF!</definedName>
    <definedName name="ss" localSheetId="16">[51]RS!#REF!</definedName>
    <definedName name="ss" localSheetId="30">[51]RS!#REF!</definedName>
    <definedName name="ss" localSheetId="46">[51]RS!#REF!</definedName>
    <definedName name="ss" localSheetId="35">[51]RS!#REF!</definedName>
    <definedName name="ss" localSheetId="22">[51]RS!#REF!</definedName>
    <definedName name="ss" localSheetId="23">[51]RS!#REF!</definedName>
    <definedName name="ss" localSheetId="24">[51]RS!#REF!</definedName>
    <definedName name="ss">[51]RS!#REF!</definedName>
    <definedName name="staffing" localSheetId="0">#REF!</definedName>
    <definedName name="staffing" localSheetId="1">#REF!</definedName>
    <definedName name="staffing" localSheetId="37">#REF!</definedName>
    <definedName name="staffing" localSheetId="2">#REF!</definedName>
    <definedName name="staffing" localSheetId="25">#REF!</definedName>
    <definedName name="staffing" localSheetId="41">#REF!</definedName>
    <definedName name="staffing" localSheetId="7">#REF!</definedName>
    <definedName name="staffing" localSheetId="51">#REF!</definedName>
    <definedName name="staffing" localSheetId="56">#REF!</definedName>
    <definedName name="staffing" localSheetId="16">#REF!</definedName>
    <definedName name="staffing" localSheetId="30">#REF!</definedName>
    <definedName name="staffing" localSheetId="46">#REF!</definedName>
    <definedName name="staffing" localSheetId="35">#REF!</definedName>
    <definedName name="staffing" localSheetId="22">#REF!</definedName>
    <definedName name="staffing" localSheetId="23">#REF!</definedName>
    <definedName name="staffing" localSheetId="24">#REF!</definedName>
    <definedName name="staffing">#REF!</definedName>
    <definedName name="STEPS_RGN" localSheetId="0">#REF!</definedName>
    <definedName name="STEPS_RGN" localSheetId="1">#REF!</definedName>
    <definedName name="STEPS_RGN" localSheetId="37">#REF!</definedName>
    <definedName name="STEPS_RGN" localSheetId="2">#REF!</definedName>
    <definedName name="STEPS_RGN" localSheetId="25">#REF!</definedName>
    <definedName name="STEPS_RGN" localSheetId="41">#REF!</definedName>
    <definedName name="STEPS_RGN" localSheetId="7">#REF!</definedName>
    <definedName name="STEPS_RGN" localSheetId="51">#REF!</definedName>
    <definedName name="STEPS_RGN" localSheetId="56">#REF!</definedName>
    <definedName name="STEPS_RGN" localSheetId="16">#REF!</definedName>
    <definedName name="STEPS_RGN" localSheetId="30">#REF!</definedName>
    <definedName name="STEPS_RGN" localSheetId="46">#REF!</definedName>
    <definedName name="STEPS_RGN" localSheetId="35">#REF!</definedName>
    <definedName name="STEPS_RGN" localSheetId="22">#REF!</definedName>
    <definedName name="STEPS_RGN" localSheetId="23">#REF!</definedName>
    <definedName name="STEPS_RGN" localSheetId="24">#REF!</definedName>
    <definedName name="STEPS_RGN">#REF!</definedName>
    <definedName name="STEPS1" localSheetId="0">#REF!</definedName>
    <definedName name="STEPS1" localSheetId="1">#REF!</definedName>
    <definedName name="STEPS1" localSheetId="37">#REF!</definedName>
    <definedName name="STEPS1" localSheetId="2">#REF!</definedName>
    <definedName name="STEPS1" localSheetId="25">#REF!</definedName>
    <definedName name="STEPS1" localSheetId="41">#REF!</definedName>
    <definedName name="STEPS1" localSheetId="7">#REF!</definedName>
    <definedName name="STEPS1" localSheetId="51">#REF!</definedName>
    <definedName name="STEPS1" localSheetId="56">#REF!</definedName>
    <definedName name="STEPS1" localSheetId="16">#REF!</definedName>
    <definedName name="STEPS1" localSheetId="30">#REF!</definedName>
    <definedName name="STEPS1" localSheetId="46">#REF!</definedName>
    <definedName name="STEPS1" localSheetId="35">#REF!</definedName>
    <definedName name="STEPS1" localSheetId="22">#REF!</definedName>
    <definedName name="STEPS1" localSheetId="23">#REF!</definedName>
    <definedName name="STEPS1" localSheetId="24">#REF!</definedName>
    <definedName name="STEPS1">#REF!</definedName>
    <definedName name="STEPS2" localSheetId="0">#REF!</definedName>
    <definedName name="STEPS2" localSheetId="1">#REF!</definedName>
    <definedName name="STEPS2" localSheetId="37">#REF!</definedName>
    <definedName name="STEPS2" localSheetId="2">#REF!</definedName>
    <definedName name="STEPS2" localSheetId="25">#REF!</definedName>
    <definedName name="STEPS2" localSheetId="41">#REF!</definedName>
    <definedName name="STEPS2" localSheetId="7">#REF!</definedName>
    <definedName name="STEPS2" localSheetId="51">#REF!</definedName>
    <definedName name="STEPS2" localSheetId="56">#REF!</definedName>
    <definedName name="STEPS2" localSheetId="16">#REF!</definedName>
    <definedName name="STEPS2" localSheetId="30">#REF!</definedName>
    <definedName name="STEPS2" localSheetId="46">#REF!</definedName>
    <definedName name="STEPS2" localSheetId="35">#REF!</definedName>
    <definedName name="STEPS2" localSheetId="22">#REF!</definedName>
    <definedName name="STEPS2" localSheetId="23">#REF!</definedName>
    <definedName name="STEPS2" localSheetId="24">#REF!</definedName>
    <definedName name="STEPS2">#REF!</definedName>
    <definedName name="STEPS2_RGN" localSheetId="0">#REF!</definedName>
    <definedName name="STEPS2_RGN" localSheetId="1">#REF!</definedName>
    <definedName name="STEPS2_RGN" localSheetId="37">#REF!</definedName>
    <definedName name="STEPS2_RGN" localSheetId="2">#REF!</definedName>
    <definedName name="STEPS2_RGN" localSheetId="25">#REF!</definedName>
    <definedName name="STEPS2_RGN" localSheetId="41">#REF!</definedName>
    <definedName name="STEPS2_RGN" localSheetId="7">#REF!</definedName>
    <definedName name="STEPS2_RGN" localSheetId="51">#REF!</definedName>
    <definedName name="STEPS2_RGN" localSheetId="56">#REF!</definedName>
    <definedName name="STEPS2_RGN" localSheetId="16">#REF!</definedName>
    <definedName name="STEPS2_RGN" localSheetId="30">#REF!</definedName>
    <definedName name="STEPS2_RGN" localSheetId="46">#REF!</definedName>
    <definedName name="STEPS2_RGN" localSheetId="35">#REF!</definedName>
    <definedName name="STEPS2_RGN" localSheetId="22">#REF!</definedName>
    <definedName name="STEPS2_RGN" localSheetId="23">#REF!</definedName>
    <definedName name="STEPS2_RGN" localSheetId="24">#REF!</definedName>
    <definedName name="STEPS2_RGN">#REF!</definedName>
    <definedName name="STEPS3" localSheetId="0">#REF!</definedName>
    <definedName name="STEPS3" localSheetId="1">#REF!</definedName>
    <definedName name="STEPS3" localSheetId="37">#REF!</definedName>
    <definedName name="STEPS3" localSheetId="2">#REF!</definedName>
    <definedName name="STEPS3" localSheetId="25">#REF!</definedName>
    <definedName name="STEPS3" localSheetId="41">#REF!</definedName>
    <definedName name="STEPS3" localSheetId="7">#REF!</definedName>
    <definedName name="STEPS3" localSheetId="51">#REF!</definedName>
    <definedName name="STEPS3" localSheetId="56">#REF!</definedName>
    <definedName name="STEPS3" localSheetId="16">#REF!</definedName>
    <definedName name="STEPS3" localSheetId="30">#REF!</definedName>
    <definedName name="STEPS3" localSheetId="46">#REF!</definedName>
    <definedName name="STEPS3" localSheetId="35">#REF!</definedName>
    <definedName name="STEPS3" localSheetId="22">#REF!</definedName>
    <definedName name="STEPS3" localSheetId="23">#REF!</definedName>
    <definedName name="STEPS3" localSheetId="24">#REF!</definedName>
    <definedName name="STEPS3">#REF!</definedName>
    <definedName name="STEPS3_RGN" localSheetId="0">#REF!</definedName>
    <definedName name="STEPS3_RGN" localSheetId="1">#REF!</definedName>
    <definedName name="STEPS3_RGN" localSheetId="37">#REF!</definedName>
    <definedName name="STEPS3_RGN" localSheetId="2">#REF!</definedName>
    <definedName name="STEPS3_RGN" localSheetId="25">#REF!</definedName>
    <definedName name="STEPS3_RGN" localSheetId="41">#REF!</definedName>
    <definedName name="STEPS3_RGN" localSheetId="7">#REF!</definedName>
    <definedName name="STEPS3_RGN" localSheetId="51">#REF!</definedName>
    <definedName name="STEPS3_RGN" localSheetId="56">#REF!</definedName>
    <definedName name="STEPS3_RGN" localSheetId="16">#REF!</definedName>
    <definedName name="STEPS3_RGN" localSheetId="30">#REF!</definedName>
    <definedName name="STEPS3_RGN" localSheetId="46">#REF!</definedName>
    <definedName name="STEPS3_RGN" localSheetId="35">#REF!</definedName>
    <definedName name="STEPS3_RGN" localSheetId="22">#REF!</definedName>
    <definedName name="STEPS3_RGN" localSheetId="23">#REF!</definedName>
    <definedName name="STEPS3_RGN" localSheetId="24">#REF!</definedName>
    <definedName name="STEPS3_RGN">#REF!</definedName>
    <definedName name="SumCol" localSheetId="0">#REF!</definedName>
    <definedName name="SumCol" localSheetId="1">#REF!</definedName>
    <definedName name="SumCol" localSheetId="37">#REF!</definedName>
    <definedName name="SumCol" localSheetId="2">#REF!</definedName>
    <definedName name="SumCol" localSheetId="25">#REF!</definedName>
    <definedName name="SumCol" localSheetId="41">#REF!</definedName>
    <definedName name="SumCol" localSheetId="7">#REF!</definedName>
    <definedName name="SumCol" localSheetId="51">#REF!</definedName>
    <definedName name="SumCol" localSheetId="56">#REF!</definedName>
    <definedName name="SumCol" localSheetId="16">#REF!</definedName>
    <definedName name="SumCol" localSheetId="30">#REF!</definedName>
    <definedName name="SumCol" localSheetId="46">#REF!</definedName>
    <definedName name="SumCol" localSheetId="35">#REF!</definedName>
    <definedName name="SumCol" localSheetId="22">#REF!</definedName>
    <definedName name="SumCol" localSheetId="23">#REF!</definedName>
    <definedName name="SumCol" localSheetId="24">#REF!</definedName>
    <definedName name="SumCol">#REF!</definedName>
    <definedName name="Summary">[32]Augbkp98!$BH$5:$BM$26</definedName>
    <definedName name="T" localSheetId="0">#REF!</definedName>
    <definedName name="T" localSheetId="1">#REF!</definedName>
    <definedName name="T" localSheetId="37">#REF!</definedName>
    <definedName name="T" localSheetId="2">#REF!</definedName>
    <definedName name="T" localSheetId="25">#REF!</definedName>
    <definedName name="T" localSheetId="41">#REF!</definedName>
    <definedName name="T" localSheetId="7">#REF!</definedName>
    <definedName name="T" localSheetId="51">#REF!</definedName>
    <definedName name="T" localSheetId="56">#REF!</definedName>
    <definedName name="T" localSheetId="16">#REF!</definedName>
    <definedName name="T" localSheetId="30">#REF!</definedName>
    <definedName name="T" localSheetId="46">#REF!</definedName>
    <definedName name="T" localSheetId="35">#REF!</definedName>
    <definedName name="T" localSheetId="22">#REF!</definedName>
    <definedName name="T" localSheetId="23">#REF!</definedName>
    <definedName name="T" localSheetId="24">#REF!</definedName>
    <definedName name="T">#REF!</definedName>
    <definedName name="TAX" localSheetId="0">#REF!</definedName>
    <definedName name="TAX" localSheetId="1">#REF!</definedName>
    <definedName name="TAX" localSheetId="37">#REF!</definedName>
    <definedName name="TAX" localSheetId="2">#REF!</definedName>
    <definedName name="TAX" localSheetId="25">#REF!</definedName>
    <definedName name="TAX" localSheetId="41">#REF!</definedName>
    <definedName name="TAX" localSheetId="7">#REF!</definedName>
    <definedName name="TAX" localSheetId="51">#REF!</definedName>
    <definedName name="TAX" localSheetId="56">#REF!</definedName>
    <definedName name="TAX" localSheetId="16">#REF!</definedName>
    <definedName name="TAX" localSheetId="30">#REF!</definedName>
    <definedName name="TAX" localSheetId="46">#REF!</definedName>
    <definedName name="TAX" localSheetId="35">#REF!</definedName>
    <definedName name="TAX" localSheetId="22">#REF!</definedName>
    <definedName name="TAX" localSheetId="23">#REF!</definedName>
    <definedName name="TAX" localSheetId="24">#REF!</definedName>
    <definedName name="TAX">#REF!</definedName>
    <definedName name="Tax_deducted_at_source" localSheetId="0">[15]LEDGER!#REF!</definedName>
    <definedName name="Tax_deducted_at_source" localSheetId="1">[15]LEDGER!#REF!</definedName>
    <definedName name="Tax_deducted_at_source" localSheetId="37">[15]LEDGER!#REF!</definedName>
    <definedName name="Tax_deducted_at_source" localSheetId="2">[15]LEDGER!#REF!</definedName>
    <definedName name="Tax_deducted_at_source" localSheetId="25">[15]LEDGER!#REF!</definedName>
    <definedName name="Tax_deducted_at_source" localSheetId="41">[15]LEDGER!#REF!</definedName>
    <definedName name="Tax_deducted_at_source" localSheetId="7">[15]LEDGER!#REF!</definedName>
    <definedName name="Tax_deducted_at_source" localSheetId="51">[15]LEDGER!#REF!</definedName>
    <definedName name="Tax_deducted_at_source" localSheetId="56">[15]LEDGER!#REF!</definedName>
    <definedName name="Tax_deducted_at_source" localSheetId="16">[15]LEDGER!#REF!</definedName>
    <definedName name="Tax_deducted_at_source" localSheetId="30">[15]LEDGER!#REF!</definedName>
    <definedName name="Tax_deducted_at_source" localSheetId="46">[15]LEDGER!#REF!</definedName>
    <definedName name="Tax_deducted_at_source" localSheetId="35">[15]LEDGER!#REF!</definedName>
    <definedName name="Tax_deducted_at_source" localSheetId="22">[15]LEDGER!#REF!</definedName>
    <definedName name="Tax_deducted_at_source" localSheetId="23">[15]LEDGER!#REF!</definedName>
    <definedName name="Tax_deducted_at_source" localSheetId="24">[15]LEDGER!#REF!</definedName>
    <definedName name="Tax_deducted_at_source">[15]LEDGER!#REF!</definedName>
    <definedName name="taxation" localSheetId="0">#REF!</definedName>
    <definedName name="taxation" localSheetId="1">#REF!</definedName>
    <definedName name="taxation" localSheetId="37">#REF!</definedName>
    <definedName name="taxation" localSheetId="2">#REF!</definedName>
    <definedName name="taxation" localSheetId="25">#REF!</definedName>
    <definedName name="taxation" localSheetId="41">#REF!</definedName>
    <definedName name="taxation" localSheetId="7">#REF!</definedName>
    <definedName name="taxation" localSheetId="51">#REF!</definedName>
    <definedName name="taxation" localSheetId="56">#REF!</definedName>
    <definedName name="taxation" localSheetId="16">#REF!</definedName>
    <definedName name="taxation" localSheetId="30">#REF!</definedName>
    <definedName name="taxation" localSheetId="46">#REF!</definedName>
    <definedName name="taxation" localSheetId="35">#REF!</definedName>
    <definedName name="taxation" localSheetId="22">#REF!</definedName>
    <definedName name="taxation" localSheetId="23">#REF!</definedName>
    <definedName name="taxation" localSheetId="24">#REF!</definedName>
    <definedName name="taxation">#REF!</definedName>
    <definedName name="Taxes" localSheetId="0">'[27]Income Statement'!#REF!</definedName>
    <definedName name="Taxes" localSheetId="1">'[27]Income Statement'!#REF!</definedName>
    <definedName name="Taxes" localSheetId="37">'[27]Income Statement'!#REF!</definedName>
    <definedName name="Taxes" localSheetId="2">'[27]Income Statement'!#REF!</definedName>
    <definedName name="Taxes" localSheetId="25">'[27]Income Statement'!#REF!</definedName>
    <definedName name="Taxes" localSheetId="41">'[27]Income Statement'!#REF!</definedName>
    <definedName name="Taxes" localSheetId="7">'[27]Income Statement'!#REF!</definedName>
    <definedName name="Taxes" localSheetId="51">'[27]Income Statement'!#REF!</definedName>
    <definedName name="Taxes" localSheetId="56">'[27]Income Statement'!#REF!</definedName>
    <definedName name="Taxes" localSheetId="16">'[27]Income Statement'!#REF!</definedName>
    <definedName name="Taxes" localSheetId="30">'[27]Income Statement'!#REF!</definedName>
    <definedName name="Taxes" localSheetId="46">'[27]Income Statement'!#REF!</definedName>
    <definedName name="Taxes" localSheetId="35">'[27]Income Statement'!#REF!</definedName>
    <definedName name="Taxes" localSheetId="22">'[27]Income Statement'!#REF!</definedName>
    <definedName name="Taxes" localSheetId="23">'[27]Income Statement'!#REF!</definedName>
    <definedName name="Taxes" localSheetId="24">'[27]Income Statement'!#REF!</definedName>
    <definedName name="Taxes">'[27]Income Statement'!#REF!</definedName>
    <definedName name="taxess" localSheetId="0">#REF!</definedName>
    <definedName name="taxess" localSheetId="1">#REF!</definedName>
    <definedName name="taxess" localSheetId="37">#REF!</definedName>
    <definedName name="taxess" localSheetId="2">#REF!</definedName>
    <definedName name="taxess" localSheetId="25">#REF!</definedName>
    <definedName name="taxess" localSheetId="41">#REF!</definedName>
    <definedName name="taxess" localSheetId="7">#REF!</definedName>
    <definedName name="taxess" localSheetId="51">#REF!</definedName>
    <definedName name="taxess" localSheetId="56">#REF!</definedName>
    <definedName name="taxess" localSheetId="16">#REF!</definedName>
    <definedName name="taxess" localSheetId="30">#REF!</definedName>
    <definedName name="taxess" localSheetId="46">#REF!</definedName>
    <definedName name="taxess" localSheetId="35">#REF!</definedName>
    <definedName name="taxess" localSheetId="22">#REF!</definedName>
    <definedName name="taxess" localSheetId="23">#REF!</definedName>
    <definedName name="taxess" localSheetId="24">#REF!</definedName>
    <definedName name="taxess">#REF!</definedName>
    <definedName name="TB">'[52]1-TB'!$C$4:$H$1066</definedName>
    <definedName name="TB__NL_and_journals" localSheetId="0">#REF!</definedName>
    <definedName name="TB__NL_and_journals" localSheetId="1">#REF!</definedName>
    <definedName name="TB__NL_and_journals" localSheetId="37">#REF!</definedName>
    <definedName name="TB__NL_and_journals" localSheetId="2">#REF!</definedName>
    <definedName name="TB__NL_and_journals" localSheetId="25">#REF!</definedName>
    <definedName name="TB__NL_and_journals" localSheetId="41">#REF!</definedName>
    <definedName name="TB__NL_and_journals" localSheetId="7">#REF!</definedName>
    <definedName name="TB__NL_and_journals" localSheetId="51">#REF!</definedName>
    <definedName name="TB__NL_and_journals" localSheetId="56">#REF!</definedName>
    <definedName name="TB__NL_and_journals" localSheetId="16">#REF!</definedName>
    <definedName name="TB__NL_and_journals" localSheetId="30">#REF!</definedName>
    <definedName name="TB__NL_and_journals" localSheetId="46">#REF!</definedName>
    <definedName name="TB__NL_and_journals" localSheetId="35">#REF!</definedName>
    <definedName name="TB__NL_and_journals" localSheetId="22">#REF!</definedName>
    <definedName name="TB__NL_and_journals" localSheetId="23">#REF!</definedName>
    <definedName name="TB__NL_and_journals" localSheetId="24">#REF!</definedName>
    <definedName name="TB__NL_and_journals">#REF!</definedName>
    <definedName name="TECH_OPS">[32]Augbkp98!$I$6:$X$25</definedName>
    <definedName name="temp" localSheetId="0">#REF!</definedName>
    <definedName name="temp" localSheetId="1">#REF!</definedName>
    <definedName name="temp" localSheetId="37">#REF!</definedName>
    <definedName name="temp" localSheetId="2">#REF!</definedName>
    <definedName name="temp" localSheetId="25">#REF!</definedName>
    <definedName name="temp" localSheetId="41">#REF!</definedName>
    <definedName name="temp" localSheetId="7">#REF!</definedName>
    <definedName name="temp" localSheetId="51">#REF!</definedName>
    <definedName name="temp" localSheetId="56">#REF!</definedName>
    <definedName name="temp" localSheetId="16">#REF!</definedName>
    <definedName name="temp" localSheetId="30">#REF!</definedName>
    <definedName name="temp" localSheetId="46">#REF!</definedName>
    <definedName name="temp" localSheetId="35">#REF!</definedName>
    <definedName name="temp" localSheetId="22">#REF!</definedName>
    <definedName name="temp" localSheetId="23">#REF!</definedName>
    <definedName name="temp" localSheetId="24">#REF!</definedName>
    <definedName name="temp">#REF!</definedName>
    <definedName name="thk" hidden="1">{#N/A,#N/A,FALSE,"Sensitivity"}</definedName>
    <definedName name="thk." hidden="1">{#N/A,#N/A,FALSE,"Sensitivity"}</definedName>
    <definedName name="TIPS_HELP" localSheetId="0">#REF!</definedName>
    <definedName name="TIPS_HELP" localSheetId="1">#REF!</definedName>
    <definedName name="TIPS_HELP" localSheetId="37">#REF!</definedName>
    <definedName name="TIPS_HELP" localSheetId="2">#REF!</definedName>
    <definedName name="TIPS_HELP" localSheetId="25">#REF!</definedName>
    <definedName name="TIPS_HELP" localSheetId="41">#REF!</definedName>
    <definedName name="TIPS_HELP" localSheetId="7">#REF!</definedName>
    <definedName name="TIPS_HELP" localSheetId="51">#REF!</definedName>
    <definedName name="TIPS_HELP" localSheetId="56">#REF!</definedName>
    <definedName name="TIPS_HELP" localSheetId="16">#REF!</definedName>
    <definedName name="TIPS_HELP" localSheetId="30">#REF!</definedName>
    <definedName name="TIPS_HELP" localSheetId="46">#REF!</definedName>
    <definedName name="TIPS_HELP" localSheetId="35">#REF!</definedName>
    <definedName name="TIPS_HELP" localSheetId="22">#REF!</definedName>
    <definedName name="TIPS_HELP" localSheetId="23">#REF!</definedName>
    <definedName name="TIPS_HELP" localSheetId="24">#REF!</definedName>
    <definedName name="TIPS_HELP">#REF!</definedName>
    <definedName name="TIPS_MAC_RGN" localSheetId="0">#REF!</definedName>
    <definedName name="TIPS_MAC_RGN" localSheetId="1">#REF!</definedName>
    <definedName name="TIPS_MAC_RGN" localSheetId="37">#REF!</definedName>
    <definedName name="TIPS_MAC_RGN" localSheetId="2">#REF!</definedName>
    <definedName name="TIPS_MAC_RGN" localSheetId="25">#REF!</definedName>
    <definedName name="TIPS_MAC_RGN" localSheetId="41">#REF!</definedName>
    <definedName name="TIPS_MAC_RGN" localSheetId="7">#REF!</definedName>
    <definedName name="TIPS_MAC_RGN" localSheetId="51">#REF!</definedName>
    <definedName name="TIPS_MAC_RGN" localSheetId="56">#REF!</definedName>
    <definedName name="TIPS_MAC_RGN" localSheetId="16">#REF!</definedName>
    <definedName name="TIPS_MAC_RGN" localSheetId="30">#REF!</definedName>
    <definedName name="TIPS_MAC_RGN" localSheetId="46">#REF!</definedName>
    <definedName name="TIPS_MAC_RGN" localSheetId="35">#REF!</definedName>
    <definedName name="TIPS_MAC_RGN" localSheetId="22">#REF!</definedName>
    <definedName name="TIPS_MAC_RGN" localSheetId="23">#REF!</definedName>
    <definedName name="TIPS_MAC_RGN" localSheetId="24">#REF!</definedName>
    <definedName name="TIPS_MAC_RGN">#REF!</definedName>
    <definedName name="TIPS_MACROS" localSheetId="0">#REF!</definedName>
    <definedName name="TIPS_MACROS" localSheetId="1">#REF!</definedName>
    <definedName name="TIPS_MACROS" localSheetId="37">#REF!</definedName>
    <definedName name="TIPS_MACROS" localSheetId="2">#REF!</definedName>
    <definedName name="TIPS_MACROS" localSheetId="25">#REF!</definedName>
    <definedName name="TIPS_MACROS" localSheetId="41">#REF!</definedName>
    <definedName name="TIPS_MACROS" localSheetId="7">#REF!</definedName>
    <definedName name="TIPS_MACROS" localSheetId="51">#REF!</definedName>
    <definedName name="TIPS_MACROS" localSheetId="56">#REF!</definedName>
    <definedName name="TIPS_MACROS" localSheetId="16">#REF!</definedName>
    <definedName name="TIPS_MACROS" localSheetId="30">#REF!</definedName>
    <definedName name="TIPS_MACROS" localSheetId="46">#REF!</definedName>
    <definedName name="TIPS_MACROS" localSheetId="35">#REF!</definedName>
    <definedName name="TIPS_MACROS" localSheetId="22">#REF!</definedName>
    <definedName name="TIPS_MACROS" localSheetId="23">#REF!</definedName>
    <definedName name="TIPS_MACROS" localSheetId="24">#REF!</definedName>
    <definedName name="TIPS_MACROS">#REF!</definedName>
    <definedName name="TIPS1" localSheetId="0">#REF!</definedName>
    <definedName name="TIPS1" localSheetId="1">#REF!</definedName>
    <definedName name="TIPS1" localSheetId="37">#REF!</definedName>
    <definedName name="TIPS1" localSheetId="2">#REF!</definedName>
    <definedName name="TIPS1" localSheetId="25">#REF!</definedName>
    <definedName name="TIPS1" localSheetId="41">#REF!</definedName>
    <definedName name="TIPS1" localSheetId="7">#REF!</definedName>
    <definedName name="TIPS1" localSheetId="51">#REF!</definedName>
    <definedName name="TIPS1" localSheetId="56">#REF!</definedName>
    <definedName name="TIPS1" localSheetId="16">#REF!</definedName>
    <definedName name="TIPS1" localSheetId="30">#REF!</definedName>
    <definedName name="TIPS1" localSheetId="46">#REF!</definedName>
    <definedName name="TIPS1" localSheetId="35">#REF!</definedName>
    <definedName name="TIPS1" localSheetId="22">#REF!</definedName>
    <definedName name="TIPS1" localSheetId="23">#REF!</definedName>
    <definedName name="TIPS1" localSheetId="24">#REF!</definedName>
    <definedName name="TIPS1">#REF!</definedName>
    <definedName name="TIPS1_RGN" localSheetId="0">#REF!</definedName>
    <definedName name="TIPS1_RGN" localSheetId="1">#REF!</definedName>
    <definedName name="TIPS1_RGN" localSheetId="37">#REF!</definedName>
    <definedName name="TIPS1_RGN" localSheetId="2">#REF!</definedName>
    <definedName name="TIPS1_RGN" localSheetId="25">#REF!</definedName>
    <definedName name="TIPS1_RGN" localSheetId="41">#REF!</definedName>
    <definedName name="TIPS1_RGN" localSheetId="7">#REF!</definedName>
    <definedName name="TIPS1_RGN" localSheetId="51">#REF!</definedName>
    <definedName name="TIPS1_RGN" localSheetId="56">#REF!</definedName>
    <definedName name="TIPS1_RGN" localSheetId="16">#REF!</definedName>
    <definedName name="TIPS1_RGN" localSheetId="30">#REF!</definedName>
    <definedName name="TIPS1_RGN" localSheetId="46">#REF!</definedName>
    <definedName name="TIPS1_RGN" localSheetId="35">#REF!</definedName>
    <definedName name="TIPS1_RGN" localSheetId="22">#REF!</definedName>
    <definedName name="TIPS1_RGN" localSheetId="23">#REF!</definedName>
    <definedName name="TIPS1_RGN" localSheetId="24">#REF!</definedName>
    <definedName name="TIPS1_RGN">#REF!</definedName>
    <definedName name="TIPS2" localSheetId="0">#REF!</definedName>
    <definedName name="TIPS2" localSheetId="1">#REF!</definedName>
    <definedName name="TIPS2" localSheetId="37">#REF!</definedName>
    <definedName name="TIPS2" localSheetId="2">#REF!</definedName>
    <definedName name="TIPS2" localSheetId="25">#REF!</definedName>
    <definedName name="TIPS2" localSheetId="41">#REF!</definedName>
    <definedName name="TIPS2" localSheetId="7">#REF!</definedName>
    <definedName name="TIPS2" localSheetId="51">#REF!</definedName>
    <definedName name="TIPS2" localSheetId="56">#REF!</definedName>
    <definedName name="TIPS2" localSheetId="16">#REF!</definedName>
    <definedName name="TIPS2" localSheetId="30">#REF!</definedName>
    <definedName name="TIPS2" localSheetId="46">#REF!</definedName>
    <definedName name="TIPS2" localSheetId="35">#REF!</definedName>
    <definedName name="TIPS2" localSheetId="22">#REF!</definedName>
    <definedName name="TIPS2" localSheetId="23">#REF!</definedName>
    <definedName name="TIPS2" localSheetId="24">#REF!</definedName>
    <definedName name="TIPS2">#REF!</definedName>
    <definedName name="tnt" localSheetId="0">#REF!</definedName>
    <definedName name="tnt" localSheetId="1">#REF!</definedName>
    <definedName name="tnt" localSheetId="37">#REF!</definedName>
    <definedName name="tnt" localSheetId="2">#REF!</definedName>
    <definedName name="tnt" localSheetId="25">#REF!</definedName>
    <definedName name="tnt" localSheetId="41">#REF!</definedName>
    <definedName name="tnt" localSheetId="7">#REF!</definedName>
    <definedName name="tnt" localSheetId="51">#REF!</definedName>
    <definedName name="tnt" localSheetId="56">#REF!</definedName>
    <definedName name="tnt" localSheetId="16">#REF!</definedName>
    <definedName name="tnt" localSheetId="30">#REF!</definedName>
    <definedName name="tnt" localSheetId="46">#REF!</definedName>
    <definedName name="tnt" localSheetId="35">#REF!</definedName>
    <definedName name="tnt" localSheetId="22">#REF!</definedName>
    <definedName name="tnt" localSheetId="23">#REF!</definedName>
    <definedName name="tnt" localSheetId="24">#REF!</definedName>
    <definedName name="tnt">#REF!</definedName>
    <definedName name="TOP" localSheetId="0">#REF!</definedName>
    <definedName name="TOP" localSheetId="1">#REF!</definedName>
    <definedName name="TOP" localSheetId="37">#REF!</definedName>
    <definedName name="TOP" localSheetId="2">#REF!</definedName>
    <definedName name="TOP" localSheetId="25">#REF!</definedName>
    <definedName name="TOP" localSheetId="41">#REF!</definedName>
    <definedName name="TOP" localSheetId="7">#REF!</definedName>
    <definedName name="TOP" localSheetId="51">#REF!</definedName>
    <definedName name="TOP" localSheetId="56">#REF!</definedName>
    <definedName name="TOP" localSheetId="16">#REF!</definedName>
    <definedName name="TOP" localSheetId="30">#REF!</definedName>
    <definedName name="TOP" localSheetId="46">#REF!</definedName>
    <definedName name="TOP" localSheetId="35">#REF!</definedName>
    <definedName name="TOP" localSheetId="22">#REF!</definedName>
    <definedName name="TOP" localSheetId="23">#REF!</definedName>
    <definedName name="TOP" localSheetId="24">#REF!</definedName>
    <definedName name="TOP">#REF!</definedName>
    <definedName name="total" localSheetId="0">[53]TOPs!#REF!</definedName>
    <definedName name="total" localSheetId="1">[53]TOPs!#REF!</definedName>
    <definedName name="total" localSheetId="37">[53]TOPs!#REF!</definedName>
    <definedName name="total" localSheetId="2">[53]TOPs!#REF!</definedName>
    <definedName name="total" localSheetId="25">[53]TOPs!#REF!</definedName>
    <definedName name="total" localSheetId="41">[53]TOPs!#REF!</definedName>
    <definedName name="total" localSheetId="7">[53]TOPs!#REF!</definedName>
    <definedName name="total" localSheetId="51">[53]TOPs!#REF!</definedName>
    <definedName name="total" localSheetId="56">[53]TOPs!#REF!</definedName>
    <definedName name="total" localSheetId="16">[53]TOPs!#REF!</definedName>
    <definedName name="total" localSheetId="30">[53]TOPs!#REF!</definedName>
    <definedName name="total" localSheetId="46">[53]TOPs!#REF!</definedName>
    <definedName name="total" localSheetId="35">[53]TOPs!#REF!</definedName>
    <definedName name="total" localSheetId="22">[53]TOPs!#REF!</definedName>
    <definedName name="total" localSheetId="23">[53]TOPs!#REF!</definedName>
    <definedName name="total" localSheetId="24">[53]TOPs!#REF!</definedName>
    <definedName name="total">[53]TOPs!#REF!</definedName>
    <definedName name="tr" localSheetId="0" hidden="1">'[3]Revised Budget as per CNPP'!#REF!</definedName>
    <definedName name="tr" localSheetId="1" hidden="1">'[3]Revised Budget as per CNPP'!#REF!</definedName>
    <definedName name="tr" localSheetId="37" hidden="1">'[3]Revised Budget as per CNPP'!#REF!</definedName>
    <definedName name="tr" localSheetId="2" hidden="1">'[3]Revised Budget as per CNPP'!#REF!</definedName>
    <definedName name="tr" localSheetId="25" hidden="1">'[3]Revised Budget as per CNPP'!#REF!</definedName>
    <definedName name="tr" localSheetId="41" hidden="1">'[3]Revised Budget as per CNPP'!#REF!</definedName>
    <definedName name="tr" localSheetId="7" hidden="1">'[3]Revised Budget as per CNPP'!#REF!</definedName>
    <definedName name="tr" localSheetId="51" hidden="1">'[3]Revised Budget as per CNPP'!#REF!</definedName>
    <definedName name="tr" localSheetId="56" hidden="1">'[3]Revised Budget as per CNPP'!#REF!</definedName>
    <definedName name="tr" localSheetId="16" hidden="1">'[3]Revised Budget as per CNPP'!#REF!</definedName>
    <definedName name="tr" localSheetId="30" hidden="1">'[3]Revised Budget as per CNPP'!#REF!</definedName>
    <definedName name="tr" localSheetId="46" hidden="1">'[3]Revised Budget as per CNPP'!#REF!</definedName>
    <definedName name="tr" localSheetId="35" hidden="1">'[3]Revised Budget as per CNPP'!#REF!</definedName>
    <definedName name="tr" localSheetId="22" hidden="1">'[3]Revised Budget as per CNPP'!#REF!</definedName>
    <definedName name="tr" localSheetId="23" hidden="1">'[3]Revised Budget as per CNPP'!#REF!</definedName>
    <definedName name="tr" localSheetId="24" hidden="1">'[3]Revised Budget as per CNPP'!#REF!</definedName>
    <definedName name="tr" hidden="1">'[3]Revised Budget as per CNPP'!#REF!</definedName>
    <definedName name="Trade_and_other_creditors" localSheetId="0">#REF!</definedName>
    <definedName name="Trade_and_other_creditors" localSheetId="1">#REF!</definedName>
    <definedName name="Trade_and_other_creditors" localSheetId="37">#REF!</definedName>
    <definedName name="Trade_and_other_creditors" localSheetId="2">#REF!</definedName>
    <definedName name="Trade_and_other_creditors" localSheetId="25">#REF!</definedName>
    <definedName name="Trade_and_other_creditors" localSheetId="41">#REF!</definedName>
    <definedName name="Trade_and_other_creditors" localSheetId="7">#REF!</definedName>
    <definedName name="Trade_and_other_creditors" localSheetId="51">#REF!</definedName>
    <definedName name="Trade_and_other_creditors" localSheetId="56">#REF!</definedName>
    <definedName name="Trade_and_other_creditors" localSheetId="16">#REF!</definedName>
    <definedName name="Trade_and_other_creditors" localSheetId="30">#REF!</definedName>
    <definedName name="Trade_and_other_creditors" localSheetId="46">#REF!</definedName>
    <definedName name="Trade_and_other_creditors" localSheetId="35">#REF!</definedName>
    <definedName name="Trade_and_other_creditors" localSheetId="22">#REF!</definedName>
    <definedName name="Trade_and_other_creditors" localSheetId="23">#REF!</definedName>
    <definedName name="Trade_and_other_creditors" localSheetId="24">#REF!</definedName>
    <definedName name="Trade_and_other_creditors">#REF!</definedName>
    <definedName name="Trade_and_other_debtors" localSheetId="0">#REF!</definedName>
    <definedName name="Trade_and_other_debtors" localSheetId="1">#REF!</definedName>
    <definedName name="Trade_and_other_debtors" localSheetId="37">#REF!</definedName>
    <definedName name="Trade_and_other_debtors" localSheetId="2">#REF!</definedName>
    <definedName name="Trade_and_other_debtors" localSheetId="25">#REF!</definedName>
    <definedName name="Trade_and_other_debtors" localSheetId="41">#REF!</definedName>
    <definedName name="Trade_and_other_debtors" localSheetId="7">#REF!</definedName>
    <definedName name="Trade_and_other_debtors" localSheetId="51">#REF!</definedName>
    <definedName name="Trade_and_other_debtors" localSheetId="56">#REF!</definedName>
    <definedName name="Trade_and_other_debtors" localSheetId="16">#REF!</definedName>
    <definedName name="Trade_and_other_debtors" localSheetId="30">#REF!</definedName>
    <definedName name="Trade_and_other_debtors" localSheetId="46">#REF!</definedName>
    <definedName name="Trade_and_other_debtors" localSheetId="35">#REF!</definedName>
    <definedName name="Trade_and_other_debtors" localSheetId="22">#REF!</definedName>
    <definedName name="Trade_and_other_debtors" localSheetId="23">#REF!</definedName>
    <definedName name="Trade_and_other_debtors" localSheetId="24">#REF!</definedName>
    <definedName name="Trade_and_other_debtors">#REF!</definedName>
    <definedName name="TradeandOtherCreditors_Audit_Work_Done" localSheetId="0">#REF!</definedName>
    <definedName name="TradeandOtherCreditors_Audit_Work_Done" localSheetId="1">#REF!</definedName>
    <definedName name="TradeandOtherCreditors_Audit_Work_Done" localSheetId="37">#REF!</definedName>
    <definedName name="TradeandOtherCreditors_Audit_Work_Done" localSheetId="2">#REF!</definedName>
    <definedName name="TradeandOtherCreditors_Audit_Work_Done" localSheetId="25">#REF!</definedName>
    <definedName name="TradeandOtherCreditors_Audit_Work_Done" localSheetId="41">#REF!</definedName>
    <definedName name="TradeandOtherCreditors_Audit_Work_Done" localSheetId="7">#REF!</definedName>
    <definedName name="TradeandOtherCreditors_Audit_Work_Done" localSheetId="51">#REF!</definedName>
    <definedName name="TradeandOtherCreditors_Audit_Work_Done" localSheetId="56">#REF!</definedName>
    <definedName name="TradeandOtherCreditors_Audit_Work_Done" localSheetId="16">#REF!</definedName>
    <definedName name="TradeandOtherCreditors_Audit_Work_Done" localSheetId="30">#REF!</definedName>
    <definedName name="TradeandOtherCreditors_Audit_Work_Done" localSheetId="46">#REF!</definedName>
    <definedName name="TradeandOtherCreditors_Audit_Work_Done" localSheetId="35">#REF!</definedName>
    <definedName name="TradeandOtherCreditors_Audit_Work_Done" localSheetId="22">#REF!</definedName>
    <definedName name="TradeandOtherCreditors_Audit_Work_Done" localSheetId="23">#REF!</definedName>
    <definedName name="TradeandOtherCreditors_Audit_Work_Done" localSheetId="24">#REF!</definedName>
    <definedName name="TradeandOtherCreditors_Audit_Work_Done">#REF!</definedName>
    <definedName name="TradeandOtherCreditrs_Conclusion" localSheetId="0">#REF!</definedName>
    <definedName name="TradeandOtherCreditrs_Conclusion" localSheetId="1">#REF!</definedName>
    <definedName name="TradeandOtherCreditrs_Conclusion" localSheetId="37">#REF!</definedName>
    <definedName name="TradeandOtherCreditrs_Conclusion" localSheetId="2">#REF!</definedName>
    <definedName name="TradeandOtherCreditrs_Conclusion" localSheetId="25">#REF!</definedName>
    <definedName name="TradeandOtherCreditrs_Conclusion" localSheetId="41">#REF!</definedName>
    <definedName name="TradeandOtherCreditrs_Conclusion" localSheetId="7">#REF!</definedName>
    <definedName name="TradeandOtherCreditrs_Conclusion" localSheetId="51">#REF!</definedName>
    <definedName name="TradeandOtherCreditrs_Conclusion" localSheetId="56">#REF!</definedName>
    <definedName name="TradeandOtherCreditrs_Conclusion" localSheetId="16">#REF!</definedName>
    <definedName name="TradeandOtherCreditrs_Conclusion" localSheetId="30">#REF!</definedName>
    <definedName name="TradeandOtherCreditrs_Conclusion" localSheetId="46">#REF!</definedName>
    <definedName name="TradeandOtherCreditrs_Conclusion" localSheetId="35">#REF!</definedName>
    <definedName name="TradeandOtherCreditrs_Conclusion" localSheetId="22">#REF!</definedName>
    <definedName name="TradeandOtherCreditrs_Conclusion" localSheetId="23">#REF!</definedName>
    <definedName name="TradeandOtherCreditrs_Conclusion" localSheetId="24">#REF!</definedName>
    <definedName name="TradeandOtherCreditrs_Conclusion">#REF!</definedName>
    <definedName name="Tradeandotherdebtors_Conclusion" localSheetId="0">#REF!</definedName>
    <definedName name="Tradeandotherdebtors_Conclusion" localSheetId="1">#REF!</definedName>
    <definedName name="Tradeandotherdebtors_Conclusion" localSheetId="37">#REF!</definedName>
    <definedName name="Tradeandotherdebtors_Conclusion" localSheetId="2">#REF!</definedName>
    <definedName name="Tradeandotherdebtors_Conclusion" localSheetId="25">#REF!</definedName>
    <definedName name="Tradeandotherdebtors_Conclusion" localSheetId="41">#REF!</definedName>
    <definedName name="Tradeandotherdebtors_Conclusion" localSheetId="7">#REF!</definedName>
    <definedName name="Tradeandotherdebtors_Conclusion" localSheetId="51">#REF!</definedName>
    <definedName name="Tradeandotherdebtors_Conclusion" localSheetId="56">#REF!</definedName>
    <definedName name="Tradeandotherdebtors_Conclusion" localSheetId="16">#REF!</definedName>
    <definedName name="Tradeandotherdebtors_Conclusion" localSheetId="30">#REF!</definedName>
    <definedName name="Tradeandotherdebtors_Conclusion" localSheetId="46">#REF!</definedName>
    <definedName name="Tradeandotherdebtors_Conclusion" localSheetId="35">#REF!</definedName>
    <definedName name="Tradeandotherdebtors_Conclusion" localSheetId="22">#REF!</definedName>
    <definedName name="Tradeandotherdebtors_Conclusion" localSheetId="23">#REF!</definedName>
    <definedName name="Tradeandotherdebtors_Conclusion" localSheetId="24">#REF!</definedName>
    <definedName name="Tradeandotherdebtors_Conclusion">#REF!</definedName>
    <definedName name="TradeandotherdebtorsAudit_Work_Done" localSheetId="0">#REF!</definedName>
    <definedName name="TradeandotherdebtorsAudit_Work_Done" localSheetId="1">#REF!</definedName>
    <definedName name="TradeandotherdebtorsAudit_Work_Done" localSheetId="37">#REF!</definedName>
    <definedName name="TradeandotherdebtorsAudit_Work_Done" localSheetId="2">#REF!</definedName>
    <definedName name="TradeandotherdebtorsAudit_Work_Done" localSheetId="25">#REF!</definedName>
    <definedName name="TradeandotherdebtorsAudit_Work_Done" localSheetId="41">#REF!</definedName>
    <definedName name="TradeandotherdebtorsAudit_Work_Done" localSheetId="7">#REF!</definedName>
    <definedName name="TradeandotherdebtorsAudit_Work_Done" localSheetId="51">#REF!</definedName>
    <definedName name="TradeandotherdebtorsAudit_Work_Done" localSheetId="56">#REF!</definedName>
    <definedName name="TradeandotherdebtorsAudit_Work_Done" localSheetId="16">#REF!</definedName>
    <definedName name="TradeandotherdebtorsAudit_Work_Done" localSheetId="30">#REF!</definedName>
    <definedName name="TradeandotherdebtorsAudit_Work_Done" localSheetId="46">#REF!</definedName>
    <definedName name="TradeandotherdebtorsAudit_Work_Done" localSheetId="35">#REF!</definedName>
    <definedName name="TradeandotherdebtorsAudit_Work_Done" localSheetId="22">#REF!</definedName>
    <definedName name="TradeandotherdebtorsAudit_Work_Done" localSheetId="23">#REF!</definedName>
    <definedName name="TradeandotherdebtorsAudit_Work_Done" localSheetId="24">#REF!</definedName>
    <definedName name="TradeandotherdebtorsAudit_Work_Done">#REF!</definedName>
    <definedName name="Translational" hidden="1">{#N/A,#N/A,FALSE,"Sensitivity"}</definedName>
    <definedName name="trate" localSheetId="0">'[54]Def. Tax'!#REF!</definedName>
    <definedName name="trate" localSheetId="1">'[54]Def. Tax'!#REF!</definedName>
    <definedName name="trate" localSheetId="37">'[54]Def. Tax'!#REF!</definedName>
    <definedName name="trate" localSheetId="2">'[54]Def. Tax'!#REF!</definedName>
    <definedName name="trate" localSheetId="25">'[54]Def. Tax'!#REF!</definedName>
    <definedName name="trate" localSheetId="41">'[54]Def. Tax'!#REF!</definedName>
    <definedName name="trate" localSheetId="7">'[54]Def. Tax'!#REF!</definedName>
    <definedName name="trate" localSheetId="51">'[54]Def. Tax'!#REF!</definedName>
    <definedName name="trate" localSheetId="56">'[54]Def. Tax'!#REF!</definedName>
    <definedName name="trate" localSheetId="16">'[54]Def. Tax'!#REF!</definedName>
    <definedName name="trate" localSheetId="30">'[54]Def. Tax'!#REF!</definedName>
    <definedName name="trate" localSheetId="46">'[54]Def. Tax'!#REF!</definedName>
    <definedName name="trate" localSheetId="35">'[54]Def. Tax'!#REF!</definedName>
    <definedName name="trate" localSheetId="22">'[54]Def. Tax'!#REF!</definedName>
    <definedName name="trate" localSheetId="23">'[54]Def. Tax'!#REF!</definedName>
    <definedName name="trate" localSheetId="24">'[54]Def. Tax'!#REF!</definedName>
    <definedName name="trate">'[54]Def. Tax'!#REF!</definedName>
    <definedName name="Travelling___conveyance" localSheetId="0">[15]LEDGER!#REF!</definedName>
    <definedName name="Travelling___conveyance" localSheetId="1">[15]LEDGER!#REF!</definedName>
    <definedName name="Travelling___conveyance" localSheetId="37">[15]LEDGER!#REF!</definedName>
    <definedName name="Travelling___conveyance" localSheetId="2">[15]LEDGER!#REF!</definedName>
    <definedName name="Travelling___conveyance" localSheetId="25">[15]LEDGER!#REF!</definedName>
    <definedName name="Travelling___conveyance" localSheetId="41">[15]LEDGER!#REF!</definedName>
    <definedName name="Travelling___conveyance" localSheetId="7">[15]LEDGER!#REF!</definedName>
    <definedName name="Travelling___conveyance" localSheetId="51">[15]LEDGER!#REF!</definedName>
    <definedName name="Travelling___conveyance" localSheetId="56">[15]LEDGER!#REF!</definedName>
    <definedName name="Travelling___conveyance" localSheetId="16">[15]LEDGER!#REF!</definedName>
    <definedName name="Travelling___conveyance" localSheetId="30">[15]LEDGER!#REF!</definedName>
    <definedName name="Travelling___conveyance" localSheetId="46">[15]LEDGER!#REF!</definedName>
    <definedName name="Travelling___conveyance" localSheetId="35">[15]LEDGER!#REF!</definedName>
    <definedName name="Travelling___conveyance" localSheetId="22">[15]LEDGER!#REF!</definedName>
    <definedName name="Travelling___conveyance" localSheetId="23">[15]LEDGER!#REF!</definedName>
    <definedName name="Travelling___conveyance" localSheetId="24">[15]LEDGER!#REF!</definedName>
    <definedName name="Travelling___conveyance">[15]LEDGER!#REF!</definedName>
    <definedName name="TRIAL_BALANCE_08_09" localSheetId="0">#REF!</definedName>
    <definedName name="TRIAL_BALANCE_08_09" localSheetId="1">#REF!</definedName>
    <definedName name="TRIAL_BALANCE_08_09" localSheetId="37">#REF!</definedName>
    <definedName name="TRIAL_BALANCE_08_09" localSheetId="2">#REF!</definedName>
    <definedName name="TRIAL_BALANCE_08_09" localSheetId="25">#REF!</definedName>
    <definedName name="TRIAL_BALANCE_08_09" localSheetId="41">#REF!</definedName>
    <definedName name="TRIAL_BALANCE_08_09" localSheetId="7">#REF!</definedName>
    <definedName name="TRIAL_BALANCE_08_09" localSheetId="51">#REF!</definedName>
    <definedName name="TRIAL_BALANCE_08_09" localSheetId="56">#REF!</definedName>
    <definedName name="TRIAL_BALANCE_08_09" localSheetId="16">#REF!</definedName>
    <definedName name="TRIAL_BALANCE_08_09" localSheetId="30">#REF!</definedName>
    <definedName name="TRIAL_BALANCE_08_09" localSheetId="46">#REF!</definedName>
    <definedName name="TRIAL_BALANCE_08_09" localSheetId="35">#REF!</definedName>
    <definedName name="TRIAL_BALANCE_08_09" localSheetId="22">#REF!</definedName>
    <definedName name="TRIAL_BALANCE_08_09" localSheetId="23">#REF!</definedName>
    <definedName name="TRIAL_BALANCE_08_09" localSheetId="24">#REF!</definedName>
    <definedName name="TRIAL_BALANCE_08_09">#REF!</definedName>
    <definedName name="tttttttttt" localSheetId="0">#REF!</definedName>
    <definedName name="tttttttttt" localSheetId="1">#REF!</definedName>
    <definedName name="tttttttttt" localSheetId="37">#REF!</definedName>
    <definedName name="tttttttttt" localSheetId="2">#REF!</definedName>
    <definedName name="tttttttttt" localSheetId="25">#REF!</definedName>
    <definedName name="tttttttttt" localSheetId="41">#REF!</definedName>
    <definedName name="tttttttttt" localSheetId="7">#REF!</definedName>
    <definedName name="tttttttttt" localSheetId="51">#REF!</definedName>
    <definedName name="tttttttttt" localSheetId="56">#REF!</definedName>
    <definedName name="tttttttttt" localSheetId="16">#REF!</definedName>
    <definedName name="tttttttttt" localSheetId="30">#REF!</definedName>
    <definedName name="tttttttttt" localSheetId="46">#REF!</definedName>
    <definedName name="tttttttttt" localSheetId="35">#REF!</definedName>
    <definedName name="tttttttttt" localSheetId="22">#REF!</definedName>
    <definedName name="tttttttttt" localSheetId="23">#REF!</definedName>
    <definedName name="tttttttttt" localSheetId="24">#REF!</definedName>
    <definedName name="tttttttttt">#REF!</definedName>
    <definedName name="Turnover__cost_of_sales_and_other_expenses" localSheetId="0">#REF!</definedName>
    <definedName name="Turnover__cost_of_sales_and_other_expenses" localSheetId="1">#REF!</definedName>
    <definedName name="Turnover__cost_of_sales_and_other_expenses" localSheetId="37">#REF!</definedName>
    <definedName name="Turnover__cost_of_sales_and_other_expenses" localSheetId="2">#REF!</definedName>
    <definedName name="Turnover__cost_of_sales_and_other_expenses" localSheetId="25">#REF!</definedName>
    <definedName name="Turnover__cost_of_sales_and_other_expenses" localSheetId="41">#REF!</definedName>
    <definedName name="Turnover__cost_of_sales_and_other_expenses" localSheetId="7">#REF!</definedName>
    <definedName name="Turnover__cost_of_sales_and_other_expenses" localSheetId="51">#REF!</definedName>
    <definedName name="Turnover__cost_of_sales_and_other_expenses" localSheetId="56">#REF!</definedName>
    <definedName name="Turnover__cost_of_sales_and_other_expenses" localSheetId="16">#REF!</definedName>
    <definedName name="Turnover__cost_of_sales_and_other_expenses" localSheetId="30">#REF!</definedName>
    <definedName name="Turnover__cost_of_sales_and_other_expenses" localSheetId="46">#REF!</definedName>
    <definedName name="Turnover__cost_of_sales_and_other_expenses" localSheetId="35">#REF!</definedName>
    <definedName name="Turnover__cost_of_sales_and_other_expenses" localSheetId="22">#REF!</definedName>
    <definedName name="Turnover__cost_of_sales_and_other_expenses" localSheetId="23">#REF!</definedName>
    <definedName name="Turnover__cost_of_sales_and_other_expenses" localSheetId="24">#REF!</definedName>
    <definedName name="Turnover__cost_of_sales_and_other_expenses">#REF!</definedName>
    <definedName name="Turnover_Audit_Work_Done" localSheetId="0">[43]Q1!#REF!</definedName>
    <definedName name="Turnover_Audit_Work_Done" localSheetId="1">[43]Q1!#REF!</definedName>
    <definedName name="Turnover_Audit_Work_Done" localSheetId="37">[43]Q1!#REF!</definedName>
    <definedName name="Turnover_Audit_Work_Done" localSheetId="2">[43]Q1!#REF!</definedName>
    <definedName name="Turnover_Audit_Work_Done" localSheetId="25">[43]Q1!#REF!</definedName>
    <definedName name="Turnover_Audit_Work_Done" localSheetId="41">[43]Q1!#REF!</definedName>
    <definedName name="Turnover_Audit_Work_Done" localSheetId="7">[43]Q1!#REF!</definedName>
    <definedName name="Turnover_Audit_Work_Done" localSheetId="51">[43]Q1!#REF!</definedName>
    <definedName name="Turnover_Audit_Work_Done" localSheetId="56">[43]Q1!#REF!</definedName>
    <definedName name="Turnover_Audit_Work_Done" localSheetId="16">[43]Q1!#REF!</definedName>
    <definedName name="Turnover_Audit_Work_Done" localSheetId="30">[43]Q1!#REF!</definedName>
    <definedName name="Turnover_Audit_Work_Done" localSheetId="46">[43]Q1!#REF!</definedName>
    <definedName name="Turnover_Audit_Work_Done" localSheetId="35">[43]Q1!#REF!</definedName>
    <definedName name="Turnover_Audit_Work_Done" localSheetId="22">[43]Q1!#REF!</definedName>
    <definedName name="Turnover_Audit_Work_Done" localSheetId="23">[43]Q1!#REF!</definedName>
    <definedName name="Turnover_Audit_Work_Done" localSheetId="24">[43]Q1!#REF!</definedName>
    <definedName name="Turnover_Audit_Work_Done">[43]Q1!#REF!</definedName>
    <definedName name="Turnover_Audit_Work_Done_10" localSheetId="0">[55]Q1!#REF!</definedName>
    <definedName name="Turnover_Audit_Work_Done_10" localSheetId="1">[55]Q1!#REF!</definedName>
    <definedName name="Turnover_Audit_Work_Done_10" localSheetId="37">[55]Q1!#REF!</definedName>
    <definedName name="Turnover_Audit_Work_Done_10" localSheetId="2">[55]Q1!#REF!</definedName>
    <definedName name="Turnover_Audit_Work_Done_10" localSheetId="25">[55]Q1!#REF!</definedName>
    <definedName name="Turnover_Audit_Work_Done_10" localSheetId="41">[55]Q1!#REF!</definedName>
    <definedName name="Turnover_Audit_Work_Done_10" localSheetId="7">[55]Q1!#REF!</definedName>
    <definedName name="Turnover_Audit_Work_Done_10" localSheetId="51">[55]Q1!#REF!</definedName>
    <definedName name="Turnover_Audit_Work_Done_10" localSheetId="56">[55]Q1!#REF!</definedName>
    <definedName name="Turnover_Audit_Work_Done_10" localSheetId="16">[55]Q1!#REF!</definedName>
    <definedName name="Turnover_Audit_Work_Done_10" localSheetId="30">[55]Q1!#REF!</definedName>
    <definedName name="Turnover_Audit_Work_Done_10" localSheetId="46">[55]Q1!#REF!</definedName>
    <definedName name="Turnover_Audit_Work_Done_10" localSheetId="35">[55]Q1!#REF!</definedName>
    <definedName name="Turnover_Audit_Work_Done_10" localSheetId="22">[55]Q1!#REF!</definedName>
    <definedName name="Turnover_Audit_Work_Done_10" localSheetId="23">[55]Q1!#REF!</definedName>
    <definedName name="Turnover_Audit_Work_Done_10" localSheetId="24">[55]Q1!#REF!</definedName>
    <definedName name="Turnover_Audit_Work_Done_10">[55]Q1!#REF!</definedName>
    <definedName name="Turnover_Conclusion" localSheetId="0">[43]Q1!#REF!</definedName>
    <definedName name="Turnover_Conclusion" localSheetId="1">[43]Q1!#REF!</definedName>
    <definedName name="Turnover_Conclusion" localSheetId="37">[43]Q1!#REF!</definedName>
    <definedName name="Turnover_Conclusion" localSheetId="2">[43]Q1!#REF!</definedName>
    <definedName name="Turnover_Conclusion" localSheetId="25">[43]Q1!#REF!</definedName>
    <definedName name="Turnover_Conclusion" localSheetId="41">[43]Q1!#REF!</definedName>
    <definedName name="Turnover_Conclusion" localSheetId="7">[43]Q1!#REF!</definedName>
    <definedName name="Turnover_Conclusion" localSheetId="51">[43]Q1!#REF!</definedName>
    <definedName name="Turnover_Conclusion" localSheetId="56">[43]Q1!#REF!</definedName>
    <definedName name="Turnover_Conclusion" localSheetId="16">[43]Q1!#REF!</definedName>
    <definedName name="Turnover_Conclusion" localSheetId="30">[43]Q1!#REF!</definedName>
    <definedName name="Turnover_Conclusion" localSheetId="46">[43]Q1!#REF!</definedName>
    <definedName name="Turnover_Conclusion" localSheetId="35">[43]Q1!#REF!</definedName>
    <definedName name="Turnover_Conclusion" localSheetId="22">[43]Q1!#REF!</definedName>
    <definedName name="Turnover_Conclusion" localSheetId="23">[43]Q1!#REF!</definedName>
    <definedName name="Turnover_Conclusion" localSheetId="24">[43]Q1!#REF!</definedName>
    <definedName name="Turnover_Conclusion">[43]Q1!#REF!</definedName>
    <definedName name="Turnover_Conclusion_10" localSheetId="0">[55]Q1!#REF!</definedName>
    <definedName name="Turnover_Conclusion_10" localSheetId="1">[55]Q1!#REF!</definedName>
    <definedName name="Turnover_Conclusion_10" localSheetId="37">[55]Q1!#REF!</definedName>
    <definedName name="Turnover_Conclusion_10" localSheetId="2">[55]Q1!#REF!</definedName>
    <definedName name="Turnover_Conclusion_10" localSheetId="25">[55]Q1!#REF!</definedName>
    <definedName name="Turnover_Conclusion_10" localSheetId="41">[55]Q1!#REF!</definedName>
    <definedName name="Turnover_Conclusion_10" localSheetId="7">[55]Q1!#REF!</definedName>
    <definedName name="Turnover_Conclusion_10" localSheetId="51">[55]Q1!#REF!</definedName>
    <definedName name="Turnover_Conclusion_10" localSheetId="56">[55]Q1!#REF!</definedName>
    <definedName name="Turnover_Conclusion_10" localSheetId="16">[55]Q1!#REF!</definedName>
    <definedName name="Turnover_Conclusion_10" localSheetId="30">[55]Q1!#REF!</definedName>
    <definedName name="Turnover_Conclusion_10" localSheetId="46">[55]Q1!#REF!</definedName>
    <definedName name="Turnover_Conclusion_10" localSheetId="35">[55]Q1!#REF!</definedName>
    <definedName name="Turnover_Conclusion_10" localSheetId="22">[55]Q1!#REF!</definedName>
    <definedName name="Turnover_Conclusion_10" localSheetId="23">[55]Q1!#REF!</definedName>
    <definedName name="Turnover_Conclusion_10" localSheetId="24">[55]Q1!#REF!</definedName>
    <definedName name="Turnover_Conclusion_10">[55]Q1!#REF!</definedName>
    <definedName name="Type">[56]DropDowns!$A$1:$A$6</definedName>
    <definedName name="tyui" localSheetId="0" hidden="1">'[2]F&amp;F'!#REF!</definedName>
    <definedName name="tyui" localSheetId="1" hidden="1">'[2]F&amp;F'!#REF!</definedName>
    <definedName name="tyui" localSheetId="37" hidden="1">'[2]F&amp;F'!#REF!</definedName>
    <definedName name="tyui" localSheetId="2" hidden="1">'[2]F&amp;F'!#REF!</definedName>
    <definedName name="tyui" localSheetId="25" hidden="1">'[2]F&amp;F'!#REF!</definedName>
    <definedName name="tyui" localSheetId="41" hidden="1">'[2]F&amp;F'!#REF!</definedName>
    <definedName name="tyui" localSheetId="7" hidden="1">'[2]F&amp;F'!#REF!</definedName>
    <definedName name="tyui" localSheetId="51" hidden="1">'[2]F&amp;F'!#REF!</definedName>
    <definedName name="tyui" localSheetId="56" hidden="1">'[2]F&amp;F'!#REF!</definedName>
    <definedName name="tyui" localSheetId="16" hidden="1">'[2]F&amp;F'!#REF!</definedName>
    <definedName name="tyui" localSheetId="30" hidden="1">'[2]F&amp;F'!#REF!</definedName>
    <definedName name="tyui" localSheetId="46" hidden="1">'[2]F&amp;F'!#REF!</definedName>
    <definedName name="tyui" localSheetId="35" hidden="1">'[2]F&amp;F'!#REF!</definedName>
    <definedName name="tyui" localSheetId="22" hidden="1">'[2]F&amp;F'!#REF!</definedName>
    <definedName name="tyui" localSheetId="23" hidden="1">'[2]F&amp;F'!#REF!</definedName>
    <definedName name="tyui" localSheetId="24" hidden="1">'[2]F&amp;F'!#REF!</definedName>
    <definedName name="tyui" hidden="1">'[2]F&amp;F'!#REF!</definedName>
    <definedName name="uiop" localSheetId="0">'[2]F&amp;F'!#REF!</definedName>
    <definedName name="uiop" localSheetId="1">'[2]F&amp;F'!#REF!</definedName>
    <definedName name="uiop" localSheetId="37">'[2]F&amp;F'!#REF!</definedName>
    <definedName name="uiop" localSheetId="2">'[2]F&amp;F'!#REF!</definedName>
    <definedName name="uiop" localSheetId="25">'[2]F&amp;F'!#REF!</definedName>
    <definedName name="uiop" localSheetId="41">'[2]F&amp;F'!#REF!</definedName>
    <definedName name="uiop" localSheetId="7">'[2]F&amp;F'!#REF!</definedName>
    <definedName name="uiop" localSheetId="51">'[2]F&amp;F'!#REF!</definedName>
    <definedName name="uiop" localSheetId="56">'[2]F&amp;F'!#REF!</definedName>
    <definedName name="uiop" localSheetId="16">'[2]F&amp;F'!#REF!</definedName>
    <definedName name="uiop" localSheetId="30">'[2]F&amp;F'!#REF!</definedName>
    <definedName name="uiop" localSheetId="46">'[2]F&amp;F'!#REF!</definedName>
    <definedName name="uiop" localSheetId="35">'[2]F&amp;F'!#REF!</definedName>
    <definedName name="uiop" localSheetId="22">'[2]F&amp;F'!#REF!</definedName>
    <definedName name="uiop" localSheetId="23">'[2]F&amp;F'!#REF!</definedName>
    <definedName name="uiop" localSheetId="24">'[2]F&amp;F'!#REF!</definedName>
    <definedName name="uiop">'[2]F&amp;F'!#REF!</definedName>
    <definedName name="unnamed" localSheetId="0">#REF!</definedName>
    <definedName name="unnamed" localSheetId="1">#REF!</definedName>
    <definedName name="unnamed" localSheetId="37">#REF!</definedName>
    <definedName name="unnamed" localSheetId="2">#REF!</definedName>
    <definedName name="unnamed" localSheetId="25">#REF!</definedName>
    <definedName name="unnamed" localSheetId="41">#REF!</definedName>
    <definedName name="unnamed" localSheetId="7">#REF!</definedName>
    <definedName name="unnamed" localSheetId="51">#REF!</definedName>
    <definedName name="unnamed" localSheetId="56">#REF!</definedName>
    <definedName name="unnamed" localSheetId="16">#REF!</definedName>
    <definedName name="unnamed" localSheetId="30">#REF!</definedName>
    <definedName name="unnamed" localSheetId="46">#REF!</definedName>
    <definedName name="unnamed" localSheetId="35">#REF!</definedName>
    <definedName name="unnamed" localSheetId="22">#REF!</definedName>
    <definedName name="unnamed" localSheetId="23">#REF!</definedName>
    <definedName name="unnamed" localSheetId="24">#REF!</definedName>
    <definedName name="unnamed">#REF!</definedName>
    <definedName name="urewp03059" localSheetId="0" hidden="1">'[3]Revised Budget as per CNPP'!#REF!</definedName>
    <definedName name="urewp03059" localSheetId="1" hidden="1">'[3]Revised Budget as per CNPP'!#REF!</definedName>
    <definedName name="urewp03059" localSheetId="37" hidden="1">'[3]Revised Budget as per CNPP'!#REF!</definedName>
    <definedName name="urewp03059" localSheetId="2" hidden="1">'[3]Revised Budget as per CNPP'!#REF!</definedName>
    <definedName name="urewp03059" localSheetId="25" hidden="1">'[3]Revised Budget as per CNPP'!#REF!</definedName>
    <definedName name="urewp03059" localSheetId="41" hidden="1">'[3]Revised Budget as per CNPP'!#REF!</definedName>
    <definedName name="urewp03059" localSheetId="7" hidden="1">'[3]Revised Budget as per CNPP'!#REF!</definedName>
    <definedName name="urewp03059" localSheetId="51" hidden="1">'[3]Revised Budget as per CNPP'!#REF!</definedName>
    <definedName name="urewp03059" localSheetId="56" hidden="1">'[3]Revised Budget as per CNPP'!#REF!</definedName>
    <definedName name="urewp03059" localSheetId="16" hidden="1">'[3]Revised Budget as per CNPP'!#REF!</definedName>
    <definedName name="urewp03059" localSheetId="30" hidden="1">'[3]Revised Budget as per CNPP'!#REF!</definedName>
    <definedName name="urewp03059" localSheetId="46" hidden="1">'[3]Revised Budget as per CNPP'!#REF!</definedName>
    <definedName name="urewp03059" localSheetId="35" hidden="1">'[3]Revised Budget as per CNPP'!#REF!</definedName>
    <definedName name="urewp03059" localSheetId="22" hidden="1">'[3]Revised Budget as per CNPP'!#REF!</definedName>
    <definedName name="urewp03059" localSheetId="23" hidden="1">'[3]Revised Budget as per CNPP'!#REF!</definedName>
    <definedName name="urewp03059" localSheetId="24" hidden="1">'[3]Revised Budget as per CNPP'!#REF!</definedName>
    <definedName name="urewp03059" hidden="1">'[3]Revised Budget as per CNPP'!#REF!</definedName>
    <definedName name="uuuuuuuuuuuuu">'[56]Tax Dep.'!$L$9</definedName>
    <definedName name="V_F" localSheetId="0">#REF!</definedName>
    <definedName name="V_F" localSheetId="1">#REF!</definedName>
    <definedName name="V_F" localSheetId="37">#REF!</definedName>
    <definedName name="V_F" localSheetId="2">#REF!</definedName>
    <definedName name="V_F" localSheetId="25">#REF!</definedName>
    <definedName name="V_F" localSheetId="41">#REF!</definedName>
    <definedName name="V_F" localSheetId="7">#REF!</definedName>
    <definedName name="V_F" localSheetId="51">#REF!</definedName>
    <definedName name="V_F" localSheetId="56">#REF!</definedName>
    <definedName name="V_F" localSheetId="16">#REF!</definedName>
    <definedName name="V_F" localSheetId="30">#REF!</definedName>
    <definedName name="V_F" localSheetId="46">#REF!</definedName>
    <definedName name="V_F" localSheetId="35">#REF!</definedName>
    <definedName name="V_F" localSheetId="22">#REF!</definedName>
    <definedName name="V_F" localSheetId="23">#REF!</definedName>
    <definedName name="V_F" localSheetId="24">#REF!</definedName>
    <definedName name="V_F">#REF!</definedName>
    <definedName name="VALUE" localSheetId="0">#REF!</definedName>
    <definedName name="VALUE" localSheetId="1">#REF!</definedName>
    <definedName name="VALUE" localSheetId="37">#REF!</definedName>
    <definedName name="VALUE" localSheetId="2">#REF!</definedName>
    <definedName name="VALUE" localSheetId="25">#REF!</definedName>
    <definedName name="VALUE" localSheetId="41">#REF!</definedName>
    <definedName name="VALUE" localSheetId="7">#REF!</definedName>
    <definedName name="VALUE" localSheetId="51">#REF!</definedName>
    <definedName name="VALUE" localSheetId="56">#REF!</definedName>
    <definedName name="VALUE" localSheetId="16">#REF!</definedName>
    <definedName name="VALUE" localSheetId="30">#REF!</definedName>
    <definedName name="VALUE" localSheetId="46">#REF!</definedName>
    <definedName name="VALUE" localSheetId="35">#REF!</definedName>
    <definedName name="VALUE" localSheetId="22">#REF!</definedName>
    <definedName name="VALUE" localSheetId="23">#REF!</definedName>
    <definedName name="VALUE" localSheetId="24">#REF!</definedName>
    <definedName name="VALUE">#REF!</definedName>
    <definedName name="vbxbv" localSheetId="0">[15]LEDGER!#REF!</definedName>
    <definedName name="vbxbv" localSheetId="1">[15]LEDGER!#REF!</definedName>
    <definedName name="vbxbv" localSheetId="37">[15]LEDGER!#REF!</definedName>
    <definedName name="vbxbv" localSheetId="2">[15]LEDGER!#REF!</definedName>
    <definedName name="vbxbv" localSheetId="25">[15]LEDGER!#REF!</definedName>
    <definedName name="vbxbv" localSheetId="41">[15]LEDGER!#REF!</definedName>
    <definedName name="vbxbv" localSheetId="7">[15]LEDGER!#REF!</definedName>
    <definedName name="vbxbv" localSheetId="51">[15]LEDGER!#REF!</definedName>
    <definedName name="vbxbv" localSheetId="56">[15]LEDGER!#REF!</definedName>
    <definedName name="vbxbv" localSheetId="16">[15]LEDGER!#REF!</definedName>
    <definedName name="vbxbv" localSheetId="30">[15]LEDGER!#REF!</definedName>
    <definedName name="vbxbv" localSheetId="46">[15]LEDGER!#REF!</definedName>
    <definedName name="vbxbv" localSheetId="35">[15]LEDGER!#REF!</definedName>
    <definedName name="vbxbv" localSheetId="22">[15]LEDGER!#REF!</definedName>
    <definedName name="vbxbv" localSheetId="23">[15]LEDGER!#REF!</definedName>
    <definedName name="vbxbv" localSheetId="24">[15]LEDGER!#REF!</definedName>
    <definedName name="vbxbv">[15]LEDGER!#REF!</definedName>
    <definedName name="Veh_Bal" localSheetId="0">'[2]F&amp;F'!#REF!</definedName>
    <definedName name="Veh_Bal" localSheetId="1">'[2]F&amp;F'!#REF!</definedName>
    <definedName name="Veh_Bal" localSheetId="37">'[2]F&amp;F'!#REF!</definedName>
    <definedName name="Veh_Bal" localSheetId="2">'[2]F&amp;F'!#REF!</definedName>
    <definedName name="Veh_Bal" localSheetId="25">'[2]F&amp;F'!#REF!</definedName>
    <definedName name="Veh_Bal" localSheetId="41">'[2]F&amp;F'!#REF!</definedName>
    <definedName name="Veh_Bal" localSheetId="7">'[2]F&amp;F'!#REF!</definedName>
    <definedName name="Veh_Bal" localSheetId="51">'[2]F&amp;F'!#REF!</definedName>
    <definedName name="Veh_Bal" localSheetId="56">'[2]F&amp;F'!#REF!</definedName>
    <definedName name="Veh_Bal" localSheetId="16">'[2]F&amp;F'!#REF!</definedName>
    <definedName name="Veh_Bal" localSheetId="30">'[2]F&amp;F'!#REF!</definedName>
    <definedName name="Veh_Bal" localSheetId="46">'[2]F&amp;F'!#REF!</definedName>
    <definedName name="Veh_Bal" localSheetId="35">'[2]F&amp;F'!#REF!</definedName>
    <definedName name="Veh_Bal" localSheetId="22">'[2]F&amp;F'!#REF!</definedName>
    <definedName name="Veh_Bal" localSheetId="23">'[2]F&amp;F'!#REF!</definedName>
    <definedName name="Veh_Bal" localSheetId="24">'[2]F&amp;F'!#REF!</definedName>
    <definedName name="Veh_Bal">'[2]F&amp;F'!#REF!</definedName>
    <definedName name="vouch" localSheetId="0">[31]CHALLAN!#REF!</definedName>
    <definedName name="vouch" localSheetId="1">[31]CHALLAN!#REF!</definedName>
    <definedName name="vouch" localSheetId="37">[31]CHALLAN!#REF!</definedName>
    <definedName name="vouch" localSheetId="2">[31]CHALLAN!#REF!</definedName>
    <definedName name="vouch" localSheetId="25">[31]CHALLAN!#REF!</definedName>
    <definedName name="vouch" localSheetId="41">[31]CHALLAN!#REF!</definedName>
    <definedName name="vouch" localSheetId="7">[31]CHALLAN!#REF!</definedName>
    <definedName name="vouch" localSheetId="51">[31]CHALLAN!#REF!</definedName>
    <definedName name="vouch" localSheetId="56">[31]CHALLAN!#REF!</definedName>
    <definedName name="vouch" localSheetId="16">[31]CHALLAN!#REF!</definedName>
    <definedName name="vouch" localSheetId="30">[31]CHALLAN!#REF!</definedName>
    <definedName name="vouch" localSheetId="46">[31]CHALLAN!#REF!</definedName>
    <definedName name="vouch" localSheetId="35">[31]CHALLAN!#REF!</definedName>
    <definedName name="vouch" localSheetId="22">[31]CHALLAN!#REF!</definedName>
    <definedName name="vouch" localSheetId="23">[31]CHALLAN!#REF!</definedName>
    <definedName name="vouch" localSheetId="24">[31]CHALLAN!#REF!</definedName>
    <definedName name="vouch">[31]CHALLAN!#REF!</definedName>
    <definedName name="VR" localSheetId="0">#REF!</definedName>
    <definedName name="VR" localSheetId="1">#REF!</definedName>
    <definedName name="VR" localSheetId="37">#REF!</definedName>
    <definedName name="VR" localSheetId="2">#REF!</definedName>
    <definedName name="VR" localSheetId="25">#REF!</definedName>
    <definedName name="VR" localSheetId="41">#REF!</definedName>
    <definedName name="VR" localSheetId="7">#REF!</definedName>
    <definedName name="VR" localSheetId="51">#REF!</definedName>
    <definedName name="VR" localSheetId="56">#REF!</definedName>
    <definedName name="VR" localSheetId="16">#REF!</definedName>
    <definedName name="VR" localSheetId="30">#REF!</definedName>
    <definedName name="VR" localSheetId="46">#REF!</definedName>
    <definedName name="VR" localSheetId="35">#REF!</definedName>
    <definedName name="VR" localSheetId="22">#REF!</definedName>
    <definedName name="VR" localSheetId="23">#REF!</definedName>
    <definedName name="VR" localSheetId="24">#REF!</definedName>
    <definedName name="VR">#REF!</definedName>
    <definedName name="W" localSheetId="0">#REF!</definedName>
    <definedName name="W" localSheetId="1">#REF!</definedName>
    <definedName name="W" localSheetId="37">#REF!</definedName>
    <definedName name="W" localSheetId="2">#REF!</definedName>
    <definedName name="W" localSheetId="25">#REF!</definedName>
    <definedName name="W" localSheetId="41">#REF!</definedName>
    <definedName name="W" localSheetId="7">#REF!</definedName>
    <definedName name="W" localSheetId="51">#REF!</definedName>
    <definedName name="W" localSheetId="56">#REF!</definedName>
    <definedName name="W" localSheetId="16">#REF!</definedName>
    <definedName name="W" localSheetId="30">#REF!</definedName>
    <definedName name="W" localSheetId="46">#REF!</definedName>
    <definedName name="W" localSheetId="35">#REF!</definedName>
    <definedName name="W" localSheetId="22">#REF!</definedName>
    <definedName name="W" localSheetId="23">#REF!</definedName>
    <definedName name="W" localSheetId="24">#REF!</definedName>
    <definedName name="W">#REF!</definedName>
    <definedName name="W.Capital" localSheetId="0">#REF!</definedName>
    <definedName name="W.Capital" localSheetId="1">#REF!</definedName>
    <definedName name="W.Capital" localSheetId="37">#REF!</definedName>
    <definedName name="W.Capital" localSheetId="2">#REF!</definedName>
    <definedName name="W.Capital" localSheetId="25">#REF!</definedName>
    <definedName name="W.Capital" localSheetId="41">#REF!</definedName>
    <definedName name="W.Capital" localSheetId="7">#REF!</definedName>
    <definedName name="W.Capital" localSheetId="51">#REF!</definedName>
    <definedName name="W.Capital" localSheetId="56">#REF!</definedName>
    <definedName name="W.Capital" localSheetId="16">#REF!</definedName>
    <definedName name="W.Capital" localSheetId="30">#REF!</definedName>
    <definedName name="W.Capital" localSheetId="46">#REF!</definedName>
    <definedName name="W.Capital" localSheetId="35">#REF!</definedName>
    <definedName name="W.Capital" localSheetId="22">#REF!</definedName>
    <definedName name="W.Capital" localSheetId="23">#REF!</definedName>
    <definedName name="W.Capital" localSheetId="24">#REF!</definedName>
    <definedName name="W.Capital">#REF!</definedName>
    <definedName name="wert" localSheetId="0" hidden="1">'[2]F&amp;F'!#REF!</definedName>
    <definedName name="wert" localSheetId="1" hidden="1">'[2]F&amp;F'!#REF!</definedName>
    <definedName name="wert" localSheetId="37" hidden="1">'[2]F&amp;F'!#REF!</definedName>
    <definedName name="wert" localSheetId="2" hidden="1">'[2]F&amp;F'!#REF!</definedName>
    <definedName name="wert" localSheetId="25" hidden="1">'[2]F&amp;F'!#REF!</definedName>
    <definedName name="wert" localSheetId="41" hidden="1">'[2]F&amp;F'!#REF!</definedName>
    <definedName name="wert" localSheetId="7" hidden="1">'[2]F&amp;F'!#REF!</definedName>
    <definedName name="wert" localSheetId="51" hidden="1">'[2]F&amp;F'!#REF!</definedName>
    <definedName name="wert" localSheetId="56" hidden="1">'[2]F&amp;F'!#REF!</definedName>
    <definedName name="wert" localSheetId="16" hidden="1">'[2]F&amp;F'!#REF!</definedName>
    <definedName name="wert" localSheetId="30" hidden="1">'[2]F&amp;F'!#REF!</definedName>
    <definedName name="wert" localSheetId="46" hidden="1">'[2]F&amp;F'!#REF!</definedName>
    <definedName name="wert" localSheetId="35" hidden="1">'[2]F&amp;F'!#REF!</definedName>
    <definedName name="wert" localSheetId="22" hidden="1">'[2]F&amp;F'!#REF!</definedName>
    <definedName name="wert" localSheetId="23" hidden="1">'[2]F&amp;F'!#REF!</definedName>
    <definedName name="wert" localSheetId="24" hidden="1">'[2]F&amp;F'!#REF!</definedName>
    <definedName name="wert" hidden="1">'[2]F&amp;F'!#REF!</definedName>
    <definedName name="with" localSheetId="0">#REF!</definedName>
    <definedName name="with" localSheetId="1">#REF!</definedName>
    <definedName name="with" localSheetId="37">#REF!</definedName>
    <definedName name="with" localSheetId="2">#REF!</definedName>
    <definedName name="with" localSheetId="25">#REF!</definedName>
    <definedName name="with" localSheetId="41">#REF!</definedName>
    <definedName name="with" localSheetId="7">#REF!</definedName>
    <definedName name="with" localSheetId="51">#REF!</definedName>
    <definedName name="with" localSheetId="56">#REF!</definedName>
    <definedName name="with" localSheetId="16">#REF!</definedName>
    <definedName name="with" localSheetId="30">#REF!</definedName>
    <definedName name="with" localSheetId="46">#REF!</definedName>
    <definedName name="with" localSheetId="35">#REF!</definedName>
    <definedName name="with" localSheetId="22">#REF!</definedName>
    <definedName name="with" localSheetId="23">#REF!</definedName>
    <definedName name="with" localSheetId="24">#REF!</definedName>
    <definedName name="with">#REF!</definedName>
    <definedName name="wordings" localSheetId="0">#REF!</definedName>
    <definedName name="wordings" localSheetId="1">#REF!</definedName>
    <definedName name="wordings" localSheetId="37">#REF!</definedName>
    <definedName name="wordings" localSheetId="2">#REF!</definedName>
    <definedName name="wordings" localSheetId="25">#REF!</definedName>
    <definedName name="wordings" localSheetId="41">#REF!</definedName>
    <definedName name="wordings" localSheetId="7">#REF!</definedName>
    <definedName name="wordings" localSheetId="51">#REF!</definedName>
    <definedName name="wordings" localSheetId="56">#REF!</definedName>
    <definedName name="wordings" localSheetId="16">#REF!</definedName>
    <definedName name="wordings" localSheetId="30">#REF!</definedName>
    <definedName name="wordings" localSheetId="46">#REF!</definedName>
    <definedName name="wordings" localSheetId="35">#REF!</definedName>
    <definedName name="wordings" localSheetId="22">#REF!</definedName>
    <definedName name="wordings" localSheetId="23">#REF!</definedName>
    <definedName name="wordings" localSheetId="24">#REF!</definedName>
    <definedName name="wordings">#REF!</definedName>
    <definedName name="wordings_10" localSheetId="0">#REF!</definedName>
    <definedName name="wordings_10" localSheetId="1">#REF!</definedName>
    <definedName name="wordings_10" localSheetId="37">#REF!</definedName>
    <definedName name="wordings_10" localSheetId="2">#REF!</definedName>
    <definedName name="wordings_10" localSheetId="25">#REF!</definedName>
    <definedName name="wordings_10" localSheetId="41">#REF!</definedName>
    <definedName name="wordings_10" localSheetId="7">#REF!</definedName>
    <definedName name="wordings_10" localSheetId="51">#REF!</definedName>
    <definedName name="wordings_10" localSheetId="56">#REF!</definedName>
    <definedName name="wordings_10" localSheetId="16">#REF!</definedName>
    <definedName name="wordings_10" localSheetId="30">#REF!</definedName>
    <definedName name="wordings_10" localSheetId="46">#REF!</definedName>
    <definedName name="wordings_10" localSheetId="35">#REF!</definedName>
    <definedName name="wordings_10" localSheetId="22">#REF!</definedName>
    <definedName name="wordings_10" localSheetId="23">#REF!</definedName>
    <definedName name="wordings_10" localSheetId="24">#REF!</definedName>
    <definedName name="wordings_10">#REF!</definedName>
    <definedName name="wordings_3" localSheetId="0">#REF!</definedName>
    <definedName name="wordings_3" localSheetId="1">#REF!</definedName>
    <definedName name="wordings_3" localSheetId="37">#REF!</definedName>
    <definedName name="wordings_3" localSheetId="2">#REF!</definedName>
    <definedName name="wordings_3" localSheetId="25">#REF!</definedName>
    <definedName name="wordings_3" localSheetId="41">#REF!</definedName>
    <definedName name="wordings_3" localSheetId="7">#REF!</definedName>
    <definedName name="wordings_3" localSheetId="51">#REF!</definedName>
    <definedName name="wordings_3" localSheetId="56">#REF!</definedName>
    <definedName name="wordings_3" localSheetId="16">#REF!</definedName>
    <definedName name="wordings_3" localSheetId="30">#REF!</definedName>
    <definedName name="wordings_3" localSheetId="46">#REF!</definedName>
    <definedName name="wordings_3" localSheetId="35">#REF!</definedName>
    <definedName name="wordings_3" localSheetId="22">#REF!</definedName>
    <definedName name="wordings_3" localSheetId="23">#REF!</definedName>
    <definedName name="wordings_3" localSheetId="24">#REF!</definedName>
    <definedName name="wordings_3">#REF!</definedName>
    <definedName name="wordings_4" localSheetId="0">#REF!</definedName>
    <definedName name="wordings_4" localSheetId="1">#REF!</definedName>
    <definedName name="wordings_4" localSheetId="37">#REF!</definedName>
    <definedName name="wordings_4" localSheetId="2">#REF!</definedName>
    <definedName name="wordings_4" localSheetId="25">#REF!</definedName>
    <definedName name="wordings_4" localSheetId="41">#REF!</definedName>
    <definedName name="wordings_4" localSheetId="7">#REF!</definedName>
    <definedName name="wordings_4" localSheetId="51">#REF!</definedName>
    <definedName name="wordings_4" localSheetId="56">#REF!</definedName>
    <definedName name="wordings_4" localSheetId="16">#REF!</definedName>
    <definedName name="wordings_4" localSheetId="30">#REF!</definedName>
    <definedName name="wordings_4" localSheetId="46">#REF!</definedName>
    <definedName name="wordings_4" localSheetId="35">#REF!</definedName>
    <definedName name="wordings_4" localSheetId="22">#REF!</definedName>
    <definedName name="wordings_4" localSheetId="23">#REF!</definedName>
    <definedName name="wordings_4" localSheetId="24">#REF!</definedName>
    <definedName name="wordings_4">#REF!</definedName>
    <definedName name="wordings_5" localSheetId="0">#REF!</definedName>
    <definedName name="wordings_5" localSheetId="1">#REF!</definedName>
    <definedName name="wordings_5" localSheetId="37">#REF!</definedName>
    <definedName name="wordings_5" localSheetId="2">#REF!</definedName>
    <definedName name="wordings_5" localSheetId="25">#REF!</definedName>
    <definedName name="wordings_5" localSheetId="41">#REF!</definedName>
    <definedName name="wordings_5" localSheetId="7">#REF!</definedName>
    <definedName name="wordings_5" localSheetId="51">#REF!</definedName>
    <definedName name="wordings_5" localSheetId="56">#REF!</definedName>
    <definedName name="wordings_5" localSheetId="16">#REF!</definedName>
    <definedName name="wordings_5" localSheetId="30">#REF!</definedName>
    <definedName name="wordings_5" localSheetId="46">#REF!</definedName>
    <definedName name="wordings_5" localSheetId="35">#REF!</definedName>
    <definedName name="wordings_5" localSheetId="22">#REF!</definedName>
    <definedName name="wordings_5" localSheetId="23">#REF!</definedName>
    <definedName name="wordings_5" localSheetId="24">#REF!</definedName>
    <definedName name="wordings_5">#REF!</definedName>
    <definedName name="wordings_6" localSheetId="0">#REF!</definedName>
    <definedName name="wordings_6" localSheetId="1">#REF!</definedName>
    <definedName name="wordings_6" localSheetId="37">#REF!</definedName>
    <definedName name="wordings_6" localSheetId="2">#REF!</definedName>
    <definedName name="wordings_6" localSheetId="25">#REF!</definedName>
    <definedName name="wordings_6" localSheetId="41">#REF!</definedName>
    <definedName name="wordings_6" localSheetId="7">#REF!</definedName>
    <definedName name="wordings_6" localSheetId="51">#REF!</definedName>
    <definedName name="wordings_6" localSheetId="56">#REF!</definedName>
    <definedName name="wordings_6" localSheetId="16">#REF!</definedName>
    <definedName name="wordings_6" localSheetId="30">#REF!</definedName>
    <definedName name="wordings_6" localSheetId="46">#REF!</definedName>
    <definedName name="wordings_6" localSheetId="35">#REF!</definedName>
    <definedName name="wordings_6" localSheetId="22">#REF!</definedName>
    <definedName name="wordings_6" localSheetId="23">#REF!</definedName>
    <definedName name="wordings_6" localSheetId="24">#REF!</definedName>
    <definedName name="wordings_6">#REF!</definedName>
    <definedName name="wordings_7" localSheetId="0">#REF!</definedName>
    <definedName name="wordings_7" localSheetId="1">#REF!</definedName>
    <definedName name="wordings_7" localSheetId="37">#REF!</definedName>
    <definedName name="wordings_7" localSheetId="2">#REF!</definedName>
    <definedName name="wordings_7" localSheetId="25">#REF!</definedName>
    <definedName name="wordings_7" localSheetId="41">#REF!</definedName>
    <definedName name="wordings_7" localSheetId="7">#REF!</definedName>
    <definedName name="wordings_7" localSheetId="51">#REF!</definedName>
    <definedName name="wordings_7" localSheetId="56">#REF!</definedName>
    <definedName name="wordings_7" localSheetId="16">#REF!</definedName>
    <definedName name="wordings_7" localSheetId="30">#REF!</definedName>
    <definedName name="wordings_7" localSheetId="46">#REF!</definedName>
    <definedName name="wordings_7" localSheetId="35">#REF!</definedName>
    <definedName name="wordings_7" localSheetId="22">#REF!</definedName>
    <definedName name="wordings_7" localSheetId="23">#REF!</definedName>
    <definedName name="wordings_7" localSheetId="24">#REF!</definedName>
    <definedName name="wordings_7">#REF!</definedName>
    <definedName name="wordings_8" localSheetId="0">#REF!</definedName>
    <definedName name="wordings_8" localSheetId="1">#REF!</definedName>
    <definedName name="wordings_8" localSheetId="37">#REF!</definedName>
    <definedName name="wordings_8" localSheetId="2">#REF!</definedName>
    <definedName name="wordings_8" localSheetId="25">#REF!</definedName>
    <definedName name="wordings_8" localSheetId="41">#REF!</definedName>
    <definedName name="wordings_8" localSheetId="7">#REF!</definedName>
    <definedName name="wordings_8" localSheetId="51">#REF!</definedName>
    <definedName name="wordings_8" localSheetId="56">#REF!</definedName>
    <definedName name="wordings_8" localSheetId="16">#REF!</definedName>
    <definedName name="wordings_8" localSheetId="30">#REF!</definedName>
    <definedName name="wordings_8" localSheetId="46">#REF!</definedName>
    <definedName name="wordings_8" localSheetId="35">#REF!</definedName>
    <definedName name="wordings_8" localSheetId="22">#REF!</definedName>
    <definedName name="wordings_8" localSheetId="23">#REF!</definedName>
    <definedName name="wordings_8" localSheetId="24">#REF!</definedName>
    <definedName name="wordings_8">#REF!</definedName>
    <definedName name="wordings_9" localSheetId="0">#REF!</definedName>
    <definedName name="wordings_9" localSheetId="1">#REF!</definedName>
    <definedName name="wordings_9" localSheetId="37">#REF!</definedName>
    <definedName name="wordings_9" localSheetId="2">#REF!</definedName>
    <definedName name="wordings_9" localSheetId="25">#REF!</definedName>
    <definedName name="wordings_9" localSheetId="41">#REF!</definedName>
    <definedName name="wordings_9" localSheetId="7">#REF!</definedName>
    <definedName name="wordings_9" localSheetId="51">#REF!</definedName>
    <definedName name="wordings_9" localSheetId="56">#REF!</definedName>
    <definedName name="wordings_9" localSheetId="16">#REF!</definedName>
    <definedName name="wordings_9" localSheetId="30">#REF!</definedName>
    <definedName name="wordings_9" localSheetId="46">#REF!</definedName>
    <definedName name="wordings_9" localSheetId="35">#REF!</definedName>
    <definedName name="wordings_9" localSheetId="22">#REF!</definedName>
    <definedName name="wordings_9" localSheetId="23">#REF!</definedName>
    <definedName name="wordings_9" localSheetId="24">#REF!</definedName>
    <definedName name="wordings_9">#REF!</definedName>
    <definedName name="Words" localSheetId="0">#REF!</definedName>
    <definedName name="Words" localSheetId="1">#REF!</definedName>
    <definedName name="Words" localSheetId="37">#REF!</definedName>
    <definedName name="Words" localSheetId="2">#REF!</definedName>
    <definedName name="Words" localSheetId="25">#REF!</definedName>
    <definedName name="Words" localSheetId="41">#REF!</definedName>
    <definedName name="Words" localSheetId="7">#REF!</definedName>
    <definedName name="Words" localSheetId="51">#REF!</definedName>
    <definedName name="Words" localSheetId="56">#REF!</definedName>
    <definedName name="Words" localSheetId="16">#REF!</definedName>
    <definedName name="Words" localSheetId="30">#REF!</definedName>
    <definedName name="Words" localSheetId="46">#REF!</definedName>
    <definedName name="Words" localSheetId="35">#REF!</definedName>
    <definedName name="Words" localSheetId="22">#REF!</definedName>
    <definedName name="Words" localSheetId="23">#REF!</definedName>
    <definedName name="Words" localSheetId="24">#REF!</definedName>
    <definedName name="Words">#REF!</definedName>
    <definedName name="Words_10" localSheetId="0">#REF!</definedName>
    <definedName name="Words_10" localSheetId="1">#REF!</definedName>
    <definedName name="Words_10" localSheetId="37">#REF!</definedName>
    <definedName name="Words_10" localSheetId="2">#REF!</definedName>
    <definedName name="Words_10" localSheetId="25">#REF!</definedName>
    <definedName name="Words_10" localSheetId="41">#REF!</definedName>
    <definedName name="Words_10" localSheetId="7">#REF!</definedName>
    <definedName name="Words_10" localSheetId="51">#REF!</definedName>
    <definedName name="Words_10" localSheetId="56">#REF!</definedName>
    <definedName name="Words_10" localSheetId="16">#REF!</definedName>
    <definedName name="Words_10" localSheetId="30">#REF!</definedName>
    <definedName name="Words_10" localSheetId="46">#REF!</definedName>
    <definedName name="Words_10" localSheetId="35">#REF!</definedName>
    <definedName name="Words_10" localSheetId="22">#REF!</definedName>
    <definedName name="Words_10" localSheetId="23">#REF!</definedName>
    <definedName name="Words_10" localSheetId="24">#REF!</definedName>
    <definedName name="Words_10">#REF!</definedName>
    <definedName name="Words_3" localSheetId="0">#REF!</definedName>
    <definedName name="Words_3" localSheetId="1">#REF!</definedName>
    <definedName name="Words_3" localSheetId="37">#REF!</definedName>
    <definedName name="Words_3" localSheetId="2">#REF!</definedName>
    <definedName name="Words_3" localSheetId="25">#REF!</definedName>
    <definedName name="Words_3" localSheetId="41">#REF!</definedName>
    <definedName name="Words_3" localSheetId="7">#REF!</definedName>
    <definedName name="Words_3" localSheetId="51">#REF!</definedName>
    <definedName name="Words_3" localSheetId="56">#REF!</definedName>
    <definedName name="Words_3" localSheetId="16">#REF!</definedName>
    <definedName name="Words_3" localSheetId="30">#REF!</definedName>
    <definedName name="Words_3" localSheetId="46">#REF!</definedName>
    <definedName name="Words_3" localSheetId="35">#REF!</definedName>
    <definedName name="Words_3" localSheetId="22">#REF!</definedName>
    <definedName name="Words_3" localSheetId="23">#REF!</definedName>
    <definedName name="Words_3" localSheetId="24">#REF!</definedName>
    <definedName name="Words_3">#REF!</definedName>
    <definedName name="Words_4" localSheetId="0">#REF!</definedName>
    <definedName name="Words_4" localSheetId="1">#REF!</definedName>
    <definedName name="Words_4" localSheetId="37">#REF!</definedName>
    <definedName name="Words_4" localSheetId="2">#REF!</definedName>
    <definedName name="Words_4" localSheetId="25">#REF!</definedName>
    <definedName name="Words_4" localSheetId="41">#REF!</definedName>
    <definedName name="Words_4" localSheetId="7">#REF!</definedName>
    <definedName name="Words_4" localSheetId="51">#REF!</definedName>
    <definedName name="Words_4" localSheetId="56">#REF!</definedName>
    <definedName name="Words_4" localSheetId="16">#REF!</definedName>
    <definedName name="Words_4" localSheetId="30">#REF!</definedName>
    <definedName name="Words_4" localSheetId="46">#REF!</definedName>
    <definedName name="Words_4" localSheetId="35">#REF!</definedName>
    <definedName name="Words_4" localSheetId="22">#REF!</definedName>
    <definedName name="Words_4" localSheetId="23">#REF!</definedName>
    <definedName name="Words_4" localSheetId="24">#REF!</definedName>
    <definedName name="Words_4">#REF!</definedName>
    <definedName name="Words_5" localSheetId="0">#REF!</definedName>
    <definedName name="Words_5" localSheetId="1">#REF!</definedName>
    <definedName name="Words_5" localSheetId="37">#REF!</definedName>
    <definedName name="Words_5" localSheetId="2">#REF!</definedName>
    <definedName name="Words_5" localSheetId="25">#REF!</definedName>
    <definedName name="Words_5" localSheetId="41">#REF!</definedName>
    <definedName name="Words_5" localSheetId="7">#REF!</definedName>
    <definedName name="Words_5" localSheetId="51">#REF!</definedName>
    <definedName name="Words_5" localSheetId="56">#REF!</definedName>
    <definedName name="Words_5" localSheetId="16">#REF!</definedName>
    <definedName name="Words_5" localSheetId="30">#REF!</definedName>
    <definedName name="Words_5" localSheetId="46">#REF!</definedName>
    <definedName name="Words_5" localSheetId="35">#REF!</definedName>
    <definedName name="Words_5" localSheetId="22">#REF!</definedName>
    <definedName name="Words_5" localSheetId="23">#REF!</definedName>
    <definedName name="Words_5" localSheetId="24">#REF!</definedName>
    <definedName name="Words_5">#REF!</definedName>
    <definedName name="Words_6" localSheetId="0">#REF!</definedName>
    <definedName name="Words_6" localSheetId="1">#REF!</definedName>
    <definedName name="Words_6" localSheetId="37">#REF!</definedName>
    <definedName name="Words_6" localSheetId="2">#REF!</definedName>
    <definedName name="Words_6" localSheetId="25">#REF!</definedName>
    <definedName name="Words_6" localSheetId="41">#REF!</definedName>
    <definedName name="Words_6" localSheetId="7">#REF!</definedName>
    <definedName name="Words_6" localSheetId="51">#REF!</definedName>
    <definedName name="Words_6" localSheetId="56">#REF!</definedName>
    <definedName name="Words_6" localSheetId="16">#REF!</definedName>
    <definedName name="Words_6" localSheetId="30">#REF!</definedName>
    <definedName name="Words_6" localSheetId="46">#REF!</definedName>
    <definedName name="Words_6" localSheetId="35">#REF!</definedName>
    <definedName name="Words_6" localSheetId="22">#REF!</definedName>
    <definedName name="Words_6" localSheetId="23">#REF!</definedName>
    <definedName name="Words_6" localSheetId="24">#REF!</definedName>
    <definedName name="Words_6">#REF!</definedName>
    <definedName name="Words_7" localSheetId="0">#REF!</definedName>
    <definedName name="Words_7" localSheetId="1">#REF!</definedName>
    <definedName name="Words_7" localSheetId="37">#REF!</definedName>
    <definedName name="Words_7" localSheetId="2">#REF!</definedName>
    <definedName name="Words_7" localSheetId="25">#REF!</definedName>
    <definedName name="Words_7" localSheetId="41">#REF!</definedName>
    <definedName name="Words_7" localSheetId="7">#REF!</definedName>
    <definedName name="Words_7" localSheetId="51">#REF!</definedName>
    <definedName name="Words_7" localSheetId="56">#REF!</definedName>
    <definedName name="Words_7" localSheetId="16">#REF!</definedName>
    <definedName name="Words_7" localSheetId="30">#REF!</definedName>
    <definedName name="Words_7" localSheetId="46">#REF!</definedName>
    <definedName name="Words_7" localSheetId="35">#REF!</definedName>
    <definedName name="Words_7" localSheetId="22">#REF!</definedName>
    <definedName name="Words_7" localSheetId="23">#REF!</definedName>
    <definedName name="Words_7" localSheetId="24">#REF!</definedName>
    <definedName name="Words_7">#REF!</definedName>
    <definedName name="Words_8" localSheetId="0">#REF!</definedName>
    <definedName name="Words_8" localSheetId="1">#REF!</definedName>
    <definedName name="Words_8" localSheetId="37">#REF!</definedName>
    <definedName name="Words_8" localSheetId="2">#REF!</definedName>
    <definedName name="Words_8" localSheetId="25">#REF!</definedName>
    <definedName name="Words_8" localSheetId="41">#REF!</definedName>
    <definedName name="Words_8" localSheetId="7">#REF!</definedName>
    <definedName name="Words_8" localSheetId="51">#REF!</definedName>
    <definedName name="Words_8" localSheetId="56">#REF!</definedName>
    <definedName name="Words_8" localSheetId="16">#REF!</definedName>
    <definedName name="Words_8" localSheetId="30">#REF!</definedName>
    <definedName name="Words_8" localSheetId="46">#REF!</definedName>
    <definedName name="Words_8" localSheetId="35">#REF!</definedName>
    <definedName name="Words_8" localSheetId="22">#REF!</definedName>
    <definedName name="Words_8" localSheetId="23">#REF!</definedName>
    <definedName name="Words_8" localSheetId="24">#REF!</definedName>
    <definedName name="Words_8">#REF!</definedName>
    <definedName name="Words_9" localSheetId="0">#REF!</definedName>
    <definedName name="Words_9" localSheetId="1">#REF!</definedName>
    <definedName name="Words_9" localSheetId="37">#REF!</definedName>
    <definedName name="Words_9" localSheetId="2">#REF!</definedName>
    <definedName name="Words_9" localSheetId="25">#REF!</definedName>
    <definedName name="Words_9" localSheetId="41">#REF!</definedName>
    <definedName name="Words_9" localSheetId="7">#REF!</definedName>
    <definedName name="Words_9" localSheetId="51">#REF!</definedName>
    <definedName name="Words_9" localSheetId="56">#REF!</definedName>
    <definedName name="Words_9" localSheetId="16">#REF!</definedName>
    <definedName name="Words_9" localSheetId="30">#REF!</definedName>
    <definedName name="Words_9" localSheetId="46">#REF!</definedName>
    <definedName name="Words_9" localSheetId="35">#REF!</definedName>
    <definedName name="Words_9" localSheetId="22">#REF!</definedName>
    <definedName name="Words_9" localSheetId="23">#REF!</definedName>
    <definedName name="Words_9" localSheetId="24">#REF!</definedName>
    <definedName name="Words_9">#REF!</definedName>
    <definedName name="Words2" localSheetId="0">#REF!</definedName>
    <definedName name="Words2" localSheetId="1">#REF!</definedName>
    <definedName name="Words2" localSheetId="37">#REF!</definedName>
    <definedName name="Words2" localSheetId="2">#REF!</definedName>
    <definedName name="Words2" localSheetId="25">#REF!</definedName>
    <definedName name="Words2" localSheetId="41">#REF!</definedName>
    <definedName name="Words2" localSheetId="7">#REF!</definedName>
    <definedName name="Words2" localSheetId="51">#REF!</definedName>
    <definedName name="Words2" localSheetId="56">#REF!</definedName>
    <definedName name="Words2" localSheetId="16">#REF!</definedName>
    <definedName name="Words2" localSheetId="30">#REF!</definedName>
    <definedName name="Words2" localSheetId="46">#REF!</definedName>
    <definedName name="Words2" localSheetId="35">#REF!</definedName>
    <definedName name="Words2" localSheetId="22">#REF!</definedName>
    <definedName name="Words2" localSheetId="23">#REF!</definedName>
    <definedName name="Words2" localSheetId="24">#REF!</definedName>
    <definedName name="Words2">#REF!</definedName>
    <definedName name="Work__in__Progress" localSheetId="0">[15]LEDGER!#REF!</definedName>
    <definedName name="Work__in__Progress" localSheetId="1">[15]LEDGER!#REF!</definedName>
    <definedName name="Work__in__Progress" localSheetId="37">[15]LEDGER!#REF!</definedName>
    <definedName name="Work__in__Progress" localSheetId="2">[15]LEDGER!#REF!</definedName>
    <definedName name="Work__in__Progress" localSheetId="25">[15]LEDGER!#REF!</definedName>
    <definedName name="Work__in__Progress" localSheetId="41">[15]LEDGER!#REF!</definedName>
    <definedName name="Work__in__Progress" localSheetId="7">[15]LEDGER!#REF!</definedName>
    <definedName name="Work__in__Progress" localSheetId="51">[15]LEDGER!#REF!</definedName>
    <definedName name="Work__in__Progress" localSheetId="56">[15]LEDGER!#REF!</definedName>
    <definedName name="Work__in__Progress" localSheetId="16">[15]LEDGER!#REF!</definedName>
    <definedName name="Work__in__Progress" localSheetId="30">[15]LEDGER!#REF!</definedName>
    <definedName name="Work__in__Progress" localSheetId="46">[15]LEDGER!#REF!</definedName>
    <definedName name="Work__in__Progress" localSheetId="35">[15]LEDGER!#REF!</definedName>
    <definedName name="Work__in__Progress" localSheetId="22">[15]LEDGER!#REF!</definedName>
    <definedName name="Work__in__Progress" localSheetId="23">[15]LEDGER!#REF!</definedName>
    <definedName name="Work__in__Progress" localSheetId="24">[15]LEDGER!#REF!</definedName>
    <definedName name="Work__in__Progress">[15]LEDGER!#REF!</definedName>
    <definedName name="WORKINGSALL" localSheetId="0">#REF!</definedName>
    <definedName name="WORKINGSALL" localSheetId="1">#REF!</definedName>
    <definedName name="WORKINGSALL" localSheetId="37">#REF!</definedName>
    <definedName name="WORKINGSALL" localSheetId="2">#REF!</definedName>
    <definedName name="WORKINGSALL" localSheetId="25">#REF!</definedName>
    <definedName name="WORKINGSALL" localSheetId="41">#REF!</definedName>
    <definedName name="WORKINGSALL" localSheetId="7">#REF!</definedName>
    <definedName name="WORKINGSALL" localSheetId="51">#REF!</definedName>
    <definedName name="WORKINGSALL" localSheetId="56">#REF!</definedName>
    <definedName name="WORKINGSALL" localSheetId="16">#REF!</definedName>
    <definedName name="WORKINGSALL" localSheetId="30">#REF!</definedName>
    <definedName name="WORKINGSALL" localSheetId="46">#REF!</definedName>
    <definedName name="WORKINGSALL" localSheetId="35">#REF!</definedName>
    <definedName name="WORKINGSALL" localSheetId="22">#REF!</definedName>
    <definedName name="WORKINGSALL" localSheetId="23">#REF!</definedName>
    <definedName name="WORKINGSALL" localSheetId="24">#REF!</definedName>
    <definedName name="WORKINGSALL">#REF!</definedName>
    <definedName name="World_Call" localSheetId="0">#REF!</definedName>
    <definedName name="World_Call" localSheetId="1">#REF!</definedName>
    <definedName name="World_Call" localSheetId="37">#REF!</definedName>
    <definedName name="World_Call" localSheetId="2">#REF!</definedName>
    <definedName name="World_Call" localSheetId="25">#REF!</definedName>
    <definedName name="World_Call" localSheetId="41">#REF!</definedName>
    <definedName name="World_Call" localSheetId="7">#REF!</definedName>
    <definedName name="World_Call" localSheetId="51">#REF!</definedName>
    <definedName name="World_Call" localSheetId="56">#REF!</definedName>
    <definedName name="World_Call" localSheetId="16">#REF!</definedName>
    <definedName name="World_Call" localSheetId="30">#REF!</definedName>
    <definedName name="World_Call" localSheetId="46">#REF!</definedName>
    <definedName name="World_Call" localSheetId="35">#REF!</definedName>
    <definedName name="World_Call" localSheetId="22">#REF!</definedName>
    <definedName name="World_Call" localSheetId="23">#REF!</definedName>
    <definedName name="World_Call" localSheetId="24">#REF!</definedName>
    <definedName name="World_Call">#REF!</definedName>
    <definedName name="wqert" localSheetId="0" hidden="1">'[3]Revised Budget as per CNPP'!#REF!</definedName>
    <definedName name="wqert" localSheetId="1" hidden="1">'[3]Revised Budget as per CNPP'!#REF!</definedName>
    <definedName name="wqert" localSheetId="37" hidden="1">'[3]Revised Budget as per CNPP'!#REF!</definedName>
    <definedName name="wqert" localSheetId="2" hidden="1">'[3]Revised Budget as per CNPP'!#REF!</definedName>
    <definedName name="wqert" localSheetId="25" hidden="1">'[3]Revised Budget as per CNPP'!#REF!</definedName>
    <definedName name="wqert" localSheetId="41" hidden="1">'[3]Revised Budget as per CNPP'!#REF!</definedName>
    <definedName name="wqert" localSheetId="7" hidden="1">'[3]Revised Budget as per CNPP'!#REF!</definedName>
    <definedName name="wqert" localSheetId="51" hidden="1">'[3]Revised Budget as per CNPP'!#REF!</definedName>
    <definedName name="wqert" localSheetId="56" hidden="1">'[3]Revised Budget as per CNPP'!#REF!</definedName>
    <definedName name="wqert" localSheetId="16" hidden="1">'[3]Revised Budget as per CNPP'!#REF!</definedName>
    <definedName name="wqert" localSheetId="30" hidden="1">'[3]Revised Budget as per CNPP'!#REF!</definedName>
    <definedName name="wqert" localSheetId="46" hidden="1">'[3]Revised Budget as per CNPP'!#REF!</definedName>
    <definedName name="wqert" localSheetId="35" hidden="1">'[3]Revised Budget as per CNPP'!#REF!</definedName>
    <definedName name="wqert" localSheetId="22" hidden="1">'[3]Revised Budget as per CNPP'!#REF!</definedName>
    <definedName name="wqert" localSheetId="23" hidden="1">'[3]Revised Budget as per CNPP'!#REF!</definedName>
    <definedName name="wqert" localSheetId="24" hidden="1">'[3]Revised Budget as per CNPP'!#REF!</definedName>
    <definedName name="wqert" hidden="1">'[3]Revised Budget as per CNPP'!#REF!</definedName>
    <definedName name="wrn.Sensitivity." hidden="1">{#N/A,#N/A,FALSE,"Sensitivity"}</definedName>
    <definedName name="x" hidden="1">{#N/A,#N/A,FALSE,"Sensitivity"}</definedName>
    <definedName name="XBONE" localSheetId="0">#REF!</definedName>
    <definedName name="XBONE" localSheetId="1">#REF!</definedName>
    <definedName name="XBONE" localSheetId="37">#REF!</definedName>
    <definedName name="XBONE" localSheetId="2">#REF!</definedName>
    <definedName name="XBONE" localSheetId="25">#REF!</definedName>
    <definedName name="XBONE" localSheetId="41">#REF!</definedName>
    <definedName name="XBONE" localSheetId="7">#REF!</definedName>
    <definedName name="XBONE" localSheetId="51">#REF!</definedName>
    <definedName name="XBONE" localSheetId="56">#REF!</definedName>
    <definedName name="XBONE" localSheetId="16">#REF!</definedName>
    <definedName name="XBONE" localSheetId="30">#REF!</definedName>
    <definedName name="XBONE" localSheetId="46">#REF!</definedName>
    <definedName name="XBONE" localSheetId="35">#REF!</definedName>
    <definedName name="XBONE" localSheetId="22">#REF!</definedName>
    <definedName name="XBONE" localSheetId="23">#REF!</definedName>
    <definedName name="XBONE" localSheetId="24">#REF!</definedName>
    <definedName name="XBONE">#REF!</definedName>
    <definedName name="XBSEVEN" localSheetId="0">#REF!</definedName>
    <definedName name="XBSEVEN" localSheetId="1">#REF!</definedName>
    <definedName name="XBSEVEN" localSheetId="37">#REF!</definedName>
    <definedName name="XBSEVEN" localSheetId="2">#REF!</definedName>
    <definedName name="XBSEVEN" localSheetId="25">#REF!</definedName>
    <definedName name="XBSEVEN" localSheetId="41">#REF!</definedName>
    <definedName name="XBSEVEN" localSheetId="7">#REF!</definedName>
    <definedName name="XBSEVEN" localSheetId="51">#REF!</definedName>
    <definedName name="XBSEVEN" localSheetId="56">#REF!</definedName>
    <definedName name="XBSEVEN" localSheetId="16">#REF!</definedName>
    <definedName name="XBSEVEN" localSheetId="30">#REF!</definedName>
    <definedName name="XBSEVEN" localSheetId="46">#REF!</definedName>
    <definedName name="XBSEVEN" localSheetId="35">#REF!</definedName>
    <definedName name="XBSEVEN" localSheetId="22">#REF!</definedName>
    <definedName name="XBSEVEN" localSheetId="23">#REF!</definedName>
    <definedName name="XBSEVEN" localSheetId="24">#REF!</definedName>
    <definedName name="XBSEVEN">#REF!</definedName>
    <definedName name="XBSIX" localSheetId="0">#REF!</definedName>
    <definedName name="XBSIX" localSheetId="1">#REF!</definedName>
    <definedName name="XBSIX" localSheetId="37">#REF!</definedName>
    <definedName name="XBSIX" localSheetId="2">#REF!</definedName>
    <definedName name="XBSIX" localSheetId="25">#REF!</definedName>
    <definedName name="XBSIX" localSheetId="41">#REF!</definedName>
    <definedName name="XBSIX" localSheetId="7">#REF!</definedName>
    <definedName name="XBSIX" localSheetId="51">#REF!</definedName>
    <definedName name="XBSIX" localSheetId="56">#REF!</definedName>
    <definedName name="XBSIX" localSheetId="16">#REF!</definedName>
    <definedName name="XBSIX" localSheetId="30">#REF!</definedName>
    <definedName name="XBSIX" localSheetId="46">#REF!</definedName>
    <definedName name="XBSIX" localSheetId="35">#REF!</definedName>
    <definedName name="XBSIX" localSheetId="22">#REF!</definedName>
    <definedName name="XBSIX" localSheetId="23">#REF!</definedName>
    <definedName name="XBSIX" localSheetId="24">#REF!</definedName>
    <definedName name="XBSIX">#REF!</definedName>
    <definedName name="XBTEN" localSheetId="0">#REF!</definedName>
    <definedName name="XBTEN" localSheetId="1">#REF!</definedName>
    <definedName name="XBTEN" localSheetId="37">#REF!</definedName>
    <definedName name="XBTEN" localSheetId="2">#REF!</definedName>
    <definedName name="XBTEN" localSheetId="25">#REF!</definedName>
    <definedName name="XBTEN" localSheetId="41">#REF!</definedName>
    <definedName name="XBTEN" localSheetId="7">#REF!</definedName>
    <definedName name="XBTEN" localSheetId="51">#REF!</definedName>
    <definedName name="XBTEN" localSheetId="56">#REF!</definedName>
    <definedName name="XBTEN" localSheetId="16">#REF!</definedName>
    <definedName name="XBTEN" localSheetId="30">#REF!</definedName>
    <definedName name="XBTEN" localSheetId="46">#REF!</definedName>
    <definedName name="XBTEN" localSheetId="35">#REF!</definedName>
    <definedName name="XBTEN" localSheetId="22">#REF!</definedName>
    <definedName name="XBTEN" localSheetId="23">#REF!</definedName>
    <definedName name="XBTEN" localSheetId="24">#REF!</definedName>
    <definedName name="XBTEN">#REF!</definedName>
    <definedName name="XBTHIRTEEN" localSheetId="0">#REF!</definedName>
    <definedName name="XBTHIRTEEN" localSheetId="1">#REF!</definedName>
    <definedName name="XBTHIRTEEN" localSheetId="37">#REF!</definedName>
    <definedName name="XBTHIRTEEN" localSheetId="2">#REF!</definedName>
    <definedName name="XBTHIRTEEN" localSheetId="25">#REF!</definedName>
    <definedName name="XBTHIRTEEN" localSheetId="41">#REF!</definedName>
    <definedName name="XBTHIRTEEN" localSheetId="7">#REF!</definedName>
    <definedName name="XBTHIRTEEN" localSheetId="51">#REF!</definedName>
    <definedName name="XBTHIRTEEN" localSheetId="56">#REF!</definedName>
    <definedName name="XBTHIRTEEN" localSheetId="16">#REF!</definedName>
    <definedName name="XBTHIRTEEN" localSheetId="30">#REF!</definedName>
    <definedName name="XBTHIRTEEN" localSheetId="46">#REF!</definedName>
    <definedName name="XBTHIRTEEN" localSheetId="35">#REF!</definedName>
    <definedName name="XBTHIRTEEN" localSheetId="22">#REF!</definedName>
    <definedName name="XBTHIRTEEN" localSheetId="23">#REF!</definedName>
    <definedName name="XBTHIRTEEN" localSheetId="24">#REF!</definedName>
    <definedName name="XBTHIRTEEN">#REF!</definedName>
    <definedName name="XBTHREE" localSheetId="0">#REF!</definedName>
    <definedName name="XBTHREE" localSheetId="1">#REF!</definedName>
    <definedName name="XBTHREE" localSheetId="37">#REF!</definedName>
    <definedName name="XBTHREE" localSheetId="2">#REF!</definedName>
    <definedName name="XBTHREE" localSheetId="25">#REF!</definedName>
    <definedName name="XBTHREE" localSheetId="41">#REF!</definedName>
    <definedName name="XBTHREE" localSheetId="7">#REF!</definedName>
    <definedName name="XBTHREE" localSheetId="51">#REF!</definedName>
    <definedName name="XBTHREE" localSheetId="56">#REF!</definedName>
    <definedName name="XBTHREE" localSheetId="16">#REF!</definedName>
    <definedName name="XBTHREE" localSheetId="30">#REF!</definedName>
    <definedName name="XBTHREE" localSheetId="46">#REF!</definedName>
    <definedName name="XBTHREE" localSheetId="35">#REF!</definedName>
    <definedName name="XBTHREE" localSheetId="22">#REF!</definedName>
    <definedName name="XBTHREE" localSheetId="23">#REF!</definedName>
    <definedName name="XBTHREE" localSheetId="24">#REF!</definedName>
    <definedName name="XBTHREE">#REF!</definedName>
    <definedName name="XBTWELVE" localSheetId="0">#REF!</definedName>
    <definedName name="XBTWELVE" localSheetId="1">#REF!</definedName>
    <definedName name="XBTWELVE" localSheetId="37">#REF!</definedName>
    <definedName name="XBTWELVE" localSheetId="2">#REF!</definedName>
    <definedName name="XBTWELVE" localSheetId="25">#REF!</definedName>
    <definedName name="XBTWELVE" localSheetId="41">#REF!</definedName>
    <definedName name="XBTWELVE" localSheetId="7">#REF!</definedName>
    <definedName name="XBTWELVE" localSheetId="51">#REF!</definedName>
    <definedName name="XBTWELVE" localSheetId="56">#REF!</definedName>
    <definedName name="XBTWELVE" localSheetId="16">#REF!</definedName>
    <definedName name="XBTWELVE" localSheetId="30">#REF!</definedName>
    <definedName name="XBTWELVE" localSheetId="46">#REF!</definedName>
    <definedName name="XBTWELVE" localSheetId="35">#REF!</definedName>
    <definedName name="XBTWELVE" localSheetId="22">#REF!</definedName>
    <definedName name="XBTWELVE" localSheetId="23">#REF!</definedName>
    <definedName name="XBTWELVE" localSheetId="24">#REF!</definedName>
    <definedName name="XBTWELVE">#REF!</definedName>
    <definedName name="XBTWO" localSheetId="0">#REF!</definedName>
    <definedName name="XBTWO" localSheetId="1">#REF!</definedName>
    <definedName name="XBTWO" localSheetId="37">#REF!</definedName>
    <definedName name="XBTWO" localSheetId="2">#REF!</definedName>
    <definedName name="XBTWO" localSheetId="25">#REF!</definedName>
    <definedName name="XBTWO" localSheetId="41">#REF!</definedName>
    <definedName name="XBTWO" localSheetId="7">#REF!</definedName>
    <definedName name="XBTWO" localSheetId="51">#REF!</definedName>
    <definedName name="XBTWO" localSheetId="56">#REF!</definedName>
    <definedName name="XBTWO" localSheetId="16">#REF!</definedName>
    <definedName name="XBTWO" localSheetId="30">#REF!</definedName>
    <definedName name="XBTWO" localSheetId="46">#REF!</definedName>
    <definedName name="XBTWO" localSheetId="35">#REF!</definedName>
    <definedName name="XBTWO" localSheetId="22">#REF!</definedName>
    <definedName name="XBTWO" localSheetId="23">#REF!</definedName>
    <definedName name="XBTWO" localSheetId="24">#REF!</definedName>
    <definedName name="XBTWO">#REF!</definedName>
    <definedName name="XCONE" localSheetId="0">#REF!</definedName>
    <definedName name="XCONE" localSheetId="1">#REF!</definedName>
    <definedName name="XCONE" localSheetId="37">#REF!</definedName>
    <definedName name="XCONE" localSheetId="2">#REF!</definedName>
    <definedName name="XCONE" localSheetId="25">#REF!</definedName>
    <definedName name="XCONE" localSheetId="41">#REF!</definedName>
    <definedName name="XCONE" localSheetId="7">#REF!</definedName>
    <definedName name="XCONE" localSheetId="51">#REF!</definedName>
    <definedName name="XCONE" localSheetId="56">#REF!</definedName>
    <definedName name="XCONE" localSheetId="16">#REF!</definedName>
    <definedName name="XCONE" localSheetId="30">#REF!</definedName>
    <definedName name="XCONE" localSheetId="46">#REF!</definedName>
    <definedName name="XCONE" localSheetId="35">#REF!</definedName>
    <definedName name="XCONE" localSheetId="22">#REF!</definedName>
    <definedName name="XCONE" localSheetId="23">#REF!</definedName>
    <definedName name="XCONE" localSheetId="24">#REF!</definedName>
    <definedName name="XCONE">#REF!</definedName>
    <definedName name="XCTHREE" localSheetId="0">#REF!</definedName>
    <definedName name="XCTHREE" localSheetId="1">#REF!</definedName>
    <definedName name="XCTHREE" localSheetId="37">#REF!</definedName>
    <definedName name="XCTHREE" localSheetId="2">#REF!</definedName>
    <definedName name="XCTHREE" localSheetId="25">#REF!</definedName>
    <definedName name="XCTHREE" localSheetId="41">#REF!</definedName>
    <definedName name="XCTHREE" localSheetId="7">#REF!</definedName>
    <definedName name="XCTHREE" localSheetId="51">#REF!</definedName>
    <definedName name="XCTHREE" localSheetId="56">#REF!</definedName>
    <definedName name="XCTHREE" localSheetId="16">#REF!</definedName>
    <definedName name="XCTHREE" localSheetId="30">#REF!</definedName>
    <definedName name="XCTHREE" localSheetId="46">#REF!</definedName>
    <definedName name="XCTHREE" localSheetId="35">#REF!</definedName>
    <definedName name="XCTHREE" localSheetId="22">#REF!</definedName>
    <definedName name="XCTHREE" localSheetId="23">#REF!</definedName>
    <definedName name="XCTHREE" localSheetId="24">#REF!</definedName>
    <definedName name="XCTHREE">#REF!</definedName>
    <definedName name="XCTWO" localSheetId="0">#REF!</definedName>
    <definedName name="XCTWO" localSheetId="1">#REF!</definedName>
    <definedName name="XCTWO" localSheetId="37">#REF!</definedName>
    <definedName name="XCTWO" localSheetId="2">#REF!</definedName>
    <definedName name="XCTWO" localSheetId="25">#REF!</definedName>
    <definedName name="XCTWO" localSheetId="41">#REF!</definedName>
    <definedName name="XCTWO" localSheetId="7">#REF!</definedName>
    <definedName name="XCTWO" localSheetId="51">#REF!</definedName>
    <definedName name="XCTWO" localSheetId="56">#REF!</definedName>
    <definedName name="XCTWO" localSheetId="16">#REF!</definedName>
    <definedName name="XCTWO" localSheetId="30">#REF!</definedName>
    <definedName name="XCTWO" localSheetId="46">#REF!</definedName>
    <definedName name="XCTWO" localSheetId="35">#REF!</definedName>
    <definedName name="XCTWO" localSheetId="22">#REF!</definedName>
    <definedName name="XCTWO" localSheetId="23">#REF!</definedName>
    <definedName name="XCTWO" localSheetId="24">#REF!</definedName>
    <definedName name="XCTWO">#REF!</definedName>
    <definedName name="XXX" localSheetId="0">#REF!</definedName>
    <definedName name="XXX" localSheetId="1">#REF!</definedName>
    <definedName name="XXX" localSheetId="37">#REF!</definedName>
    <definedName name="XXX" localSheetId="2">#REF!</definedName>
    <definedName name="XXX" localSheetId="25">#REF!</definedName>
    <definedName name="XXX" localSheetId="41">#REF!</definedName>
    <definedName name="XXX" localSheetId="7">#REF!</definedName>
    <definedName name="XXX" localSheetId="51">#REF!</definedName>
    <definedName name="XXX" localSheetId="56">#REF!</definedName>
    <definedName name="XXX" localSheetId="16">#REF!</definedName>
    <definedName name="XXX" localSheetId="30">#REF!</definedName>
    <definedName name="XXX" localSheetId="46">#REF!</definedName>
    <definedName name="XXX" localSheetId="35">#REF!</definedName>
    <definedName name="XXX" localSheetId="22">#REF!</definedName>
    <definedName name="XXX" localSheetId="23">#REF!</definedName>
    <definedName name="XXX" localSheetId="24">#REF!</definedName>
    <definedName name="XXX">#REF!</definedName>
    <definedName name="year_end">[27]Summary!$B$8</definedName>
    <definedName name="yes" localSheetId="0">#REF!</definedName>
    <definedName name="yes" localSheetId="1">#REF!</definedName>
    <definedName name="yes" localSheetId="37">#REF!</definedName>
    <definedName name="yes" localSheetId="2">#REF!</definedName>
    <definedName name="yes" localSheetId="25">#REF!</definedName>
    <definedName name="yes" localSheetId="41">#REF!</definedName>
    <definedName name="yes" localSheetId="7">#REF!</definedName>
    <definedName name="yes" localSheetId="51">#REF!</definedName>
    <definedName name="yes" localSheetId="56">#REF!</definedName>
    <definedName name="yes" localSheetId="16">#REF!</definedName>
    <definedName name="yes" localSheetId="30">#REF!</definedName>
    <definedName name="yes" localSheetId="46">#REF!</definedName>
    <definedName name="yes" localSheetId="35">#REF!</definedName>
    <definedName name="yes" localSheetId="22">#REF!</definedName>
    <definedName name="yes" localSheetId="23">#REF!</definedName>
    <definedName name="yes" localSheetId="24">#REF!</definedName>
    <definedName name="yes">#REF!</definedName>
    <definedName name="Yes_No">[56]DropDowns!$A$8:$A$9</definedName>
    <definedName name="YR" localSheetId="0">[29]Data!#REF!</definedName>
    <definedName name="YR" localSheetId="1">[29]Data!#REF!</definedName>
    <definedName name="YR" localSheetId="37">[29]Data!#REF!</definedName>
    <definedName name="YR" localSheetId="2">[29]Data!#REF!</definedName>
    <definedName name="YR" localSheetId="25">[29]Data!#REF!</definedName>
    <definedName name="YR" localSheetId="41">[29]Data!#REF!</definedName>
    <definedName name="YR" localSheetId="7">[29]Data!#REF!</definedName>
    <definedName name="YR" localSheetId="51">[29]Data!#REF!</definedName>
    <definedName name="YR" localSheetId="56">[29]Data!#REF!</definedName>
    <definedName name="YR" localSheetId="16">[29]Data!#REF!</definedName>
    <definedName name="YR" localSheetId="30">[29]Data!#REF!</definedName>
    <definedName name="YR" localSheetId="46">[29]Data!#REF!</definedName>
    <definedName name="YR" localSheetId="35">[29]Data!#REF!</definedName>
    <definedName name="YR" localSheetId="22">[29]Data!#REF!</definedName>
    <definedName name="YR" localSheetId="23">[29]Data!#REF!</definedName>
    <definedName name="YR" localSheetId="24">[29]Data!#REF!</definedName>
    <definedName name="YR">[29]Data!#REF!</definedName>
    <definedName name="yrew" localSheetId="0" hidden="1">'[3]Revised Budget as per CNPP'!#REF!</definedName>
    <definedName name="yrew" localSheetId="1" hidden="1">'[3]Revised Budget as per CNPP'!#REF!</definedName>
    <definedName name="yrew" localSheetId="37" hidden="1">'[3]Revised Budget as per CNPP'!#REF!</definedName>
    <definedName name="yrew" localSheetId="2" hidden="1">'[3]Revised Budget as per CNPP'!#REF!</definedName>
    <definedName name="yrew" localSheetId="25" hidden="1">'[3]Revised Budget as per CNPP'!#REF!</definedName>
    <definedName name="yrew" localSheetId="41" hidden="1">'[3]Revised Budget as per CNPP'!#REF!</definedName>
    <definedName name="yrew" localSheetId="7" hidden="1">'[3]Revised Budget as per CNPP'!#REF!</definedName>
    <definedName name="yrew" localSheetId="51" hidden="1">'[3]Revised Budget as per CNPP'!#REF!</definedName>
    <definedName name="yrew" localSheetId="56" hidden="1">'[3]Revised Budget as per CNPP'!#REF!</definedName>
    <definedName name="yrew" localSheetId="16" hidden="1">'[3]Revised Budget as per CNPP'!#REF!</definedName>
    <definedName name="yrew" localSheetId="30" hidden="1">'[3]Revised Budget as per CNPP'!#REF!</definedName>
    <definedName name="yrew" localSheetId="46" hidden="1">'[3]Revised Budget as per CNPP'!#REF!</definedName>
    <definedName name="yrew" localSheetId="35" hidden="1">'[3]Revised Budget as per CNPP'!#REF!</definedName>
    <definedName name="yrew" localSheetId="22" hidden="1">'[3]Revised Budget as per CNPP'!#REF!</definedName>
    <definedName name="yrew" localSheetId="23" hidden="1">'[3]Revised Budget as per CNPP'!#REF!</definedName>
    <definedName name="yrew" localSheetId="24" hidden="1">'[3]Revised Budget as per CNPP'!#REF!</definedName>
    <definedName name="yrew" hidden="1">'[3]Revised Budget as per CNPP'!#REF!</definedName>
    <definedName name="Z" localSheetId="0">#REF!</definedName>
    <definedName name="Z" localSheetId="1">#REF!</definedName>
    <definedName name="Z" localSheetId="37">#REF!</definedName>
    <definedName name="Z" localSheetId="2">#REF!</definedName>
    <definedName name="Z" localSheetId="25">#REF!</definedName>
    <definedName name="Z" localSheetId="41">#REF!</definedName>
    <definedName name="Z" localSheetId="7">#REF!</definedName>
    <definedName name="Z" localSheetId="51">#REF!</definedName>
    <definedName name="Z" localSheetId="56">#REF!</definedName>
    <definedName name="Z" localSheetId="16">#REF!</definedName>
    <definedName name="Z" localSheetId="30">#REF!</definedName>
    <definedName name="Z" localSheetId="46">#REF!</definedName>
    <definedName name="Z" localSheetId="35">#REF!</definedName>
    <definedName name="Z" localSheetId="22">#REF!</definedName>
    <definedName name="Z" localSheetId="23">#REF!</definedName>
    <definedName name="Z" localSheetId="24">#REF!</definedName>
    <definedName name="Z">#REF!</definedName>
    <definedName name="Z_1A3E9F40_4FCC_11D2_A7FF_0060971217C0_.wvu.PrintArea" localSheetId="0" hidden="1">'[57]Printed ac'!#REF!</definedName>
    <definedName name="Z_1A3E9F40_4FCC_11D2_A7FF_0060971217C0_.wvu.PrintArea" localSheetId="1" hidden="1">'[57]Printed ac'!#REF!</definedName>
    <definedName name="Z_1A3E9F40_4FCC_11D2_A7FF_0060971217C0_.wvu.PrintArea" localSheetId="37" hidden="1">'[57]Printed ac'!#REF!</definedName>
    <definedName name="Z_1A3E9F40_4FCC_11D2_A7FF_0060971217C0_.wvu.PrintArea" localSheetId="2" hidden="1">'[57]Printed ac'!#REF!</definedName>
    <definedName name="Z_1A3E9F40_4FCC_11D2_A7FF_0060971217C0_.wvu.PrintArea" localSheetId="25" hidden="1">'[57]Printed ac'!#REF!</definedName>
    <definedName name="Z_1A3E9F40_4FCC_11D2_A7FF_0060971217C0_.wvu.PrintArea" localSheetId="41" hidden="1">'[57]Printed ac'!#REF!</definedName>
    <definedName name="Z_1A3E9F40_4FCC_11D2_A7FF_0060971217C0_.wvu.PrintArea" localSheetId="7" hidden="1">'[57]Printed ac'!#REF!</definedName>
    <definedName name="Z_1A3E9F40_4FCC_11D2_A7FF_0060971217C0_.wvu.PrintArea" localSheetId="51" hidden="1">'[57]Printed ac'!#REF!</definedName>
    <definedName name="Z_1A3E9F40_4FCC_11D2_A7FF_0060971217C0_.wvu.PrintArea" localSheetId="56" hidden="1">'[57]Printed ac'!#REF!</definedName>
    <definedName name="Z_1A3E9F40_4FCC_11D2_A7FF_0060971217C0_.wvu.PrintArea" localSheetId="16" hidden="1">'[57]Printed ac'!#REF!</definedName>
    <definedName name="Z_1A3E9F40_4FCC_11D2_A7FF_0060971217C0_.wvu.PrintArea" localSheetId="30" hidden="1">'[57]Printed ac'!#REF!</definedName>
    <definedName name="Z_1A3E9F40_4FCC_11D2_A7FF_0060971217C0_.wvu.PrintArea" localSheetId="46" hidden="1">'[57]Printed ac'!#REF!</definedName>
    <definedName name="Z_1A3E9F40_4FCC_11D2_A7FF_0060971217C0_.wvu.PrintArea" localSheetId="35" hidden="1">'[57]Printed ac'!#REF!</definedName>
    <definedName name="Z_1A3E9F40_4FCC_11D2_A7FF_0060971217C0_.wvu.PrintArea" localSheetId="22" hidden="1">'[57]Printed ac'!#REF!</definedName>
    <definedName name="Z_1A3E9F40_4FCC_11D2_A7FF_0060971217C0_.wvu.PrintArea" localSheetId="23" hidden="1">'[57]Printed ac'!#REF!</definedName>
    <definedName name="Z_1A3E9F40_4FCC_11D2_A7FF_0060971217C0_.wvu.PrintArea" localSheetId="24" hidden="1">'[57]Printed ac'!#REF!</definedName>
    <definedName name="Z_1A3E9F40_4FCC_11D2_A7FF_0060971217C0_.wvu.PrintArea" hidden="1">'[57]Printed ac'!#REF!</definedName>
    <definedName name="Z_2F0BD9A2_457D_11D2_8EE8_0060971217D4_.wvu.PrintArea" localSheetId="0" hidden="1">#REF!</definedName>
    <definedName name="Z_2F0BD9A2_457D_11D2_8EE8_0060971217D4_.wvu.PrintArea" localSheetId="1" hidden="1">#REF!</definedName>
    <definedName name="Z_2F0BD9A2_457D_11D2_8EE8_0060971217D4_.wvu.PrintArea" localSheetId="37" hidden="1">#REF!</definedName>
    <definedName name="Z_2F0BD9A2_457D_11D2_8EE8_0060971217D4_.wvu.PrintArea" localSheetId="2" hidden="1">#REF!</definedName>
    <definedName name="Z_2F0BD9A2_457D_11D2_8EE8_0060971217D4_.wvu.PrintArea" localSheetId="25" hidden="1">#REF!</definedName>
    <definedName name="Z_2F0BD9A2_457D_11D2_8EE8_0060971217D4_.wvu.PrintArea" localSheetId="41" hidden="1">#REF!</definedName>
    <definedName name="Z_2F0BD9A2_457D_11D2_8EE8_0060971217D4_.wvu.PrintArea" localSheetId="7" hidden="1">#REF!</definedName>
    <definedName name="Z_2F0BD9A2_457D_11D2_8EE8_0060971217D4_.wvu.PrintArea" localSheetId="51" hidden="1">#REF!</definedName>
    <definedName name="Z_2F0BD9A2_457D_11D2_8EE8_0060971217D4_.wvu.PrintArea" localSheetId="56" hidden="1">#REF!</definedName>
    <definedName name="Z_2F0BD9A2_457D_11D2_8EE8_0060971217D4_.wvu.PrintArea" localSheetId="16" hidden="1">#REF!</definedName>
    <definedName name="Z_2F0BD9A2_457D_11D2_8EE8_0060971217D4_.wvu.PrintArea" localSheetId="30" hidden="1">#REF!</definedName>
    <definedName name="Z_2F0BD9A2_457D_11D2_8EE8_0060971217D4_.wvu.PrintArea" localSheetId="46" hidden="1">#REF!</definedName>
    <definedName name="Z_2F0BD9A2_457D_11D2_8EE8_0060971217D4_.wvu.PrintArea" localSheetId="35" hidden="1">#REF!</definedName>
    <definedName name="Z_2F0BD9A2_457D_11D2_8EE8_0060971217D4_.wvu.PrintArea" localSheetId="22" hidden="1">#REF!</definedName>
    <definedName name="Z_2F0BD9A2_457D_11D2_8EE8_0060971217D4_.wvu.PrintArea" localSheetId="23" hidden="1">#REF!</definedName>
    <definedName name="Z_2F0BD9A2_457D_11D2_8EE8_0060971217D4_.wvu.PrintArea" localSheetId="24" hidden="1">#REF!</definedName>
    <definedName name="Z_2F0BD9A2_457D_11D2_8EE8_0060971217D4_.wvu.PrintArea" hidden="1">#REF!</definedName>
    <definedName name="Z_2F0BD9A2_457D_11D2_8EE8_0060971217D4_.wvu.PrintTitles" localSheetId="0" hidden="1">#REF!</definedName>
    <definedName name="Z_2F0BD9A2_457D_11D2_8EE8_0060971217D4_.wvu.PrintTitles" localSheetId="1" hidden="1">#REF!</definedName>
    <definedName name="Z_2F0BD9A2_457D_11D2_8EE8_0060971217D4_.wvu.PrintTitles" localSheetId="37" hidden="1">#REF!</definedName>
    <definedName name="Z_2F0BD9A2_457D_11D2_8EE8_0060971217D4_.wvu.PrintTitles" localSheetId="2" hidden="1">#REF!</definedName>
    <definedName name="Z_2F0BD9A2_457D_11D2_8EE8_0060971217D4_.wvu.PrintTitles" localSheetId="25" hidden="1">#REF!</definedName>
    <definedName name="Z_2F0BD9A2_457D_11D2_8EE8_0060971217D4_.wvu.PrintTitles" localSheetId="41" hidden="1">#REF!</definedName>
    <definedName name="Z_2F0BD9A2_457D_11D2_8EE8_0060971217D4_.wvu.PrintTitles" localSheetId="7" hidden="1">#REF!</definedName>
    <definedName name="Z_2F0BD9A2_457D_11D2_8EE8_0060971217D4_.wvu.PrintTitles" localSheetId="51" hidden="1">#REF!</definedName>
    <definedName name="Z_2F0BD9A2_457D_11D2_8EE8_0060971217D4_.wvu.PrintTitles" localSheetId="56" hidden="1">#REF!</definedName>
    <definedName name="Z_2F0BD9A2_457D_11D2_8EE8_0060971217D4_.wvu.PrintTitles" localSheetId="16" hidden="1">#REF!</definedName>
    <definedName name="Z_2F0BD9A2_457D_11D2_8EE8_0060971217D4_.wvu.PrintTitles" localSheetId="30" hidden="1">#REF!</definedName>
    <definedName name="Z_2F0BD9A2_457D_11D2_8EE8_0060971217D4_.wvu.PrintTitles" localSheetId="46" hidden="1">#REF!</definedName>
    <definedName name="Z_2F0BD9A2_457D_11D2_8EE8_0060971217D4_.wvu.PrintTitles" localSheetId="35" hidden="1">#REF!</definedName>
    <definedName name="Z_2F0BD9A2_457D_11D2_8EE8_0060971217D4_.wvu.PrintTitles" localSheetId="22" hidden="1">#REF!</definedName>
    <definedName name="Z_2F0BD9A2_457D_11D2_8EE8_0060971217D4_.wvu.PrintTitles" localSheetId="23" hidden="1">#REF!</definedName>
    <definedName name="Z_2F0BD9A2_457D_11D2_8EE8_0060971217D4_.wvu.PrintTitles" localSheetId="24" hidden="1">#REF!</definedName>
    <definedName name="Z_2F0BD9A2_457D_11D2_8EE8_0060971217D4_.wvu.PrintTitles" hidden="1">#REF!</definedName>
    <definedName name="Z_3AB84060_44C7_11D2_8EE8_0060971217D4_.wvu.PrintArea" localSheetId="0" hidden="1">#REF!</definedName>
    <definedName name="Z_3AB84060_44C7_11D2_8EE8_0060971217D4_.wvu.PrintArea" localSheetId="1" hidden="1">#REF!</definedName>
    <definedName name="Z_3AB84060_44C7_11D2_8EE8_0060971217D4_.wvu.PrintArea" localSheetId="37" hidden="1">#REF!</definedName>
    <definedName name="Z_3AB84060_44C7_11D2_8EE8_0060971217D4_.wvu.PrintArea" localSheetId="2" hidden="1">#REF!</definedName>
    <definedName name="Z_3AB84060_44C7_11D2_8EE8_0060971217D4_.wvu.PrintArea" localSheetId="25" hidden="1">#REF!</definedName>
    <definedName name="Z_3AB84060_44C7_11D2_8EE8_0060971217D4_.wvu.PrintArea" localSheetId="41" hidden="1">#REF!</definedName>
    <definedName name="Z_3AB84060_44C7_11D2_8EE8_0060971217D4_.wvu.PrintArea" localSheetId="7" hidden="1">#REF!</definedName>
    <definedName name="Z_3AB84060_44C7_11D2_8EE8_0060971217D4_.wvu.PrintArea" localSheetId="51" hidden="1">#REF!</definedName>
    <definedName name="Z_3AB84060_44C7_11D2_8EE8_0060971217D4_.wvu.PrintArea" localSheetId="56" hidden="1">#REF!</definedName>
    <definedName name="Z_3AB84060_44C7_11D2_8EE8_0060971217D4_.wvu.PrintArea" localSheetId="16" hidden="1">#REF!</definedName>
    <definedName name="Z_3AB84060_44C7_11D2_8EE8_0060971217D4_.wvu.PrintArea" localSheetId="30" hidden="1">#REF!</definedName>
    <definedName name="Z_3AB84060_44C7_11D2_8EE8_0060971217D4_.wvu.PrintArea" localSheetId="46" hidden="1">#REF!</definedName>
    <definedName name="Z_3AB84060_44C7_11D2_8EE8_0060971217D4_.wvu.PrintArea" localSheetId="35" hidden="1">#REF!</definedName>
    <definedName name="Z_3AB84060_44C7_11D2_8EE8_0060971217D4_.wvu.PrintArea" localSheetId="22" hidden="1">#REF!</definedName>
    <definedName name="Z_3AB84060_44C7_11D2_8EE8_0060971217D4_.wvu.PrintArea" localSheetId="23" hidden="1">#REF!</definedName>
    <definedName name="Z_3AB84060_44C7_11D2_8EE8_0060971217D4_.wvu.PrintArea" localSheetId="24" hidden="1">#REF!</definedName>
    <definedName name="Z_3AB84060_44C7_11D2_8EE8_0060971217D4_.wvu.PrintArea" hidden="1">#REF!</definedName>
    <definedName name="Z_3AB84060_44C7_11D2_8EE8_0060971217D4_.wvu.PrintTitles" localSheetId="0" hidden="1">#REF!</definedName>
    <definedName name="Z_3AB84060_44C7_11D2_8EE8_0060971217D4_.wvu.PrintTitles" localSheetId="1" hidden="1">#REF!</definedName>
    <definedName name="Z_3AB84060_44C7_11D2_8EE8_0060971217D4_.wvu.PrintTitles" localSheetId="37" hidden="1">#REF!</definedName>
    <definedName name="Z_3AB84060_44C7_11D2_8EE8_0060971217D4_.wvu.PrintTitles" localSheetId="2" hidden="1">#REF!</definedName>
    <definedName name="Z_3AB84060_44C7_11D2_8EE8_0060971217D4_.wvu.PrintTitles" localSheetId="25" hidden="1">#REF!</definedName>
    <definedName name="Z_3AB84060_44C7_11D2_8EE8_0060971217D4_.wvu.PrintTitles" localSheetId="41" hidden="1">#REF!</definedName>
    <definedName name="Z_3AB84060_44C7_11D2_8EE8_0060971217D4_.wvu.PrintTitles" localSheetId="7" hidden="1">#REF!</definedName>
    <definedName name="Z_3AB84060_44C7_11D2_8EE8_0060971217D4_.wvu.PrintTitles" localSheetId="51" hidden="1">#REF!</definedName>
    <definedName name="Z_3AB84060_44C7_11D2_8EE8_0060971217D4_.wvu.PrintTitles" localSheetId="56" hidden="1">#REF!</definedName>
    <definedName name="Z_3AB84060_44C7_11D2_8EE8_0060971217D4_.wvu.PrintTitles" localSheetId="16" hidden="1">#REF!</definedName>
    <definedName name="Z_3AB84060_44C7_11D2_8EE8_0060971217D4_.wvu.PrintTitles" localSheetId="30" hidden="1">#REF!</definedName>
    <definedName name="Z_3AB84060_44C7_11D2_8EE8_0060971217D4_.wvu.PrintTitles" localSheetId="46" hidden="1">#REF!</definedName>
    <definedName name="Z_3AB84060_44C7_11D2_8EE8_0060971217D4_.wvu.PrintTitles" localSheetId="35" hidden="1">#REF!</definedName>
    <definedName name="Z_3AB84060_44C7_11D2_8EE8_0060971217D4_.wvu.PrintTitles" localSheetId="22" hidden="1">#REF!</definedName>
    <definedName name="Z_3AB84060_44C7_11D2_8EE8_0060971217D4_.wvu.PrintTitles" localSheetId="23" hidden="1">#REF!</definedName>
    <definedName name="Z_3AB84060_44C7_11D2_8EE8_0060971217D4_.wvu.PrintTitles" localSheetId="24" hidden="1">#REF!</definedName>
    <definedName name="Z_3AB84060_44C7_11D2_8EE8_0060971217D4_.wvu.PrintTitles" hidden="1">#REF!</definedName>
    <definedName name="Z_40BD8C62_D3AE_11D2_BB99_006097121403_.wvu.Cols" localSheetId="0" hidden="1">#REF!,#REF!,#REF!,#REF!,#REF!,#REF!</definedName>
    <definedName name="Z_40BD8C62_D3AE_11D2_BB99_006097121403_.wvu.Cols" localSheetId="1" hidden="1">#REF!,#REF!,#REF!,#REF!,#REF!,#REF!</definedName>
    <definedName name="Z_40BD8C62_D3AE_11D2_BB99_006097121403_.wvu.Cols" localSheetId="37" hidden="1">#REF!,#REF!,#REF!,#REF!,#REF!,#REF!</definedName>
    <definedName name="Z_40BD8C62_D3AE_11D2_BB99_006097121403_.wvu.Cols" localSheetId="2" hidden="1">#REF!,#REF!,#REF!,#REF!,#REF!,#REF!</definedName>
    <definedName name="Z_40BD8C62_D3AE_11D2_BB99_006097121403_.wvu.Cols" localSheetId="25" hidden="1">#REF!,#REF!,#REF!,#REF!,#REF!,#REF!</definedName>
    <definedName name="Z_40BD8C62_D3AE_11D2_BB99_006097121403_.wvu.Cols" localSheetId="41" hidden="1">#REF!,#REF!,#REF!,#REF!,#REF!,#REF!</definedName>
    <definedName name="Z_40BD8C62_D3AE_11D2_BB99_006097121403_.wvu.Cols" localSheetId="7" hidden="1">#REF!,#REF!,#REF!,#REF!,#REF!,#REF!</definedName>
    <definedName name="Z_40BD8C62_D3AE_11D2_BB99_006097121403_.wvu.Cols" localSheetId="51" hidden="1">#REF!,#REF!,#REF!,#REF!,#REF!,#REF!</definedName>
    <definedName name="Z_40BD8C62_D3AE_11D2_BB99_006097121403_.wvu.Cols" localSheetId="56" hidden="1">#REF!,#REF!,#REF!,#REF!,#REF!,#REF!</definedName>
    <definedName name="Z_40BD8C62_D3AE_11D2_BB99_006097121403_.wvu.Cols" localSheetId="16" hidden="1">#REF!,#REF!,#REF!,#REF!,#REF!,#REF!</definedName>
    <definedName name="Z_40BD8C62_D3AE_11D2_BB99_006097121403_.wvu.Cols" localSheetId="30" hidden="1">#REF!,#REF!,#REF!,#REF!,#REF!,#REF!</definedName>
    <definedName name="Z_40BD8C62_D3AE_11D2_BB99_006097121403_.wvu.Cols" localSheetId="46" hidden="1">#REF!,#REF!,#REF!,#REF!,#REF!,#REF!</definedName>
    <definedName name="Z_40BD8C62_D3AE_11D2_BB99_006097121403_.wvu.Cols" localSheetId="35" hidden="1">#REF!,#REF!,#REF!,#REF!,#REF!,#REF!</definedName>
    <definedName name="Z_40BD8C62_D3AE_11D2_BB99_006097121403_.wvu.Cols" localSheetId="22" hidden="1">#REF!,#REF!,#REF!,#REF!,#REF!,#REF!</definedName>
    <definedName name="Z_40BD8C62_D3AE_11D2_BB99_006097121403_.wvu.Cols" localSheetId="23" hidden="1">#REF!,#REF!,#REF!,#REF!,#REF!,#REF!</definedName>
    <definedName name="Z_40BD8C62_D3AE_11D2_BB99_006097121403_.wvu.Cols" localSheetId="24" hidden="1">#REF!,#REF!,#REF!,#REF!,#REF!,#REF!</definedName>
    <definedName name="Z_40BD8C62_D3AE_11D2_BB99_006097121403_.wvu.Cols" hidden="1">#REF!,#REF!,#REF!,#REF!,#REF!,#REF!</definedName>
    <definedName name="Z_40BD8C62_D3AE_11D2_BB99_006097121403_.wvu.PrintArea" localSheetId="0" hidden="1">#REF!</definedName>
    <definedName name="Z_40BD8C62_D3AE_11D2_BB99_006097121403_.wvu.PrintArea" localSheetId="1" hidden="1">#REF!</definedName>
    <definedName name="Z_40BD8C62_D3AE_11D2_BB99_006097121403_.wvu.PrintArea" localSheetId="37" hidden="1">#REF!</definedName>
    <definedName name="Z_40BD8C62_D3AE_11D2_BB99_006097121403_.wvu.PrintArea" localSheetId="2" hidden="1">#REF!</definedName>
    <definedName name="Z_40BD8C62_D3AE_11D2_BB99_006097121403_.wvu.PrintArea" localSheetId="25" hidden="1">#REF!</definedName>
    <definedName name="Z_40BD8C62_D3AE_11D2_BB99_006097121403_.wvu.PrintArea" localSheetId="41" hidden="1">#REF!</definedName>
    <definedName name="Z_40BD8C62_D3AE_11D2_BB99_006097121403_.wvu.PrintArea" localSheetId="7" hidden="1">#REF!</definedName>
    <definedName name="Z_40BD8C62_D3AE_11D2_BB99_006097121403_.wvu.PrintArea" localSheetId="51" hidden="1">#REF!</definedName>
    <definedName name="Z_40BD8C62_D3AE_11D2_BB99_006097121403_.wvu.PrintArea" localSheetId="56" hidden="1">#REF!</definedName>
    <definedName name="Z_40BD8C62_D3AE_11D2_BB99_006097121403_.wvu.PrintArea" localSheetId="16" hidden="1">#REF!</definedName>
    <definedName name="Z_40BD8C62_D3AE_11D2_BB99_006097121403_.wvu.PrintArea" localSheetId="30" hidden="1">#REF!</definedName>
    <definedName name="Z_40BD8C62_D3AE_11D2_BB99_006097121403_.wvu.PrintArea" localSheetId="46" hidden="1">#REF!</definedName>
    <definedName name="Z_40BD8C62_D3AE_11D2_BB99_006097121403_.wvu.PrintArea" localSheetId="35" hidden="1">#REF!</definedName>
    <definedName name="Z_40BD8C62_D3AE_11D2_BB99_006097121403_.wvu.PrintArea" localSheetId="22" hidden="1">#REF!</definedName>
    <definedName name="Z_40BD8C62_D3AE_11D2_BB99_006097121403_.wvu.PrintArea" localSheetId="23" hidden="1">#REF!</definedName>
    <definedName name="Z_40BD8C62_D3AE_11D2_BB99_006097121403_.wvu.PrintArea" localSheetId="24" hidden="1">#REF!</definedName>
    <definedName name="Z_40BD8C62_D3AE_11D2_BB99_006097121403_.wvu.PrintArea" hidden="1">#REF!</definedName>
    <definedName name="Z_42082262_47C5_4083_A75E_526FAD58A78A_.wvu.Rows" localSheetId="0" hidden="1">#REF!,#REF!,#REF!,#REF!,#REF!,#REF!</definedName>
    <definedName name="Z_42082262_47C5_4083_A75E_526FAD58A78A_.wvu.Rows" localSheetId="1" hidden="1">#REF!,#REF!,#REF!,#REF!,#REF!,#REF!</definedName>
    <definedName name="Z_42082262_47C5_4083_A75E_526FAD58A78A_.wvu.Rows" localSheetId="37" hidden="1">#REF!,#REF!,#REF!,#REF!,#REF!,#REF!</definedName>
    <definedName name="Z_42082262_47C5_4083_A75E_526FAD58A78A_.wvu.Rows" localSheetId="2" hidden="1">#REF!,#REF!,#REF!,#REF!,#REF!,#REF!</definedName>
    <definedName name="Z_42082262_47C5_4083_A75E_526FAD58A78A_.wvu.Rows" localSheetId="25" hidden="1">#REF!,#REF!,#REF!,#REF!,#REF!,#REF!</definedName>
    <definedName name="Z_42082262_47C5_4083_A75E_526FAD58A78A_.wvu.Rows" localSheetId="41" hidden="1">#REF!,#REF!,#REF!,#REF!,#REF!,#REF!</definedName>
    <definedName name="Z_42082262_47C5_4083_A75E_526FAD58A78A_.wvu.Rows" localSheetId="7" hidden="1">#REF!,#REF!,#REF!,#REF!,#REF!,#REF!</definedName>
    <definedName name="Z_42082262_47C5_4083_A75E_526FAD58A78A_.wvu.Rows" localSheetId="51" hidden="1">#REF!,#REF!,#REF!,#REF!,#REF!,#REF!</definedName>
    <definedName name="Z_42082262_47C5_4083_A75E_526FAD58A78A_.wvu.Rows" localSheetId="56" hidden="1">#REF!,#REF!,#REF!,#REF!,#REF!,#REF!</definedName>
    <definedName name="Z_42082262_47C5_4083_A75E_526FAD58A78A_.wvu.Rows" localSheetId="16" hidden="1">#REF!,#REF!,#REF!,#REF!,#REF!,#REF!</definedName>
    <definedName name="Z_42082262_47C5_4083_A75E_526FAD58A78A_.wvu.Rows" localSheetId="30" hidden="1">#REF!,#REF!,#REF!,#REF!,#REF!,#REF!</definedName>
    <definedName name="Z_42082262_47C5_4083_A75E_526FAD58A78A_.wvu.Rows" localSheetId="46" hidden="1">#REF!,#REF!,#REF!,#REF!,#REF!,#REF!</definedName>
    <definedName name="Z_42082262_47C5_4083_A75E_526FAD58A78A_.wvu.Rows" localSheetId="35" hidden="1">#REF!,#REF!,#REF!,#REF!,#REF!,#REF!</definedName>
    <definedName name="Z_42082262_47C5_4083_A75E_526FAD58A78A_.wvu.Rows" localSheetId="22" hidden="1">#REF!,#REF!,#REF!,#REF!,#REF!,#REF!</definedName>
    <definedName name="Z_42082262_47C5_4083_A75E_526FAD58A78A_.wvu.Rows" localSheetId="23" hidden="1">#REF!,#REF!,#REF!,#REF!,#REF!,#REF!</definedName>
    <definedName name="Z_42082262_47C5_4083_A75E_526FAD58A78A_.wvu.Rows" localSheetId="24" hidden="1">#REF!,#REF!,#REF!,#REF!,#REF!,#REF!</definedName>
    <definedName name="Z_42082262_47C5_4083_A75E_526FAD58A78A_.wvu.Rows" hidden="1">#REF!,#REF!,#REF!,#REF!,#REF!,#REF!</definedName>
    <definedName name="Z_42CB23D9_FE0D_4360_B7CD_56A3AF127F7C_.wvu.PrintArea" localSheetId="0" hidden="1">#REF!</definedName>
    <definedName name="Z_42CB23D9_FE0D_4360_B7CD_56A3AF127F7C_.wvu.PrintArea" localSheetId="1" hidden="1">#REF!</definedName>
    <definedName name="Z_42CB23D9_FE0D_4360_B7CD_56A3AF127F7C_.wvu.PrintArea" localSheetId="37" hidden="1">#REF!</definedName>
    <definedName name="Z_42CB23D9_FE0D_4360_B7CD_56A3AF127F7C_.wvu.PrintArea" localSheetId="2" hidden="1">#REF!</definedName>
    <definedName name="Z_42CB23D9_FE0D_4360_B7CD_56A3AF127F7C_.wvu.PrintArea" localSheetId="25" hidden="1">#REF!</definedName>
    <definedName name="Z_42CB23D9_FE0D_4360_B7CD_56A3AF127F7C_.wvu.PrintArea" localSheetId="41" hidden="1">#REF!</definedName>
    <definedName name="Z_42CB23D9_FE0D_4360_B7CD_56A3AF127F7C_.wvu.PrintArea" localSheetId="7" hidden="1">#REF!</definedName>
    <definedName name="Z_42CB23D9_FE0D_4360_B7CD_56A3AF127F7C_.wvu.PrintArea" localSheetId="51" hidden="1">#REF!</definedName>
    <definedName name="Z_42CB23D9_FE0D_4360_B7CD_56A3AF127F7C_.wvu.PrintArea" localSheetId="56" hidden="1">#REF!</definedName>
    <definedName name="Z_42CB23D9_FE0D_4360_B7CD_56A3AF127F7C_.wvu.PrintArea" localSheetId="16" hidden="1">#REF!</definedName>
    <definedName name="Z_42CB23D9_FE0D_4360_B7CD_56A3AF127F7C_.wvu.PrintArea" localSheetId="30" hidden="1">#REF!</definedName>
    <definedName name="Z_42CB23D9_FE0D_4360_B7CD_56A3AF127F7C_.wvu.PrintArea" localSheetId="46" hidden="1">#REF!</definedName>
    <definedName name="Z_42CB23D9_FE0D_4360_B7CD_56A3AF127F7C_.wvu.PrintArea" localSheetId="35" hidden="1">#REF!</definedName>
    <definedName name="Z_42CB23D9_FE0D_4360_B7CD_56A3AF127F7C_.wvu.PrintArea" localSheetId="22" hidden="1">#REF!</definedName>
    <definedName name="Z_42CB23D9_FE0D_4360_B7CD_56A3AF127F7C_.wvu.PrintArea" localSheetId="23" hidden="1">#REF!</definedName>
    <definedName name="Z_42CB23D9_FE0D_4360_B7CD_56A3AF127F7C_.wvu.PrintArea" localSheetId="24" hidden="1">#REF!</definedName>
    <definedName name="Z_42CB23D9_FE0D_4360_B7CD_56A3AF127F7C_.wvu.PrintArea" hidden="1">#REF!</definedName>
    <definedName name="Z_42CB23D9_FE0D_4360_B7CD_56A3AF127F7C_.wvu.Rows" localSheetId="0" hidden="1">#REF!,#REF!,#REF!,#REF!,#REF!,#REF!</definedName>
    <definedName name="Z_42CB23D9_FE0D_4360_B7CD_56A3AF127F7C_.wvu.Rows" localSheetId="1" hidden="1">#REF!,#REF!,#REF!,#REF!,#REF!,#REF!</definedName>
    <definedName name="Z_42CB23D9_FE0D_4360_B7CD_56A3AF127F7C_.wvu.Rows" localSheetId="37" hidden="1">#REF!,#REF!,#REF!,#REF!,#REF!,#REF!</definedName>
    <definedName name="Z_42CB23D9_FE0D_4360_B7CD_56A3AF127F7C_.wvu.Rows" localSheetId="2" hidden="1">#REF!,#REF!,#REF!,#REF!,#REF!,#REF!</definedName>
    <definedName name="Z_42CB23D9_FE0D_4360_B7CD_56A3AF127F7C_.wvu.Rows" localSheetId="25" hidden="1">#REF!,#REF!,#REF!,#REF!,#REF!,#REF!</definedName>
    <definedName name="Z_42CB23D9_FE0D_4360_B7CD_56A3AF127F7C_.wvu.Rows" localSheetId="41" hidden="1">#REF!,#REF!,#REF!,#REF!,#REF!,#REF!</definedName>
    <definedName name="Z_42CB23D9_FE0D_4360_B7CD_56A3AF127F7C_.wvu.Rows" localSheetId="7" hidden="1">#REF!,#REF!,#REF!,#REF!,#REF!,#REF!</definedName>
    <definedName name="Z_42CB23D9_FE0D_4360_B7CD_56A3AF127F7C_.wvu.Rows" localSheetId="51" hidden="1">#REF!,#REF!,#REF!,#REF!,#REF!,#REF!</definedName>
    <definedName name="Z_42CB23D9_FE0D_4360_B7CD_56A3AF127F7C_.wvu.Rows" localSheetId="56" hidden="1">#REF!,#REF!,#REF!,#REF!,#REF!,#REF!</definedName>
    <definedName name="Z_42CB23D9_FE0D_4360_B7CD_56A3AF127F7C_.wvu.Rows" localSheetId="16" hidden="1">#REF!,#REF!,#REF!,#REF!,#REF!,#REF!</definedName>
    <definedName name="Z_42CB23D9_FE0D_4360_B7CD_56A3AF127F7C_.wvu.Rows" localSheetId="30" hidden="1">#REF!,#REF!,#REF!,#REF!,#REF!,#REF!</definedName>
    <definedName name="Z_42CB23D9_FE0D_4360_B7CD_56A3AF127F7C_.wvu.Rows" localSheetId="46" hidden="1">#REF!,#REF!,#REF!,#REF!,#REF!,#REF!</definedName>
    <definedName name="Z_42CB23D9_FE0D_4360_B7CD_56A3AF127F7C_.wvu.Rows" localSheetId="35" hidden="1">#REF!,#REF!,#REF!,#REF!,#REF!,#REF!</definedName>
    <definedName name="Z_42CB23D9_FE0D_4360_B7CD_56A3AF127F7C_.wvu.Rows" localSheetId="22" hidden="1">#REF!,#REF!,#REF!,#REF!,#REF!,#REF!</definedName>
    <definedName name="Z_42CB23D9_FE0D_4360_B7CD_56A3AF127F7C_.wvu.Rows" localSheetId="23" hidden="1">#REF!,#REF!,#REF!,#REF!,#REF!,#REF!</definedName>
    <definedName name="Z_42CB23D9_FE0D_4360_B7CD_56A3AF127F7C_.wvu.Rows" localSheetId="24" hidden="1">#REF!,#REF!,#REF!,#REF!,#REF!,#REF!</definedName>
    <definedName name="Z_42CB23D9_FE0D_4360_B7CD_56A3AF127F7C_.wvu.Rows" hidden="1">#REF!,#REF!,#REF!,#REF!,#REF!,#REF!</definedName>
    <definedName name="Z_5F72E90E_5306_4453_8ECA_43061516744D_.wvu.PrintArea" localSheetId="0" hidden="1">#REF!</definedName>
    <definedName name="Z_5F72E90E_5306_4453_8ECA_43061516744D_.wvu.PrintArea" localSheetId="1" hidden="1">#REF!</definedName>
    <definedName name="Z_5F72E90E_5306_4453_8ECA_43061516744D_.wvu.PrintArea" localSheetId="37" hidden="1">#REF!</definedName>
    <definedName name="Z_5F72E90E_5306_4453_8ECA_43061516744D_.wvu.PrintArea" localSheetId="2" hidden="1">#REF!</definedName>
    <definedName name="Z_5F72E90E_5306_4453_8ECA_43061516744D_.wvu.PrintArea" localSheetId="25" hidden="1">#REF!</definedName>
    <definedName name="Z_5F72E90E_5306_4453_8ECA_43061516744D_.wvu.PrintArea" localSheetId="41" hidden="1">#REF!</definedName>
    <definedName name="Z_5F72E90E_5306_4453_8ECA_43061516744D_.wvu.PrintArea" localSheetId="7" hidden="1">#REF!</definedName>
    <definedName name="Z_5F72E90E_5306_4453_8ECA_43061516744D_.wvu.PrintArea" localSheetId="51" hidden="1">#REF!</definedName>
    <definedName name="Z_5F72E90E_5306_4453_8ECA_43061516744D_.wvu.PrintArea" localSheetId="56" hidden="1">#REF!</definedName>
    <definedName name="Z_5F72E90E_5306_4453_8ECA_43061516744D_.wvu.PrintArea" localSheetId="16" hidden="1">#REF!</definedName>
    <definedName name="Z_5F72E90E_5306_4453_8ECA_43061516744D_.wvu.PrintArea" localSheetId="30" hidden="1">#REF!</definedName>
    <definedName name="Z_5F72E90E_5306_4453_8ECA_43061516744D_.wvu.PrintArea" localSheetId="46" hidden="1">#REF!</definedName>
    <definedName name="Z_5F72E90E_5306_4453_8ECA_43061516744D_.wvu.PrintArea" localSheetId="35" hidden="1">#REF!</definedName>
    <definedName name="Z_5F72E90E_5306_4453_8ECA_43061516744D_.wvu.PrintArea" localSheetId="22" hidden="1">#REF!</definedName>
    <definedName name="Z_5F72E90E_5306_4453_8ECA_43061516744D_.wvu.PrintArea" localSheetId="23" hidden="1">#REF!</definedName>
    <definedName name="Z_5F72E90E_5306_4453_8ECA_43061516744D_.wvu.PrintArea" localSheetId="24" hidden="1">#REF!</definedName>
    <definedName name="Z_5F72E90E_5306_4453_8ECA_43061516744D_.wvu.PrintArea" hidden="1">#REF!</definedName>
    <definedName name="Z_5F72E90E_5306_4453_8ECA_43061516744D_.wvu.Rows" localSheetId="0" hidden="1">#REF!,#REF!,#REF!,#REF!,#REF!,#REF!</definedName>
    <definedName name="Z_5F72E90E_5306_4453_8ECA_43061516744D_.wvu.Rows" localSheetId="1" hidden="1">#REF!,#REF!,#REF!,#REF!,#REF!,#REF!</definedName>
    <definedName name="Z_5F72E90E_5306_4453_8ECA_43061516744D_.wvu.Rows" localSheetId="37" hidden="1">#REF!,#REF!,#REF!,#REF!,#REF!,#REF!</definedName>
    <definedName name="Z_5F72E90E_5306_4453_8ECA_43061516744D_.wvu.Rows" localSheetId="2" hidden="1">#REF!,#REF!,#REF!,#REF!,#REF!,#REF!</definedName>
    <definedName name="Z_5F72E90E_5306_4453_8ECA_43061516744D_.wvu.Rows" localSheetId="25" hidden="1">#REF!,#REF!,#REF!,#REF!,#REF!,#REF!</definedName>
    <definedName name="Z_5F72E90E_5306_4453_8ECA_43061516744D_.wvu.Rows" localSheetId="41" hidden="1">#REF!,#REF!,#REF!,#REF!,#REF!,#REF!</definedName>
    <definedName name="Z_5F72E90E_5306_4453_8ECA_43061516744D_.wvu.Rows" localSheetId="7" hidden="1">#REF!,#REF!,#REF!,#REF!,#REF!,#REF!</definedName>
    <definedName name="Z_5F72E90E_5306_4453_8ECA_43061516744D_.wvu.Rows" localSheetId="51" hidden="1">#REF!,#REF!,#REF!,#REF!,#REF!,#REF!</definedName>
    <definedName name="Z_5F72E90E_5306_4453_8ECA_43061516744D_.wvu.Rows" localSheetId="56" hidden="1">#REF!,#REF!,#REF!,#REF!,#REF!,#REF!</definedName>
    <definedName name="Z_5F72E90E_5306_4453_8ECA_43061516744D_.wvu.Rows" localSheetId="16" hidden="1">#REF!,#REF!,#REF!,#REF!,#REF!,#REF!</definedName>
    <definedName name="Z_5F72E90E_5306_4453_8ECA_43061516744D_.wvu.Rows" localSheetId="30" hidden="1">#REF!,#REF!,#REF!,#REF!,#REF!,#REF!</definedName>
    <definedName name="Z_5F72E90E_5306_4453_8ECA_43061516744D_.wvu.Rows" localSheetId="46" hidden="1">#REF!,#REF!,#REF!,#REF!,#REF!,#REF!</definedName>
    <definedName name="Z_5F72E90E_5306_4453_8ECA_43061516744D_.wvu.Rows" localSheetId="35" hidden="1">#REF!,#REF!,#REF!,#REF!,#REF!,#REF!</definedName>
    <definedName name="Z_5F72E90E_5306_4453_8ECA_43061516744D_.wvu.Rows" localSheetId="22" hidden="1">#REF!,#REF!,#REF!,#REF!,#REF!,#REF!</definedName>
    <definedName name="Z_5F72E90E_5306_4453_8ECA_43061516744D_.wvu.Rows" localSheetId="23" hidden="1">#REF!,#REF!,#REF!,#REF!,#REF!,#REF!</definedName>
    <definedName name="Z_5F72E90E_5306_4453_8ECA_43061516744D_.wvu.Rows" localSheetId="24" hidden="1">#REF!,#REF!,#REF!,#REF!,#REF!,#REF!</definedName>
    <definedName name="Z_5F72E90E_5306_4453_8ECA_43061516744D_.wvu.Rows" hidden="1">#REF!,#REF!,#REF!,#REF!,#REF!,#REF!</definedName>
    <definedName name="Z_7268092C_48A6_11D6_BF00_0048545546A4_.wvu.FilterData" hidden="1">[10]TRans!$A$1:$H$1078</definedName>
    <definedName name="Z_7268092C_48A6_11D6_BF00_0048545546A4_.wvu.PrintArea" localSheetId="0" hidden="1">#REF!</definedName>
    <definedName name="Z_7268092C_48A6_11D6_BF00_0048545546A4_.wvu.PrintArea" localSheetId="1" hidden="1">#REF!</definedName>
    <definedName name="Z_7268092C_48A6_11D6_BF00_0048545546A4_.wvu.PrintArea" localSheetId="37" hidden="1">#REF!</definedName>
    <definedName name="Z_7268092C_48A6_11D6_BF00_0048545546A4_.wvu.PrintArea" localSheetId="2" hidden="1">#REF!</definedName>
    <definedName name="Z_7268092C_48A6_11D6_BF00_0048545546A4_.wvu.PrintArea" localSheetId="25" hidden="1">#REF!</definedName>
    <definedName name="Z_7268092C_48A6_11D6_BF00_0048545546A4_.wvu.PrintArea" localSheetId="41" hidden="1">#REF!</definedName>
    <definedName name="Z_7268092C_48A6_11D6_BF00_0048545546A4_.wvu.PrintArea" localSheetId="7" hidden="1">#REF!</definedName>
    <definedName name="Z_7268092C_48A6_11D6_BF00_0048545546A4_.wvu.PrintArea" localSheetId="51" hidden="1">#REF!</definedName>
    <definedName name="Z_7268092C_48A6_11D6_BF00_0048545546A4_.wvu.PrintArea" localSheetId="56" hidden="1">#REF!</definedName>
    <definedName name="Z_7268092C_48A6_11D6_BF00_0048545546A4_.wvu.PrintArea" localSheetId="16" hidden="1">#REF!</definedName>
    <definedName name="Z_7268092C_48A6_11D6_BF00_0048545546A4_.wvu.PrintArea" localSheetId="30" hidden="1">#REF!</definedName>
    <definedName name="Z_7268092C_48A6_11D6_BF00_0048545546A4_.wvu.PrintArea" localSheetId="46" hidden="1">#REF!</definedName>
    <definedName name="Z_7268092C_48A6_11D6_BF00_0048545546A4_.wvu.PrintArea" localSheetId="35" hidden="1">#REF!</definedName>
    <definedName name="Z_7268092C_48A6_11D6_BF00_0048545546A4_.wvu.PrintArea" localSheetId="22" hidden="1">#REF!</definedName>
    <definedName name="Z_7268092C_48A6_11D6_BF00_0048545546A4_.wvu.PrintArea" localSheetId="23" hidden="1">#REF!</definedName>
    <definedName name="Z_7268092C_48A6_11D6_BF00_0048545546A4_.wvu.PrintArea" localSheetId="24" hidden="1">#REF!</definedName>
    <definedName name="Z_7268092C_48A6_11D6_BF00_0048545546A4_.wvu.PrintArea" hidden="1">#REF!</definedName>
    <definedName name="Z_7268092C_48A6_11D6_BF00_0048545546A4_.wvu.Rows" localSheetId="0" hidden="1">#REF!,#REF!,#REF!,#REF!,#REF!,#REF!</definedName>
    <definedName name="Z_7268092C_48A6_11D6_BF00_0048545546A4_.wvu.Rows" localSheetId="1" hidden="1">#REF!,#REF!,#REF!,#REF!,#REF!,#REF!</definedName>
    <definedName name="Z_7268092C_48A6_11D6_BF00_0048545546A4_.wvu.Rows" localSheetId="37" hidden="1">#REF!,#REF!,#REF!,#REF!,#REF!,#REF!</definedName>
    <definedName name="Z_7268092C_48A6_11D6_BF00_0048545546A4_.wvu.Rows" localSheetId="2" hidden="1">#REF!,#REF!,#REF!,#REF!,#REF!,#REF!</definedName>
    <definedName name="Z_7268092C_48A6_11D6_BF00_0048545546A4_.wvu.Rows" localSheetId="25" hidden="1">#REF!,#REF!,#REF!,#REF!,#REF!,#REF!</definedName>
    <definedName name="Z_7268092C_48A6_11D6_BF00_0048545546A4_.wvu.Rows" localSheetId="41" hidden="1">#REF!,#REF!,#REF!,#REF!,#REF!,#REF!</definedName>
    <definedName name="Z_7268092C_48A6_11D6_BF00_0048545546A4_.wvu.Rows" localSheetId="7" hidden="1">#REF!,#REF!,#REF!,#REF!,#REF!,#REF!</definedName>
    <definedName name="Z_7268092C_48A6_11D6_BF00_0048545546A4_.wvu.Rows" localSheetId="51" hidden="1">#REF!,#REF!,#REF!,#REF!,#REF!,#REF!</definedName>
    <definedName name="Z_7268092C_48A6_11D6_BF00_0048545546A4_.wvu.Rows" localSheetId="56" hidden="1">#REF!,#REF!,#REF!,#REF!,#REF!,#REF!</definedName>
    <definedName name="Z_7268092C_48A6_11D6_BF00_0048545546A4_.wvu.Rows" localSheetId="16" hidden="1">#REF!,#REF!,#REF!,#REF!,#REF!,#REF!</definedName>
    <definedName name="Z_7268092C_48A6_11D6_BF00_0048545546A4_.wvu.Rows" localSheetId="30" hidden="1">#REF!,#REF!,#REF!,#REF!,#REF!,#REF!</definedName>
    <definedName name="Z_7268092C_48A6_11D6_BF00_0048545546A4_.wvu.Rows" localSheetId="46" hidden="1">#REF!,#REF!,#REF!,#REF!,#REF!,#REF!</definedName>
    <definedName name="Z_7268092C_48A6_11D6_BF00_0048545546A4_.wvu.Rows" localSheetId="35" hidden="1">#REF!,#REF!,#REF!,#REF!,#REF!,#REF!</definedName>
    <definedName name="Z_7268092C_48A6_11D6_BF00_0048545546A4_.wvu.Rows" localSheetId="22" hidden="1">#REF!,#REF!,#REF!,#REF!,#REF!,#REF!</definedName>
    <definedName name="Z_7268092C_48A6_11D6_BF00_0048545546A4_.wvu.Rows" localSheetId="23" hidden="1">#REF!,#REF!,#REF!,#REF!,#REF!,#REF!</definedName>
    <definedName name="Z_7268092C_48A6_11D6_BF00_0048545546A4_.wvu.Rows" localSheetId="24" hidden="1">#REF!,#REF!,#REF!,#REF!,#REF!,#REF!</definedName>
    <definedName name="Z_7268092C_48A6_11D6_BF00_0048545546A4_.wvu.Rows" hidden="1">#REF!,#REF!,#REF!,#REF!,#REF!,#REF!</definedName>
    <definedName name="Z_75180EE4_3B14_49DF_9EC6_168E74A5A28A_.wvu.FilterData" hidden="1">[10]TRans!$A$1:$H$1078</definedName>
    <definedName name="Z_7CC30400_52D6_11D2_91E6_0060971217D4_.wvu.PrintArea" localSheetId="0" hidden="1">'[57]Printed ac'!#REF!</definedName>
    <definedName name="Z_7CC30400_52D6_11D2_91E6_0060971217D4_.wvu.PrintArea" localSheetId="1" hidden="1">'[57]Printed ac'!#REF!</definedName>
    <definedName name="Z_7CC30400_52D6_11D2_91E6_0060971217D4_.wvu.PrintArea" localSheetId="37" hidden="1">'[57]Printed ac'!#REF!</definedName>
    <definedName name="Z_7CC30400_52D6_11D2_91E6_0060971217D4_.wvu.PrintArea" localSheetId="2" hidden="1">'[57]Printed ac'!#REF!</definedName>
    <definedName name="Z_7CC30400_52D6_11D2_91E6_0060971217D4_.wvu.PrintArea" localSheetId="25" hidden="1">'[57]Printed ac'!#REF!</definedName>
    <definedName name="Z_7CC30400_52D6_11D2_91E6_0060971217D4_.wvu.PrintArea" localSheetId="41" hidden="1">'[57]Printed ac'!#REF!</definedName>
    <definedName name="Z_7CC30400_52D6_11D2_91E6_0060971217D4_.wvu.PrintArea" localSheetId="7" hidden="1">'[57]Printed ac'!#REF!</definedName>
    <definedName name="Z_7CC30400_52D6_11D2_91E6_0060971217D4_.wvu.PrintArea" localSheetId="51" hidden="1">'[57]Printed ac'!#REF!</definedName>
    <definedName name="Z_7CC30400_52D6_11D2_91E6_0060971217D4_.wvu.PrintArea" localSheetId="56" hidden="1">'[57]Printed ac'!#REF!</definedName>
    <definedName name="Z_7CC30400_52D6_11D2_91E6_0060971217D4_.wvu.PrintArea" localSheetId="16" hidden="1">'[57]Printed ac'!#REF!</definedName>
    <definedName name="Z_7CC30400_52D6_11D2_91E6_0060971217D4_.wvu.PrintArea" localSheetId="30" hidden="1">'[57]Printed ac'!#REF!</definedName>
    <definedName name="Z_7CC30400_52D6_11D2_91E6_0060971217D4_.wvu.PrintArea" localSheetId="46" hidden="1">'[57]Printed ac'!#REF!</definedName>
    <definedName name="Z_7CC30400_52D6_11D2_91E6_0060971217D4_.wvu.PrintArea" localSheetId="35" hidden="1">'[57]Printed ac'!#REF!</definedName>
    <definedName name="Z_7CC30400_52D6_11D2_91E6_0060971217D4_.wvu.PrintArea" localSheetId="22" hidden="1">'[57]Printed ac'!#REF!</definedName>
    <definedName name="Z_7CC30400_52D6_11D2_91E6_0060971217D4_.wvu.PrintArea" localSheetId="23" hidden="1">'[57]Printed ac'!#REF!</definedName>
    <definedName name="Z_7CC30400_52D6_11D2_91E6_0060971217D4_.wvu.PrintArea" localSheetId="24" hidden="1">'[57]Printed ac'!#REF!</definedName>
    <definedName name="Z_7CC30400_52D6_11D2_91E6_0060971217D4_.wvu.PrintArea" hidden="1">'[57]Printed ac'!#REF!</definedName>
    <definedName name="Z_95199381_509B_11D2_A368_00001C3AD7D3_.wvu.PrintArea" localSheetId="0" hidden="1">'[57]Printed ac'!#REF!</definedName>
    <definedName name="Z_95199381_509B_11D2_A368_00001C3AD7D3_.wvu.PrintArea" localSheetId="1" hidden="1">'[57]Printed ac'!#REF!</definedName>
    <definedName name="Z_95199381_509B_11D2_A368_00001C3AD7D3_.wvu.PrintArea" localSheetId="37" hidden="1">'[57]Printed ac'!#REF!</definedName>
    <definedName name="Z_95199381_509B_11D2_A368_00001C3AD7D3_.wvu.PrintArea" localSheetId="2" hidden="1">'[57]Printed ac'!#REF!</definedName>
    <definedName name="Z_95199381_509B_11D2_A368_00001C3AD7D3_.wvu.PrintArea" localSheetId="25" hidden="1">'[57]Printed ac'!#REF!</definedName>
    <definedName name="Z_95199381_509B_11D2_A368_00001C3AD7D3_.wvu.PrintArea" localSheetId="41" hidden="1">'[57]Printed ac'!#REF!</definedName>
    <definedName name="Z_95199381_509B_11D2_A368_00001C3AD7D3_.wvu.PrintArea" localSheetId="7" hidden="1">'[57]Printed ac'!#REF!</definedName>
    <definedName name="Z_95199381_509B_11D2_A368_00001C3AD7D3_.wvu.PrintArea" localSheetId="51" hidden="1">'[57]Printed ac'!#REF!</definedName>
    <definedName name="Z_95199381_509B_11D2_A368_00001C3AD7D3_.wvu.PrintArea" localSheetId="56" hidden="1">'[57]Printed ac'!#REF!</definedName>
    <definedName name="Z_95199381_509B_11D2_A368_00001C3AD7D3_.wvu.PrintArea" localSheetId="16" hidden="1">'[57]Printed ac'!#REF!</definedName>
    <definedName name="Z_95199381_509B_11D2_A368_00001C3AD7D3_.wvu.PrintArea" localSheetId="30" hidden="1">'[57]Printed ac'!#REF!</definedName>
    <definedName name="Z_95199381_509B_11D2_A368_00001C3AD7D3_.wvu.PrintArea" localSheetId="46" hidden="1">'[57]Printed ac'!#REF!</definedName>
    <definedName name="Z_95199381_509B_11D2_A368_00001C3AD7D3_.wvu.PrintArea" localSheetId="35" hidden="1">'[57]Printed ac'!#REF!</definedName>
    <definedName name="Z_95199381_509B_11D2_A368_00001C3AD7D3_.wvu.PrintArea" localSheetId="22" hidden="1">'[57]Printed ac'!#REF!</definedName>
    <definedName name="Z_95199381_509B_11D2_A368_00001C3AD7D3_.wvu.PrintArea" localSheetId="23" hidden="1">'[57]Printed ac'!#REF!</definedName>
    <definedName name="Z_95199381_509B_11D2_A368_00001C3AD7D3_.wvu.PrintArea" localSheetId="24" hidden="1">'[57]Printed ac'!#REF!</definedName>
    <definedName name="Z_95199381_509B_11D2_A368_00001C3AD7D3_.wvu.PrintArea" hidden="1">'[57]Printed ac'!#REF!</definedName>
    <definedName name="Z_A3876EF3_8056_414D_9895_185A0A47AC3D_.wvu.Rows" localSheetId="0" hidden="1">#REF!,#REF!,#REF!,#REF!,#REF!,#REF!</definedName>
    <definedName name="Z_A3876EF3_8056_414D_9895_185A0A47AC3D_.wvu.Rows" localSheetId="1" hidden="1">#REF!,#REF!,#REF!,#REF!,#REF!,#REF!</definedName>
    <definedName name="Z_A3876EF3_8056_414D_9895_185A0A47AC3D_.wvu.Rows" localSheetId="37" hidden="1">#REF!,#REF!,#REF!,#REF!,#REF!,#REF!</definedName>
    <definedName name="Z_A3876EF3_8056_414D_9895_185A0A47AC3D_.wvu.Rows" localSheetId="2" hidden="1">#REF!,#REF!,#REF!,#REF!,#REF!,#REF!</definedName>
    <definedName name="Z_A3876EF3_8056_414D_9895_185A0A47AC3D_.wvu.Rows" localSheetId="25" hidden="1">#REF!,#REF!,#REF!,#REF!,#REF!,#REF!</definedName>
    <definedName name="Z_A3876EF3_8056_414D_9895_185A0A47AC3D_.wvu.Rows" localSheetId="41" hidden="1">#REF!,#REF!,#REF!,#REF!,#REF!,#REF!</definedName>
    <definedName name="Z_A3876EF3_8056_414D_9895_185A0A47AC3D_.wvu.Rows" localSheetId="7" hidden="1">#REF!,#REF!,#REF!,#REF!,#REF!,#REF!</definedName>
    <definedName name="Z_A3876EF3_8056_414D_9895_185A0A47AC3D_.wvu.Rows" localSheetId="51" hidden="1">#REF!,#REF!,#REF!,#REF!,#REF!,#REF!</definedName>
    <definedName name="Z_A3876EF3_8056_414D_9895_185A0A47AC3D_.wvu.Rows" localSheetId="56" hidden="1">#REF!,#REF!,#REF!,#REF!,#REF!,#REF!</definedName>
    <definedName name="Z_A3876EF3_8056_414D_9895_185A0A47AC3D_.wvu.Rows" localSheetId="16" hidden="1">#REF!,#REF!,#REF!,#REF!,#REF!,#REF!</definedName>
    <definedName name="Z_A3876EF3_8056_414D_9895_185A0A47AC3D_.wvu.Rows" localSheetId="30" hidden="1">#REF!,#REF!,#REF!,#REF!,#REF!,#REF!</definedName>
    <definedName name="Z_A3876EF3_8056_414D_9895_185A0A47AC3D_.wvu.Rows" localSheetId="46" hidden="1">#REF!,#REF!,#REF!,#REF!,#REF!,#REF!</definedName>
    <definedName name="Z_A3876EF3_8056_414D_9895_185A0A47AC3D_.wvu.Rows" localSheetId="35" hidden="1">#REF!,#REF!,#REF!,#REF!,#REF!,#REF!</definedName>
    <definedName name="Z_A3876EF3_8056_414D_9895_185A0A47AC3D_.wvu.Rows" localSheetId="22" hidden="1">#REF!,#REF!,#REF!,#REF!,#REF!,#REF!</definedName>
    <definedName name="Z_A3876EF3_8056_414D_9895_185A0A47AC3D_.wvu.Rows" localSheetId="23" hidden="1">#REF!,#REF!,#REF!,#REF!,#REF!,#REF!</definedName>
    <definedName name="Z_A3876EF3_8056_414D_9895_185A0A47AC3D_.wvu.Rows" localSheetId="24" hidden="1">#REF!,#REF!,#REF!,#REF!,#REF!,#REF!</definedName>
    <definedName name="Z_A3876EF3_8056_414D_9895_185A0A47AC3D_.wvu.Rows" hidden="1">#REF!,#REF!,#REF!,#REF!,#REF!,#REF!</definedName>
    <definedName name="Z_BF010B80_D537_11D2_8F10_000001014271_.wvu.Cols" localSheetId="0" hidden="1">#REF!,#REF!,#REF!,#REF!,#REF!,#REF!,#REF!</definedName>
    <definedName name="Z_BF010B80_D537_11D2_8F10_000001014271_.wvu.Cols" localSheetId="1" hidden="1">#REF!,#REF!,#REF!,#REF!,#REF!,#REF!,#REF!</definedName>
    <definedName name="Z_BF010B80_D537_11D2_8F10_000001014271_.wvu.Cols" localSheetId="37" hidden="1">#REF!,#REF!,#REF!,#REF!,#REF!,#REF!,#REF!</definedName>
    <definedName name="Z_BF010B80_D537_11D2_8F10_000001014271_.wvu.Cols" localSheetId="2" hidden="1">#REF!,#REF!,#REF!,#REF!,#REF!,#REF!,#REF!</definedName>
    <definedName name="Z_BF010B80_D537_11D2_8F10_000001014271_.wvu.Cols" localSheetId="25" hidden="1">#REF!,#REF!,#REF!,#REF!,#REF!,#REF!,#REF!</definedName>
    <definedName name="Z_BF010B80_D537_11D2_8F10_000001014271_.wvu.Cols" localSheetId="41" hidden="1">#REF!,#REF!,#REF!,#REF!,#REF!,#REF!,#REF!</definedName>
    <definedName name="Z_BF010B80_D537_11D2_8F10_000001014271_.wvu.Cols" localSheetId="7" hidden="1">#REF!,#REF!,#REF!,#REF!,#REF!,#REF!,#REF!</definedName>
    <definedName name="Z_BF010B80_D537_11D2_8F10_000001014271_.wvu.Cols" localSheetId="51" hidden="1">#REF!,#REF!,#REF!,#REF!,#REF!,#REF!,#REF!</definedName>
    <definedName name="Z_BF010B80_D537_11D2_8F10_000001014271_.wvu.Cols" localSheetId="56" hidden="1">#REF!,#REF!,#REF!,#REF!,#REF!,#REF!,#REF!</definedName>
    <definedName name="Z_BF010B80_D537_11D2_8F10_000001014271_.wvu.Cols" localSheetId="16" hidden="1">#REF!,#REF!,#REF!,#REF!,#REF!,#REF!,#REF!</definedName>
    <definedName name="Z_BF010B80_D537_11D2_8F10_000001014271_.wvu.Cols" localSheetId="30" hidden="1">#REF!,#REF!,#REF!,#REF!,#REF!,#REF!,#REF!</definedName>
    <definedName name="Z_BF010B80_D537_11D2_8F10_000001014271_.wvu.Cols" localSheetId="46" hidden="1">#REF!,#REF!,#REF!,#REF!,#REF!,#REF!,#REF!</definedName>
    <definedName name="Z_BF010B80_D537_11D2_8F10_000001014271_.wvu.Cols" localSheetId="35" hidden="1">#REF!,#REF!,#REF!,#REF!,#REF!,#REF!,#REF!</definedName>
    <definedName name="Z_BF010B80_D537_11D2_8F10_000001014271_.wvu.Cols" localSheetId="22" hidden="1">#REF!,#REF!,#REF!,#REF!,#REF!,#REF!,#REF!</definedName>
    <definedName name="Z_BF010B80_D537_11D2_8F10_000001014271_.wvu.Cols" localSheetId="23" hidden="1">#REF!,#REF!,#REF!,#REF!,#REF!,#REF!,#REF!</definedName>
    <definedName name="Z_BF010B80_D537_11D2_8F10_000001014271_.wvu.Cols" localSheetId="24" hidden="1">#REF!,#REF!,#REF!,#REF!,#REF!,#REF!,#REF!</definedName>
    <definedName name="Z_BF010B80_D537_11D2_8F10_000001014271_.wvu.Cols" hidden="1">#REF!,#REF!,#REF!,#REF!,#REF!,#REF!,#REF!</definedName>
    <definedName name="Z_C2C0FF43_603F_11D2_A368_00001C3AD7D3_.wvu.PrintArea" localSheetId="0" hidden="1">#REF!</definedName>
    <definedName name="Z_C2C0FF43_603F_11D2_A368_00001C3AD7D3_.wvu.PrintArea" localSheetId="1" hidden="1">#REF!</definedName>
    <definedName name="Z_C2C0FF43_603F_11D2_A368_00001C3AD7D3_.wvu.PrintArea" localSheetId="37" hidden="1">#REF!</definedName>
    <definedName name="Z_C2C0FF43_603F_11D2_A368_00001C3AD7D3_.wvu.PrintArea" localSheetId="2" hidden="1">#REF!</definedName>
    <definedName name="Z_C2C0FF43_603F_11D2_A368_00001C3AD7D3_.wvu.PrintArea" localSheetId="25" hidden="1">#REF!</definedName>
    <definedName name="Z_C2C0FF43_603F_11D2_A368_00001C3AD7D3_.wvu.PrintArea" localSheetId="41" hidden="1">#REF!</definedName>
    <definedName name="Z_C2C0FF43_603F_11D2_A368_00001C3AD7D3_.wvu.PrintArea" localSheetId="7" hidden="1">#REF!</definedName>
    <definedName name="Z_C2C0FF43_603F_11D2_A368_00001C3AD7D3_.wvu.PrintArea" localSheetId="51" hidden="1">#REF!</definedName>
    <definedName name="Z_C2C0FF43_603F_11D2_A368_00001C3AD7D3_.wvu.PrintArea" localSheetId="56" hidden="1">#REF!</definedName>
    <definedName name="Z_C2C0FF43_603F_11D2_A368_00001C3AD7D3_.wvu.PrintArea" localSheetId="16" hidden="1">#REF!</definedName>
    <definedName name="Z_C2C0FF43_603F_11D2_A368_00001C3AD7D3_.wvu.PrintArea" localSheetId="30" hidden="1">#REF!</definedName>
    <definedName name="Z_C2C0FF43_603F_11D2_A368_00001C3AD7D3_.wvu.PrintArea" localSheetId="46" hidden="1">#REF!</definedName>
    <definedName name="Z_C2C0FF43_603F_11D2_A368_00001C3AD7D3_.wvu.PrintArea" localSheetId="35" hidden="1">#REF!</definedName>
    <definedName name="Z_C2C0FF43_603F_11D2_A368_00001C3AD7D3_.wvu.PrintArea" localSheetId="22" hidden="1">#REF!</definedName>
    <definedName name="Z_C2C0FF43_603F_11D2_A368_00001C3AD7D3_.wvu.PrintArea" localSheetId="23" hidden="1">#REF!</definedName>
    <definedName name="Z_C2C0FF43_603F_11D2_A368_00001C3AD7D3_.wvu.PrintArea" localSheetId="24" hidden="1">#REF!</definedName>
    <definedName name="Z_C2C0FF43_603F_11D2_A368_00001C3AD7D3_.wvu.PrintArea" hidden="1">#REF!</definedName>
    <definedName name="Z_C2C0FF43_603F_11D2_A368_00001C3AD7D3_.wvu.PrintTitles" localSheetId="0" hidden="1">#REF!</definedName>
    <definedName name="Z_C2C0FF43_603F_11D2_A368_00001C3AD7D3_.wvu.PrintTitles" localSheetId="1" hidden="1">#REF!</definedName>
    <definedName name="Z_C2C0FF43_603F_11D2_A368_00001C3AD7D3_.wvu.PrintTitles" localSheetId="37" hidden="1">#REF!</definedName>
    <definedName name="Z_C2C0FF43_603F_11D2_A368_00001C3AD7D3_.wvu.PrintTitles" localSheetId="2" hidden="1">#REF!</definedName>
    <definedName name="Z_C2C0FF43_603F_11D2_A368_00001C3AD7D3_.wvu.PrintTitles" localSheetId="25" hidden="1">#REF!</definedName>
    <definedName name="Z_C2C0FF43_603F_11D2_A368_00001C3AD7D3_.wvu.PrintTitles" localSheetId="41" hidden="1">#REF!</definedName>
    <definedName name="Z_C2C0FF43_603F_11D2_A368_00001C3AD7D3_.wvu.PrintTitles" localSheetId="7" hidden="1">#REF!</definedName>
    <definedName name="Z_C2C0FF43_603F_11D2_A368_00001C3AD7D3_.wvu.PrintTitles" localSheetId="51" hidden="1">#REF!</definedName>
    <definedName name="Z_C2C0FF43_603F_11D2_A368_00001C3AD7D3_.wvu.PrintTitles" localSheetId="56" hidden="1">#REF!</definedName>
    <definedName name="Z_C2C0FF43_603F_11D2_A368_00001C3AD7D3_.wvu.PrintTitles" localSheetId="16" hidden="1">#REF!</definedName>
    <definedName name="Z_C2C0FF43_603F_11D2_A368_00001C3AD7D3_.wvu.PrintTitles" localSheetId="30" hidden="1">#REF!</definedName>
    <definedName name="Z_C2C0FF43_603F_11D2_A368_00001C3AD7D3_.wvu.PrintTitles" localSheetId="46" hidden="1">#REF!</definedName>
    <definedName name="Z_C2C0FF43_603F_11D2_A368_00001C3AD7D3_.wvu.PrintTitles" localSheetId="35" hidden="1">#REF!</definedName>
    <definedName name="Z_C2C0FF43_603F_11D2_A368_00001C3AD7D3_.wvu.PrintTitles" localSheetId="22" hidden="1">#REF!</definedName>
    <definedName name="Z_C2C0FF43_603F_11D2_A368_00001C3AD7D3_.wvu.PrintTitles" localSheetId="23" hidden="1">#REF!</definedName>
    <definedName name="Z_C2C0FF43_603F_11D2_A368_00001C3AD7D3_.wvu.PrintTitles" localSheetId="24" hidden="1">#REF!</definedName>
    <definedName name="Z_C2C0FF43_603F_11D2_A368_00001C3AD7D3_.wvu.PrintTitles" hidden="1">#REF!</definedName>
    <definedName name="Z_D068BBA0_44C0_11D2_8EE8_0060971217D4_.wvu.Cols" localSheetId="0" hidden="1">#REF!,#REF!,#REF!,#REF!</definedName>
    <definedName name="Z_D068BBA0_44C0_11D2_8EE8_0060971217D4_.wvu.Cols" localSheetId="1" hidden="1">#REF!,#REF!,#REF!,#REF!</definedName>
    <definedName name="Z_D068BBA0_44C0_11D2_8EE8_0060971217D4_.wvu.Cols" localSheetId="37" hidden="1">#REF!,#REF!,#REF!,#REF!</definedName>
    <definedName name="Z_D068BBA0_44C0_11D2_8EE8_0060971217D4_.wvu.Cols" localSheetId="2" hidden="1">#REF!,#REF!,#REF!,#REF!</definedName>
    <definedName name="Z_D068BBA0_44C0_11D2_8EE8_0060971217D4_.wvu.Cols" localSheetId="25" hidden="1">#REF!,#REF!,#REF!,#REF!</definedName>
    <definedName name="Z_D068BBA0_44C0_11D2_8EE8_0060971217D4_.wvu.Cols" localSheetId="41" hidden="1">#REF!,#REF!,#REF!,#REF!</definedName>
    <definedName name="Z_D068BBA0_44C0_11D2_8EE8_0060971217D4_.wvu.Cols" localSheetId="7" hidden="1">#REF!,#REF!,#REF!,#REF!</definedName>
    <definedName name="Z_D068BBA0_44C0_11D2_8EE8_0060971217D4_.wvu.Cols" localSheetId="51" hidden="1">#REF!,#REF!,#REF!,#REF!</definedName>
    <definedName name="Z_D068BBA0_44C0_11D2_8EE8_0060971217D4_.wvu.Cols" localSheetId="56" hidden="1">#REF!,#REF!,#REF!,#REF!</definedName>
    <definedName name="Z_D068BBA0_44C0_11D2_8EE8_0060971217D4_.wvu.Cols" localSheetId="16" hidden="1">#REF!,#REF!,#REF!,#REF!</definedName>
    <definedName name="Z_D068BBA0_44C0_11D2_8EE8_0060971217D4_.wvu.Cols" localSheetId="30" hidden="1">#REF!,#REF!,#REF!,#REF!</definedName>
    <definedName name="Z_D068BBA0_44C0_11D2_8EE8_0060971217D4_.wvu.Cols" localSheetId="46" hidden="1">#REF!,#REF!,#REF!,#REF!</definedName>
    <definedName name="Z_D068BBA0_44C0_11D2_8EE8_0060971217D4_.wvu.Cols" localSheetId="35" hidden="1">#REF!,#REF!,#REF!,#REF!</definedName>
    <definedName name="Z_D068BBA0_44C0_11D2_8EE8_0060971217D4_.wvu.Cols" localSheetId="22" hidden="1">#REF!,#REF!,#REF!,#REF!</definedName>
    <definedName name="Z_D068BBA0_44C0_11D2_8EE8_0060971217D4_.wvu.Cols" localSheetId="23" hidden="1">#REF!,#REF!,#REF!,#REF!</definedName>
    <definedName name="Z_D068BBA0_44C0_11D2_8EE8_0060971217D4_.wvu.Cols" localSheetId="24" hidden="1">#REF!,#REF!,#REF!,#REF!</definedName>
    <definedName name="Z_D068BBA0_44C0_11D2_8EE8_0060971217D4_.wvu.Cols" hidden="1">#REF!,#REF!,#REF!,#REF!</definedName>
    <definedName name="Z_D068BBA0_44C0_11D2_8EE8_0060971217D4_.wvu.PrintArea" localSheetId="0" hidden="1">#REF!</definedName>
    <definedName name="Z_D068BBA0_44C0_11D2_8EE8_0060971217D4_.wvu.PrintArea" localSheetId="1" hidden="1">#REF!</definedName>
    <definedName name="Z_D068BBA0_44C0_11D2_8EE8_0060971217D4_.wvu.PrintArea" localSheetId="37" hidden="1">#REF!</definedName>
    <definedName name="Z_D068BBA0_44C0_11D2_8EE8_0060971217D4_.wvu.PrintArea" localSheetId="2" hidden="1">#REF!</definedName>
    <definedName name="Z_D068BBA0_44C0_11D2_8EE8_0060971217D4_.wvu.PrintArea" localSheetId="25" hidden="1">#REF!</definedName>
    <definedName name="Z_D068BBA0_44C0_11D2_8EE8_0060971217D4_.wvu.PrintArea" localSheetId="41" hidden="1">#REF!</definedName>
    <definedName name="Z_D068BBA0_44C0_11D2_8EE8_0060971217D4_.wvu.PrintArea" localSheetId="7" hidden="1">#REF!</definedName>
    <definedName name="Z_D068BBA0_44C0_11D2_8EE8_0060971217D4_.wvu.PrintArea" localSheetId="51" hidden="1">#REF!</definedName>
    <definedName name="Z_D068BBA0_44C0_11D2_8EE8_0060971217D4_.wvu.PrintArea" localSheetId="56" hidden="1">#REF!</definedName>
    <definedName name="Z_D068BBA0_44C0_11D2_8EE8_0060971217D4_.wvu.PrintArea" localSheetId="16" hidden="1">#REF!</definedName>
    <definedName name="Z_D068BBA0_44C0_11D2_8EE8_0060971217D4_.wvu.PrintArea" localSheetId="30" hidden="1">#REF!</definedName>
    <definedName name="Z_D068BBA0_44C0_11D2_8EE8_0060971217D4_.wvu.PrintArea" localSheetId="46" hidden="1">#REF!</definedName>
    <definedName name="Z_D068BBA0_44C0_11D2_8EE8_0060971217D4_.wvu.PrintArea" localSheetId="35" hidden="1">#REF!</definedName>
    <definedName name="Z_D068BBA0_44C0_11D2_8EE8_0060971217D4_.wvu.PrintArea" localSheetId="22" hidden="1">#REF!</definedName>
    <definedName name="Z_D068BBA0_44C0_11D2_8EE8_0060971217D4_.wvu.PrintArea" localSheetId="23" hidden="1">#REF!</definedName>
    <definedName name="Z_D068BBA0_44C0_11D2_8EE8_0060971217D4_.wvu.PrintArea" localSheetId="24" hidden="1">#REF!</definedName>
    <definedName name="Z_D068BBA0_44C0_11D2_8EE8_0060971217D4_.wvu.PrintArea" hidden="1">#REF!</definedName>
    <definedName name="Z_D068BBA0_44C0_11D2_8EE8_0060971217D4_.wvu.PrintTitles" localSheetId="0" hidden="1">#REF!</definedName>
    <definedName name="Z_D068BBA0_44C0_11D2_8EE8_0060971217D4_.wvu.PrintTitles" localSheetId="1" hidden="1">#REF!</definedName>
    <definedName name="Z_D068BBA0_44C0_11D2_8EE8_0060971217D4_.wvu.PrintTitles" localSheetId="37" hidden="1">#REF!</definedName>
    <definedName name="Z_D068BBA0_44C0_11D2_8EE8_0060971217D4_.wvu.PrintTitles" localSheetId="2" hidden="1">#REF!</definedName>
    <definedName name="Z_D068BBA0_44C0_11D2_8EE8_0060971217D4_.wvu.PrintTitles" localSheetId="25" hidden="1">#REF!</definedName>
    <definedName name="Z_D068BBA0_44C0_11D2_8EE8_0060971217D4_.wvu.PrintTitles" localSheetId="41" hidden="1">#REF!</definedName>
    <definedName name="Z_D068BBA0_44C0_11D2_8EE8_0060971217D4_.wvu.PrintTitles" localSheetId="7" hidden="1">#REF!</definedName>
    <definedName name="Z_D068BBA0_44C0_11D2_8EE8_0060971217D4_.wvu.PrintTitles" localSheetId="51" hidden="1">#REF!</definedName>
    <definedName name="Z_D068BBA0_44C0_11D2_8EE8_0060971217D4_.wvu.PrintTitles" localSheetId="56" hidden="1">#REF!</definedName>
    <definedName name="Z_D068BBA0_44C0_11D2_8EE8_0060971217D4_.wvu.PrintTitles" localSheetId="16" hidden="1">#REF!</definedName>
    <definedName name="Z_D068BBA0_44C0_11D2_8EE8_0060971217D4_.wvu.PrintTitles" localSheetId="30" hidden="1">#REF!</definedName>
    <definedName name="Z_D068BBA0_44C0_11D2_8EE8_0060971217D4_.wvu.PrintTitles" localSheetId="46" hidden="1">#REF!</definedName>
    <definedName name="Z_D068BBA0_44C0_11D2_8EE8_0060971217D4_.wvu.PrintTitles" localSheetId="35" hidden="1">#REF!</definedName>
    <definedName name="Z_D068BBA0_44C0_11D2_8EE8_0060971217D4_.wvu.PrintTitles" localSheetId="22" hidden="1">#REF!</definedName>
    <definedName name="Z_D068BBA0_44C0_11D2_8EE8_0060971217D4_.wvu.PrintTitles" localSheetId="23" hidden="1">#REF!</definedName>
    <definedName name="Z_D068BBA0_44C0_11D2_8EE8_0060971217D4_.wvu.PrintTitles" localSheetId="24" hidden="1">#REF!</definedName>
    <definedName name="Z_D068BBA0_44C0_11D2_8EE8_0060971217D4_.wvu.PrintTitles" hidden="1">#REF!</definedName>
    <definedName name="Z_EB10D9FB_2EE3_4F8B_B2B0_3BDB3EEC5F34_.wvu.Cols" localSheetId="0" hidden="1">'Cost and Profit Margin Analysis'!#REF!</definedName>
    <definedName name="Z_EB10D9FB_2EE3_4F8B_B2B0_3BDB3EEC5F34_.wvu.Cols" localSheetId="1" hidden="1">'Per Unit Average Cost'!#REF!</definedName>
    <definedName name="Z_EB10D9FB_2EE3_4F8B_B2B0_3BDB3EEC5F34_.wvu.Cols" localSheetId="38" hidden="1">'R. P&amp;L Apr'!#REF!</definedName>
    <definedName name="Z_EB10D9FB_2EE3_4F8B_B2B0_3BDB3EEC5F34_.wvu.Cols" localSheetId="4" hidden="1">'R. P&amp;L Aug'!#REF!</definedName>
    <definedName name="Z_EB10D9FB_2EE3_4F8B_B2B0_3BDB3EEC5F34_.wvu.Cols" localSheetId="48" hidden="1">'R. P&amp;L Feb'!#REF!</definedName>
    <definedName name="Z_EB10D9FB_2EE3_4F8B_B2B0_3BDB3EEC5F34_.wvu.Cols" localSheetId="53" hidden="1">'R. P&amp;L Jan'!#REF!</definedName>
    <definedName name="Z_EB10D9FB_2EE3_4F8B_B2B0_3BDB3EEC5F34_.wvu.Cols" localSheetId="13" hidden="1">'R. P&amp;L Jul'!#REF!</definedName>
    <definedName name="Z_EB10D9FB_2EE3_4F8B_B2B0_3BDB3EEC5F34_.wvu.Cols" localSheetId="27" hidden="1">'R. P&amp;L Jun'!#REF!</definedName>
    <definedName name="Z_EB10D9FB_2EE3_4F8B_B2B0_3BDB3EEC5F34_.wvu.Cols" localSheetId="43" hidden="1">'R. P&amp;L Mar'!#REF!</definedName>
    <definedName name="Z_EB10D9FB_2EE3_4F8B_B2B0_3BDB3EEC5F34_.wvu.Cols" localSheetId="32" hidden="1">'R. P&amp;L May'!#REF!</definedName>
    <definedName name="Z_EB10D9FB_2EE3_4F8B_B2B0_3BDB3EEC5F34_.wvu.Cols" localSheetId="37" hidden="1">'R. P&amp;L Monthwise'!#REF!</definedName>
    <definedName name="Z_EB10D9FB_2EE3_4F8B_B2B0_3BDB3EEC5F34_.wvu.Cols" localSheetId="2" hidden="1">'R. P&amp;L Mthws Dtld w shipping'!#REF!</definedName>
    <definedName name="Z_EB10D9FB_2EE3_4F8B_B2B0_3BDB3EEC5F34_.wvu.Cols" localSheetId="25" hidden="1">'R. P&amp;L Mthws Dtld wo shippin'!#REF!</definedName>
    <definedName name="Z_EB10D9FB_2EE3_4F8B_B2B0_3BDB3EEC5F34_.wvu.Cols" localSheetId="22" hidden="1">'Variable and Fixed Cost'!#REF!</definedName>
    <definedName name="Z_EB10D9FB_2EE3_4F8B_B2B0_3BDB3EEC5F34_.wvu.Cols" localSheetId="23" hidden="1">'Variance Analysis'!#REF!</definedName>
    <definedName name="Z_EB10D9FB_2EE3_4F8B_B2B0_3BDB3EEC5F34_.wvu.Cols" localSheetId="24" hidden="1">'Variance Analysis - Graphs'!#REF!</definedName>
    <definedName name="Z_EB10D9FB_2EE3_4F8B_B2B0_3BDB3EEC5F34_.wvu.PrintArea" localSheetId="0" hidden="1">'Cost and Profit Margin Analysis'!$B$1:$C$65</definedName>
    <definedName name="Z_EB10D9FB_2EE3_4F8B_B2B0_3BDB3EEC5F34_.wvu.PrintArea" localSheetId="1" hidden="1">'Per Unit Average Cost'!$B$1:$C$64</definedName>
    <definedName name="Z_EB10D9FB_2EE3_4F8B_B2B0_3BDB3EEC5F34_.wvu.PrintArea" localSheetId="36" hidden="1">'R. BS Apr'!$B$1:$G$32</definedName>
    <definedName name="Z_EB10D9FB_2EE3_4F8B_B2B0_3BDB3EEC5F34_.wvu.PrintArea" localSheetId="3" hidden="1">'R. BS Aug'!$B$1:$G$32</definedName>
    <definedName name="Z_EB10D9FB_2EE3_4F8B_B2B0_3BDB3EEC5F34_.wvu.PrintArea" localSheetId="47" hidden="1">'R. BS Feb'!$B$1:$G$32</definedName>
    <definedName name="Z_EB10D9FB_2EE3_4F8B_B2B0_3BDB3EEC5F34_.wvu.PrintArea" localSheetId="52" hidden="1">'R. BS Jan'!$B$1:$G$32</definedName>
    <definedName name="Z_EB10D9FB_2EE3_4F8B_B2B0_3BDB3EEC5F34_.wvu.PrintArea" localSheetId="12" hidden="1">'R. BS Jul'!$B$1:$G$32</definedName>
    <definedName name="Z_EB10D9FB_2EE3_4F8B_B2B0_3BDB3EEC5F34_.wvu.PrintArea" localSheetId="26" hidden="1">'R. BS Jun'!$B$1:$G$32</definedName>
    <definedName name="Z_EB10D9FB_2EE3_4F8B_B2B0_3BDB3EEC5F34_.wvu.PrintArea" localSheetId="42" hidden="1">'R. BS Mar'!$B$1:$G$32</definedName>
    <definedName name="Z_EB10D9FB_2EE3_4F8B_B2B0_3BDB3EEC5F34_.wvu.PrintArea" localSheetId="31" hidden="1">'R. BS May'!$B$1:$G$32</definedName>
    <definedName name="Z_EB10D9FB_2EE3_4F8B_B2B0_3BDB3EEC5F34_.wvu.PrintArea" localSheetId="40" hidden="1">'R. CF Apr'!$A$1:$D$41</definedName>
    <definedName name="Z_EB10D9FB_2EE3_4F8B_B2B0_3BDB3EEC5F34_.wvu.PrintArea" localSheetId="6" hidden="1">'R. CF Aug'!$A$1:$D$41</definedName>
    <definedName name="Z_EB10D9FB_2EE3_4F8B_B2B0_3BDB3EEC5F34_.wvu.PrintArea" localSheetId="50" hidden="1">'R. CF Feb'!$A$1:$D$41</definedName>
    <definedName name="Z_EB10D9FB_2EE3_4F8B_B2B0_3BDB3EEC5F34_.wvu.PrintArea" localSheetId="55" hidden="1">'R. CF Jan'!$A$1:$D$41</definedName>
    <definedName name="Z_EB10D9FB_2EE3_4F8B_B2B0_3BDB3EEC5F34_.wvu.PrintArea" localSheetId="15" hidden="1">'R. CF Jul'!$A$1:$D$41</definedName>
    <definedName name="Z_EB10D9FB_2EE3_4F8B_B2B0_3BDB3EEC5F34_.wvu.PrintArea" localSheetId="29" hidden="1">'R. CF Jun'!$A$1:$D$41</definedName>
    <definedName name="Z_EB10D9FB_2EE3_4F8B_B2B0_3BDB3EEC5F34_.wvu.PrintArea" localSheetId="45" hidden="1">'R. CF Mar'!$A$1:$D$41</definedName>
    <definedName name="Z_EB10D9FB_2EE3_4F8B_B2B0_3BDB3EEC5F34_.wvu.PrintArea" localSheetId="34" hidden="1">'R. CF May'!$A$1:$D$41</definedName>
    <definedName name="Z_EB10D9FB_2EE3_4F8B_B2B0_3BDB3EEC5F34_.wvu.PrintArea" localSheetId="39" hidden="1">'R. Equity Apr'!$A$1:$D$23</definedName>
    <definedName name="Z_EB10D9FB_2EE3_4F8B_B2B0_3BDB3EEC5F34_.wvu.PrintArea" localSheetId="5" hidden="1">'R. Equity Aug'!$A$1:$D$23</definedName>
    <definedName name="Z_EB10D9FB_2EE3_4F8B_B2B0_3BDB3EEC5F34_.wvu.PrintArea" localSheetId="49" hidden="1">'R. Equity Feb'!$A$1:$D$23</definedName>
    <definedName name="Z_EB10D9FB_2EE3_4F8B_B2B0_3BDB3EEC5F34_.wvu.PrintArea" localSheetId="54" hidden="1">'R. Equity Jan'!$A$1:$D$23</definedName>
    <definedName name="Z_EB10D9FB_2EE3_4F8B_B2B0_3BDB3EEC5F34_.wvu.PrintArea" localSheetId="14" hidden="1">'R. Equity Jul'!$A$1:$D$23</definedName>
    <definedName name="Z_EB10D9FB_2EE3_4F8B_B2B0_3BDB3EEC5F34_.wvu.PrintArea" localSheetId="28" hidden="1">'R. Equity Jun'!$A$1:$D$23</definedName>
    <definedName name="Z_EB10D9FB_2EE3_4F8B_B2B0_3BDB3EEC5F34_.wvu.PrintArea" localSheetId="44" hidden="1">'R. Equity Mar'!$A$1:$D$23</definedName>
    <definedName name="Z_EB10D9FB_2EE3_4F8B_B2B0_3BDB3EEC5F34_.wvu.PrintArea" localSheetId="33" hidden="1">'R. Equity May'!$A$1:$D$23</definedName>
    <definedName name="Z_EB10D9FB_2EE3_4F8B_B2B0_3BDB3EEC5F34_.wvu.PrintArea" localSheetId="38" hidden="1">'R. P&amp;L Apr'!$B$1:$E$20</definedName>
    <definedName name="Z_EB10D9FB_2EE3_4F8B_B2B0_3BDB3EEC5F34_.wvu.PrintArea" localSheetId="4" hidden="1">'R. P&amp;L Aug'!$B$1:$E$20</definedName>
    <definedName name="Z_EB10D9FB_2EE3_4F8B_B2B0_3BDB3EEC5F34_.wvu.PrintArea" localSheetId="48" hidden="1">'R. P&amp;L Feb'!$B$1:$E$20</definedName>
    <definedName name="Z_EB10D9FB_2EE3_4F8B_B2B0_3BDB3EEC5F34_.wvu.PrintArea" localSheetId="53" hidden="1">'R. P&amp;L Jan'!$B$1:$E$20</definedName>
    <definedName name="Z_EB10D9FB_2EE3_4F8B_B2B0_3BDB3EEC5F34_.wvu.PrintArea" localSheetId="13" hidden="1">'R. P&amp;L Jul'!$B$1:$E$20</definedName>
    <definedName name="Z_EB10D9FB_2EE3_4F8B_B2B0_3BDB3EEC5F34_.wvu.PrintArea" localSheetId="27" hidden="1">'R. P&amp;L Jun'!$B$1:$E$20</definedName>
    <definedName name="Z_EB10D9FB_2EE3_4F8B_B2B0_3BDB3EEC5F34_.wvu.PrintArea" localSheetId="43" hidden="1">'R. P&amp;L Mar'!$B$1:$E$20</definedName>
    <definedName name="Z_EB10D9FB_2EE3_4F8B_B2B0_3BDB3EEC5F34_.wvu.PrintArea" localSheetId="32" hidden="1">'R. P&amp;L May'!$B$1:$E$20</definedName>
    <definedName name="Z_EB10D9FB_2EE3_4F8B_B2B0_3BDB3EEC5F34_.wvu.PrintArea" localSheetId="37" hidden="1">'R. P&amp;L Monthwise'!$B$1:$C$19</definedName>
    <definedName name="Z_EB10D9FB_2EE3_4F8B_B2B0_3BDB3EEC5F34_.wvu.PrintArea" localSheetId="2" hidden="1">'R. P&amp;L Mthws Dtld w shipping'!$B$1:$B$64</definedName>
    <definedName name="Z_EB10D9FB_2EE3_4F8B_B2B0_3BDB3EEC5F34_.wvu.PrintArea" localSheetId="25" hidden="1">'R. P&amp;L Mthws Dtld wo shippin'!$B$1:$C$56</definedName>
    <definedName name="Z_EB10D9FB_2EE3_4F8B_B2B0_3BDB3EEC5F34_.wvu.PrintArea" localSheetId="22" hidden="1">'Variable and Fixed Cost'!$B$1:$C$57</definedName>
    <definedName name="Z_EB10D9FB_2EE3_4F8B_B2B0_3BDB3EEC5F34_.wvu.PrintArea" localSheetId="23" hidden="1">'Variance Analysis'!$B$1:$B$55</definedName>
    <definedName name="Z_EB10D9FB_2EE3_4F8B_B2B0_3BDB3EEC5F34_.wvu.PrintArea" localSheetId="24" hidden="1">'Variance Analysis - Graphs'!$B$1:$B$57</definedName>
    <definedName name="Z_EB10D9FB_2EE3_4F8B_B2B0_3BDB3EEC5F34_.wvu.PrintTitles" localSheetId="40" hidden="1">'R. CF Apr'!$1:$6</definedName>
    <definedName name="Z_EB10D9FB_2EE3_4F8B_B2B0_3BDB3EEC5F34_.wvu.PrintTitles" localSheetId="6" hidden="1">'R. CF Aug'!$1:$6</definedName>
    <definedName name="Z_EB10D9FB_2EE3_4F8B_B2B0_3BDB3EEC5F34_.wvu.PrintTitles" localSheetId="50" hidden="1">'R. CF Feb'!$1:$6</definedName>
    <definedName name="Z_EB10D9FB_2EE3_4F8B_B2B0_3BDB3EEC5F34_.wvu.PrintTitles" localSheetId="55" hidden="1">'R. CF Jan'!$1:$6</definedName>
    <definedName name="Z_EB10D9FB_2EE3_4F8B_B2B0_3BDB3EEC5F34_.wvu.PrintTitles" localSheetId="15" hidden="1">'R. CF Jul'!$1:$6</definedName>
    <definedName name="Z_EB10D9FB_2EE3_4F8B_B2B0_3BDB3EEC5F34_.wvu.PrintTitles" localSheetId="29" hidden="1">'R. CF Jun'!$1:$6</definedName>
    <definedName name="Z_EB10D9FB_2EE3_4F8B_B2B0_3BDB3EEC5F34_.wvu.PrintTitles" localSheetId="45" hidden="1">'R. CF Mar'!$1:$6</definedName>
    <definedName name="Z_EB10D9FB_2EE3_4F8B_B2B0_3BDB3EEC5F34_.wvu.PrintTitles" localSheetId="34" hidden="1">'R. CF May'!$1:$6</definedName>
    <definedName name="Z_EB10D9FB_2EE3_4F8B_B2B0_3BDB3EEC5F34_.wvu.Rows" localSheetId="36" hidden="1">'R. BS Apr'!#REF!</definedName>
    <definedName name="Z_EB10D9FB_2EE3_4F8B_B2B0_3BDB3EEC5F34_.wvu.Rows" localSheetId="3" hidden="1">'R. BS Aug'!#REF!</definedName>
    <definedName name="Z_EB10D9FB_2EE3_4F8B_B2B0_3BDB3EEC5F34_.wvu.Rows" localSheetId="47" hidden="1">'R. BS Feb'!#REF!</definedName>
    <definedName name="Z_EB10D9FB_2EE3_4F8B_B2B0_3BDB3EEC5F34_.wvu.Rows" localSheetId="52" hidden="1">'R. BS Jan'!#REF!</definedName>
    <definedName name="Z_EB10D9FB_2EE3_4F8B_B2B0_3BDB3EEC5F34_.wvu.Rows" localSheetId="12" hidden="1">'R. BS Jul'!#REF!</definedName>
    <definedName name="Z_EB10D9FB_2EE3_4F8B_B2B0_3BDB3EEC5F34_.wvu.Rows" localSheetId="26" hidden="1">'R. BS Jun'!#REF!</definedName>
    <definedName name="Z_EB10D9FB_2EE3_4F8B_B2B0_3BDB3EEC5F34_.wvu.Rows" localSheetId="42" hidden="1">'R. BS Mar'!#REF!</definedName>
    <definedName name="Z_EB10D9FB_2EE3_4F8B_B2B0_3BDB3EEC5F34_.wvu.Rows" localSheetId="31" hidden="1">'R. BS May'!#REF!</definedName>
    <definedName name="Z_EB10D9FB_2EE3_4F8B_B2B0_3BDB3EEC5F34_.wvu.Rows" localSheetId="40" hidden="1">'R. CF Apr'!$21:$21,'R. CF Apr'!#REF!,'R. CF Apr'!#REF!,'R. CF Apr'!#REF!,'R. CF Apr'!#REF!</definedName>
    <definedName name="Z_EB10D9FB_2EE3_4F8B_B2B0_3BDB3EEC5F34_.wvu.Rows" localSheetId="6" hidden="1">'R. CF Aug'!$21:$21,'R. CF Aug'!#REF!,'R. CF Aug'!#REF!,'R. CF Aug'!#REF!,'R. CF Aug'!#REF!</definedName>
    <definedName name="Z_EB10D9FB_2EE3_4F8B_B2B0_3BDB3EEC5F34_.wvu.Rows" localSheetId="50" hidden="1">'R. CF Feb'!$21:$21,'R. CF Feb'!#REF!,'R. CF Feb'!#REF!,'R. CF Feb'!#REF!,'R. CF Feb'!#REF!</definedName>
    <definedName name="Z_EB10D9FB_2EE3_4F8B_B2B0_3BDB3EEC5F34_.wvu.Rows" localSheetId="55" hidden="1">'R. CF Jan'!$21:$21,'R. CF Jan'!#REF!,'R. CF Jan'!#REF!,'R. CF Jan'!#REF!,'R. CF Jan'!#REF!</definedName>
    <definedName name="Z_EB10D9FB_2EE3_4F8B_B2B0_3BDB3EEC5F34_.wvu.Rows" localSheetId="15" hidden="1">'R. CF Jul'!$21:$21,'R. CF Jul'!#REF!,'R. CF Jul'!#REF!,'R. CF Jul'!#REF!,'R. CF Jul'!#REF!</definedName>
    <definedName name="Z_EB10D9FB_2EE3_4F8B_B2B0_3BDB3EEC5F34_.wvu.Rows" localSheetId="29" hidden="1">'R. CF Jun'!$21:$21,'R. CF Jun'!#REF!,'R. CF Jun'!#REF!,'R. CF Jun'!#REF!,'R. CF Jun'!#REF!</definedName>
    <definedName name="Z_EB10D9FB_2EE3_4F8B_B2B0_3BDB3EEC5F34_.wvu.Rows" localSheetId="45" hidden="1">'R. CF Mar'!$21:$21,'R. CF Mar'!#REF!,'R. CF Mar'!#REF!,'R. CF Mar'!#REF!,'R. CF Mar'!#REF!</definedName>
    <definedName name="Z_EB10D9FB_2EE3_4F8B_B2B0_3BDB3EEC5F34_.wvu.Rows" localSheetId="34" hidden="1">'R. CF May'!$21:$21,'R. CF May'!#REF!,'R. CF May'!#REF!,'R. CF May'!#REF!,'R. CF May'!#REF!</definedName>
    <definedName name="Z_F3F2DB71_7CF8_11D4_AF24_0080AD91B2FE_.wvu.Cols" hidden="1">[58]PLC!$AX:$AY,[58]PLC!$BH:$BI,[58]PLC!$CS:$DA,[58]PLC!$EK:$EM</definedName>
    <definedName name="Z_F3F2DB71_7CF8_11D4_AF24_0080AD91B2FE_.wvu.FilterData" hidden="1">[10]TRans!$A$1:$H$1078</definedName>
    <definedName name="Z_F3F2DB71_7CF8_11D4_AF24_0080AD91B2FE_.wvu.Rows" localSheetId="0" hidden="1">#REF!,#REF!,#REF!,#REF!,#REF!,#REF!</definedName>
    <definedName name="Z_F3F2DB71_7CF8_11D4_AF24_0080AD91B2FE_.wvu.Rows" localSheetId="1" hidden="1">#REF!,#REF!,#REF!,#REF!,#REF!,#REF!</definedName>
    <definedName name="Z_F3F2DB71_7CF8_11D4_AF24_0080AD91B2FE_.wvu.Rows" localSheetId="37" hidden="1">#REF!,#REF!,#REF!,#REF!,#REF!,#REF!</definedName>
    <definedName name="Z_F3F2DB71_7CF8_11D4_AF24_0080AD91B2FE_.wvu.Rows" localSheetId="2" hidden="1">#REF!,#REF!,#REF!,#REF!,#REF!,#REF!</definedName>
    <definedName name="Z_F3F2DB71_7CF8_11D4_AF24_0080AD91B2FE_.wvu.Rows" localSheetId="25" hidden="1">#REF!,#REF!,#REF!,#REF!,#REF!,#REF!</definedName>
    <definedName name="Z_F3F2DB71_7CF8_11D4_AF24_0080AD91B2FE_.wvu.Rows" localSheetId="41" hidden="1">#REF!,#REF!,#REF!,#REF!,#REF!,#REF!</definedName>
    <definedName name="Z_F3F2DB71_7CF8_11D4_AF24_0080AD91B2FE_.wvu.Rows" localSheetId="7" hidden="1">#REF!,#REF!,#REF!,#REF!,#REF!,#REF!</definedName>
    <definedName name="Z_F3F2DB71_7CF8_11D4_AF24_0080AD91B2FE_.wvu.Rows" localSheetId="51" hidden="1">#REF!,#REF!,#REF!,#REF!,#REF!,#REF!</definedName>
    <definedName name="Z_F3F2DB71_7CF8_11D4_AF24_0080AD91B2FE_.wvu.Rows" localSheetId="56" hidden="1">#REF!,#REF!,#REF!,#REF!,#REF!,#REF!</definedName>
    <definedName name="Z_F3F2DB71_7CF8_11D4_AF24_0080AD91B2FE_.wvu.Rows" localSheetId="16" hidden="1">#REF!,#REF!,#REF!,#REF!,#REF!,#REF!</definedName>
    <definedName name="Z_F3F2DB71_7CF8_11D4_AF24_0080AD91B2FE_.wvu.Rows" localSheetId="30" hidden="1">#REF!,#REF!,#REF!,#REF!,#REF!,#REF!</definedName>
    <definedName name="Z_F3F2DB71_7CF8_11D4_AF24_0080AD91B2FE_.wvu.Rows" localSheetId="46" hidden="1">#REF!,#REF!,#REF!,#REF!,#REF!,#REF!</definedName>
    <definedName name="Z_F3F2DB71_7CF8_11D4_AF24_0080AD91B2FE_.wvu.Rows" localSheetId="35" hidden="1">#REF!,#REF!,#REF!,#REF!,#REF!,#REF!</definedName>
    <definedName name="Z_F3F2DB71_7CF8_11D4_AF24_0080AD91B2FE_.wvu.Rows" localSheetId="22" hidden="1">#REF!,#REF!,#REF!,#REF!,#REF!,#REF!</definedName>
    <definedName name="Z_F3F2DB71_7CF8_11D4_AF24_0080AD91B2FE_.wvu.Rows" localSheetId="23" hidden="1">#REF!,#REF!,#REF!,#REF!,#REF!,#REF!</definedName>
    <definedName name="Z_F3F2DB71_7CF8_11D4_AF24_0080AD91B2FE_.wvu.Rows" localSheetId="24" hidden="1">#REF!,#REF!,#REF!,#REF!,#REF!,#REF!</definedName>
    <definedName name="Z_F3F2DB71_7CF8_11D4_AF24_0080AD91B2FE_.wvu.Rows" hidden="1">#REF!,#REF!,#REF!,#REF!,#REF!,#REF!</definedName>
    <definedName name="Zam" localSheetId="0">#REF!</definedName>
    <definedName name="Zam" localSheetId="1">#REF!</definedName>
    <definedName name="Zam" localSheetId="37">#REF!</definedName>
    <definedName name="Zam" localSheetId="2">#REF!</definedName>
    <definedName name="Zam" localSheetId="25">#REF!</definedName>
    <definedName name="Zam" localSheetId="41">#REF!</definedName>
    <definedName name="Zam" localSheetId="7">#REF!</definedName>
    <definedName name="Zam" localSheetId="51">#REF!</definedName>
    <definedName name="Zam" localSheetId="56">#REF!</definedName>
    <definedName name="Zam" localSheetId="16">#REF!</definedName>
    <definedName name="Zam" localSheetId="30">#REF!</definedName>
    <definedName name="Zam" localSheetId="46">#REF!</definedName>
    <definedName name="Zam" localSheetId="35">#REF!</definedName>
    <definedName name="Zam" localSheetId="22">#REF!</definedName>
    <definedName name="Zam" localSheetId="23">#REF!</definedName>
    <definedName name="Zam" localSheetId="24">#REF!</definedName>
    <definedName name="Za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19" l="1"/>
  <c r="I117" i="18"/>
  <c r="F117" i="18"/>
  <c r="E117" i="18"/>
  <c r="E77" i="119"/>
  <c r="H958" i="18"/>
  <c r="F958" i="18"/>
  <c r="E47" i="119"/>
  <c r="E17" i="119"/>
  <c r="I196" i="18"/>
  <c r="F196" i="18"/>
  <c r="E196" i="18"/>
  <c r="H577" i="18"/>
  <c r="F577" i="18"/>
  <c r="E46" i="119"/>
  <c r="I195" i="18"/>
  <c r="F195" i="18"/>
  <c r="E195" i="18"/>
  <c r="H567" i="18"/>
  <c r="F567" i="18"/>
  <c r="E44" i="119"/>
  <c r="F27" i="119"/>
  <c r="I328" i="18"/>
  <c r="F328" i="18"/>
  <c r="E328" i="18"/>
  <c r="H538" i="18"/>
  <c r="F538" i="18"/>
  <c r="I116" i="18"/>
  <c r="F116" i="18"/>
  <c r="E116" i="18"/>
  <c r="H537" i="18"/>
  <c r="F537" i="18"/>
  <c r="E42" i="119"/>
  <c r="I115" i="18"/>
  <c r="F115" i="18"/>
  <c r="E115" i="18"/>
  <c r="H494" i="18"/>
  <c r="F494" i="18"/>
  <c r="E69" i="119" l="1"/>
  <c r="I194" i="18"/>
  <c r="F194" i="18"/>
  <c r="E194" i="18"/>
  <c r="H889" i="18"/>
  <c r="F889" i="18"/>
  <c r="E68" i="119" l="1"/>
  <c r="I327" i="18"/>
  <c r="F327" i="18"/>
  <c r="E327" i="18"/>
  <c r="H868" i="18"/>
  <c r="F868" i="18"/>
  <c r="E71" i="119"/>
  <c r="I114" i="18"/>
  <c r="F114" i="18"/>
  <c r="E114" i="18"/>
  <c r="H903" i="18"/>
  <c r="F903" i="18"/>
  <c r="E72" i="119"/>
  <c r="I113" i="18"/>
  <c r="F113" i="18"/>
  <c r="E113" i="18"/>
  <c r="H909" i="18"/>
  <c r="F909" i="18"/>
  <c r="E62" i="119"/>
  <c r="I193" i="18"/>
  <c r="F193" i="18"/>
  <c r="E193" i="18"/>
  <c r="H742" i="18"/>
  <c r="F742" i="18"/>
  <c r="E61" i="119"/>
  <c r="I326" i="18"/>
  <c r="F326" i="18"/>
  <c r="E326" i="18"/>
  <c r="H724" i="18"/>
  <c r="F724" i="18"/>
  <c r="I192" i="18"/>
  <c r="F192" i="18"/>
  <c r="E192" i="18"/>
  <c r="H741" i="18"/>
  <c r="F741" i="18"/>
  <c r="I112" i="18"/>
  <c r="F112" i="18"/>
  <c r="E112" i="18"/>
  <c r="H723" i="18"/>
  <c r="F723" i="18"/>
  <c r="E66" i="119"/>
  <c r="I191" i="18"/>
  <c r="F191" i="18"/>
  <c r="E191" i="18"/>
  <c r="H819" i="18"/>
  <c r="F819" i="18"/>
  <c r="E63" i="119"/>
  <c r="I325" i="18"/>
  <c r="F325" i="18"/>
  <c r="E325" i="18"/>
  <c r="H758" i="18"/>
  <c r="F758" i="18"/>
  <c r="K55" i="89" l="1"/>
  <c r="L55" i="95"/>
  <c r="L5" i="95"/>
  <c r="B3" i="89"/>
  <c r="D87" i="119"/>
  <c r="B87" i="119"/>
  <c r="D86" i="119"/>
  <c r="B86" i="119"/>
  <c r="C85" i="119"/>
  <c r="D83" i="119"/>
  <c r="B83" i="119"/>
  <c r="D82" i="119"/>
  <c r="B82" i="119"/>
  <c r="D81" i="119"/>
  <c r="B81" i="119"/>
  <c r="D80" i="119"/>
  <c r="B80" i="119"/>
  <c r="E79" i="119"/>
  <c r="D79" i="119"/>
  <c r="B79" i="119"/>
  <c r="E78" i="119"/>
  <c r="D78" i="119"/>
  <c r="B78" i="119"/>
  <c r="D77" i="119"/>
  <c r="B77" i="119"/>
  <c r="E76" i="119"/>
  <c r="D76" i="119"/>
  <c r="B76" i="119"/>
  <c r="E75" i="119"/>
  <c r="D75" i="119"/>
  <c r="B75" i="119"/>
  <c r="E74" i="119"/>
  <c r="E14" i="116" s="1"/>
  <c r="D74" i="119"/>
  <c r="B74" i="119"/>
  <c r="D73" i="119"/>
  <c r="B73" i="119"/>
  <c r="D72" i="119"/>
  <c r="B72" i="119"/>
  <c r="D71" i="119"/>
  <c r="B71" i="119"/>
  <c r="D70" i="119"/>
  <c r="B70" i="119"/>
  <c r="D69" i="119"/>
  <c r="B69" i="119"/>
  <c r="D68" i="119"/>
  <c r="B68" i="119"/>
  <c r="D67" i="119"/>
  <c r="B67" i="119"/>
  <c r="D66" i="119"/>
  <c r="B66" i="119"/>
  <c r="D65" i="119"/>
  <c r="B65" i="119"/>
  <c r="E64" i="119"/>
  <c r="D64" i="119"/>
  <c r="B64" i="119"/>
  <c r="D63" i="119"/>
  <c r="B63" i="119"/>
  <c r="D62" i="119"/>
  <c r="B62" i="119"/>
  <c r="D61" i="119"/>
  <c r="B61" i="119"/>
  <c r="D60" i="119"/>
  <c r="B60" i="119"/>
  <c r="D59" i="119"/>
  <c r="B59" i="119"/>
  <c r="D56" i="119"/>
  <c r="B56" i="119"/>
  <c r="D55" i="119"/>
  <c r="B55" i="119"/>
  <c r="D54" i="119"/>
  <c r="B54" i="119"/>
  <c r="D53" i="119"/>
  <c r="B53" i="119"/>
  <c r="D52" i="119"/>
  <c r="B52" i="119"/>
  <c r="D51" i="119"/>
  <c r="B51" i="119"/>
  <c r="D50" i="119"/>
  <c r="B50" i="119"/>
  <c r="D49" i="119"/>
  <c r="B49" i="119"/>
  <c r="D48" i="119"/>
  <c r="B48" i="119"/>
  <c r="D47" i="119"/>
  <c r="B47" i="119"/>
  <c r="D46" i="119"/>
  <c r="B46" i="119"/>
  <c r="E45" i="119"/>
  <c r="D45" i="119"/>
  <c r="B45" i="119"/>
  <c r="D44" i="119"/>
  <c r="B44" i="119"/>
  <c r="D43" i="119"/>
  <c r="B43" i="119"/>
  <c r="D42" i="119"/>
  <c r="B42" i="119"/>
  <c r="D41" i="119"/>
  <c r="B41" i="119"/>
  <c r="D40" i="119"/>
  <c r="B40" i="119"/>
  <c r="D39" i="119"/>
  <c r="B39" i="119"/>
  <c r="D38" i="119"/>
  <c r="B38" i="119"/>
  <c r="D35" i="119"/>
  <c r="B35" i="119"/>
  <c r="D34" i="119"/>
  <c r="B34" i="119"/>
  <c r="D33" i="119"/>
  <c r="B33" i="119"/>
  <c r="D32" i="119"/>
  <c r="B32" i="119"/>
  <c r="D31" i="119"/>
  <c r="B31" i="119"/>
  <c r="D30" i="119"/>
  <c r="B30" i="119"/>
  <c r="D27" i="119"/>
  <c r="C25" i="115" s="1"/>
  <c r="B27" i="119"/>
  <c r="C26" i="119"/>
  <c r="D23" i="119"/>
  <c r="C22" i="115" s="1"/>
  <c r="B23" i="119"/>
  <c r="C22" i="119"/>
  <c r="D20" i="119"/>
  <c r="C18" i="115" s="1"/>
  <c r="B20" i="119"/>
  <c r="D17" i="119"/>
  <c r="B17" i="119"/>
  <c r="D16" i="119"/>
  <c r="B16" i="119"/>
  <c r="D13" i="119"/>
  <c r="B13" i="119"/>
  <c r="D12" i="119"/>
  <c r="B12" i="119"/>
  <c r="E9" i="119"/>
  <c r="D9" i="119"/>
  <c r="B9" i="119"/>
  <c r="E8" i="119"/>
  <c r="D8" i="119"/>
  <c r="B8" i="119"/>
  <c r="F6" i="119"/>
  <c r="A1" i="119"/>
  <c r="B1" i="115" s="1"/>
  <c r="B1" i="116" s="1"/>
  <c r="A1" i="117" s="1"/>
  <c r="A1" i="118" s="1"/>
  <c r="B11" i="117"/>
  <c r="D10" i="117"/>
  <c r="D8" i="117"/>
  <c r="A3" i="117"/>
  <c r="A3" i="118" s="1"/>
  <c r="E6" i="116"/>
  <c r="D5" i="118" s="1"/>
  <c r="E5" i="116"/>
  <c r="D4" i="118" s="1"/>
  <c r="C12" i="115"/>
  <c r="C9" i="115"/>
  <c r="C8" i="115"/>
  <c r="B6" i="117" l="1"/>
  <c r="G8" i="115"/>
  <c r="G9" i="115"/>
  <c r="D28" i="118"/>
  <c r="D31" i="118" s="1"/>
  <c r="E111" i="18" l="1"/>
  <c r="H493" i="18"/>
  <c r="I111" i="18" s="1"/>
  <c r="F493" i="18"/>
  <c r="F111" i="18" s="1"/>
  <c r="E324" i="18" l="1"/>
  <c r="J54" i="95"/>
  <c r="I54" i="95"/>
  <c r="H54" i="95"/>
  <c r="G54" i="95"/>
  <c r="F54" i="95"/>
  <c r="E54" i="95"/>
  <c r="B25" i="67"/>
  <c r="B26" i="67" s="1"/>
  <c r="E358" i="18"/>
  <c r="E372" i="18" s="1"/>
  <c r="E384" i="18" s="1"/>
  <c r="E394" i="18" s="1"/>
  <c r="F414" i="18"/>
  <c r="E46" i="18"/>
  <c r="E414" i="18" s="1"/>
  <c r="E109" i="18"/>
  <c r="H536" i="18"/>
  <c r="I109" i="18" s="1"/>
  <c r="F536" i="18"/>
  <c r="F109" i="18" s="1"/>
  <c r="E108" i="18"/>
  <c r="H991" i="18"/>
  <c r="I108" i="18" s="1"/>
  <c r="F991" i="18"/>
  <c r="F108" i="18" s="1"/>
  <c r="A22" i="67"/>
  <c r="A23" i="67" s="1"/>
  <c r="A24" i="67" s="1"/>
  <c r="A25" i="67" s="1"/>
  <c r="A26" i="67" s="1"/>
  <c r="E104" i="18"/>
  <c r="E105" i="18"/>
  <c r="E106" i="18"/>
  <c r="E110" i="18" s="1"/>
  <c r="E107" i="18"/>
  <c r="E103" i="18"/>
  <c r="H45" i="18"/>
  <c r="I25" i="67" s="1"/>
  <c r="H25" i="67" s="1"/>
  <c r="H44" i="18"/>
  <c r="I24" i="67" s="1"/>
  <c r="H43" i="18"/>
  <c r="I105" i="18" s="1"/>
  <c r="H42" i="18"/>
  <c r="I22" i="67" s="1"/>
  <c r="H41" i="18"/>
  <c r="I103" i="18" s="1"/>
  <c r="F45" i="18"/>
  <c r="C25" i="67" s="1"/>
  <c r="F44" i="18"/>
  <c r="C24" i="67" s="1"/>
  <c r="F43" i="18"/>
  <c r="F105" i="18" s="1"/>
  <c r="F42" i="18"/>
  <c r="C22" i="67" s="1"/>
  <c r="F41" i="18"/>
  <c r="C21" i="67" s="1"/>
  <c r="C23" i="67" l="1"/>
  <c r="I106" i="18"/>
  <c r="I104" i="18"/>
  <c r="F103" i="18"/>
  <c r="F104" i="18"/>
  <c r="F106" i="18"/>
  <c r="I23" i="67"/>
  <c r="I107" i="18"/>
  <c r="F107" i="18"/>
  <c r="H740" i="18"/>
  <c r="I190" i="18" s="1"/>
  <c r="H739" i="18"/>
  <c r="I189" i="18" s="1"/>
  <c r="F740" i="18"/>
  <c r="F190" i="18" s="1"/>
  <c r="F739" i="18"/>
  <c r="F189" i="18" s="1"/>
  <c r="E190" i="18"/>
  <c r="E189" i="18"/>
  <c r="E102" i="18"/>
  <c r="E101" i="18"/>
  <c r="H722" i="18"/>
  <c r="I102" i="18" s="1"/>
  <c r="H721" i="18"/>
  <c r="I101" i="18" s="1"/>
  <c r="F722" i="18"/>
  <c r="F102" i="18" s="1"/>
  <c r="F721" i="18"/>
  <c r="F101" i="18" s="1"/>
  <c r="H803" i="18"/>
  <c r="I188" i="18" s="1"/>
  <c r="H802" i="18"/>
  <c r="I187" i="18" s="1"/>
  <c r="H801" i="18"/>
  <c r="I186" i="18" s="1"/>
  <c r="F803" i="18"/>
  <c r="F188" i="18" s="1"/>
  <c r="F802" i="18"/>
  <c r="F187" i="18" s="1"/>
  <c r="F801" i="18"/>
  <c r="F186" i="18" s="1"/>
  <c r="E188" i="18"/>
  <c r="E187" i="18"/>
  <c r="E186" i="18"/>
  <c r="F425" i="18"/>
  <c r="E425" i="18"/>
  <c r="E100" i="18"/>
  <c r="H63" i="18"/>
  <c r="I64" i="18" s="1"/>
  <c r="H425" i="18" s="1"/>
  <c r="F63" i="18"/>
  <c r="F100" i="18" s="1"/>
  <c r="H846" i="18"/>
  <c r="I99" i="18" s="1"/>
  <c r="F99" i="18"/>
  <c r="E99" i="18"/>
  <c r="H888" i="18"/>
  <c r="I185" i="18" s="1"/>
  <c r="F888" i="18"/>
  <c r="F185" i="18" s="1"/>
  <c r="E185" i="18"/>
  <c r="E184" i="18"/>
  <c r="H867" i="18"/>
  <c r="I184" i="18" s="1"/>
  <c r="F867" i="18"/>
  <c r="F184" i="18" s="1"/>
  <c r="E98" i="18"/>
  <c r="H908" i="18"/>
  <c r="I98" i="18" s="1"/>
  <c r="F908" i="18"/>
  <c r="F98" i="18" s="1"/>
  <c r="E97" i="18"/>
  <c r="H915" i="18"/>
  <c r="I97" i="18" s="1"/>
  <c r="F915" i="18"/>
  <c r="F97" i="18" s="1"/>
  <c r="E96" i="18"/>
  <c r="H902" i="18"/>
  <c r="I96" i="18" s="1"/>
  <c r="F902" i="18"/>
  <c r="F96" i="18" s="1"/>
  <c r="F95" i="18"/>
  <c r="E95" i="18"/>
  <c r="H957" i="18"/>
  <c r="I95" i="18" s="1"/>
  <c r="E182" i="18"/>
  <c r="H576" i="18"/>
  <c r="I183" i="18" s="1"/>
  <c r="F576" i="18"/>
  <c r="F183" i="18" s="1"/>
  <c r="H575" i="18"/>
  <c r="I182" i="18" s="1"/>
  <c r="F575" i="18"/>
  <c r="F182" i="18" s="1"/>
  <c r="E179" i="18"/>
  <c r="E178" i="18"/>
  <c r="H565" i="18"/>
  <c r="I180" i="18" s="1"/>
  <c r="H564" i="18"/>
  <c r="I179" i="18" s="1"/>
  <c r="H563" i="18"/>
  <c r="I178" i="18" s="1"/>
  <c r="F565" i="18"/>
  <c r="F180" i="18" s="1"/>
  <c r="F564" i="18"/>
  <c r="F179" i="18" s="1"/>
  <c r="F563" i="18"/>
  <c r="F178" i="18" s="1"/>
  <c r="E565" i="18"/>
  <c r="E576" i="18" s="1"/>
  <c r="E183" i="18" s="1"/>
  <c r="E94" i="18"/>
  <c r="H535" i="18"/>
  <c r="I94" i="18" s="1"/>
  <c r="F535" i="18"/>
  <c r="F94" i="18" s="1"/>
  <c r="E93" i="18"/>
  <c r="E177" i="18"/>
  <c r="H590" i="18"/>
  <c r="I93" i="18" s="1"/>
  <c r="H589" i="18"/>
  <c r="I177" i="18" s="1"/>
  <c r="F590" i="18"/>
  <c r="F93" i="18" s="1"/>
  <c r="F589" i="18"/>
  <c r="F177" i="18" s="1"/>
  <c r="E176" i="18"/>
  <c r="H583" i="18"/>
  <c r="I176" i="18" s="1"/>
  <c r="F583" i="18"/>
  <c r="F176" i="18" s="1"/>
  <c r="J46" i="95"/>
  <c r="I46" i="95"/>
  <c r="H46" i="95"/>
  <c r="G46" i="95"/>
  <c r="F46" i="95"/>
  <c r="E46" i="95"/>
  <c r="D73" i="113"/>
  <c r="A6" i="114" s="1"/>
  <c r="B73" i="113"/>
  <c r="E180" i="18" l="1"/>
  <c r="I100" i="18"/>
  <c r="J915" i="18"/>
  <c r="B46" i="89"/>
  <c r="B46" i="95" s="1"/>
  <c r="B47" i="93" s="1"/>
  <c r="D65" i="75"/>
  <c r="J45" i="95"/>
  <c r="I45" i="95"/>
  <c r="H45" i="95"/>
  <c r="G45" i="95"/>
  <c r="F45" i="95"/>
  <c r="E45" i="95"/>
  <c r="D72" i="113"/>
  <c r="A9" i="114" s="1"/>
  <c r="B72" i="113"/>
  <c r="J908" i="18"/>
  <c r="G916" i="18" l="1"/>
  <c r="J916" i="18" s="1"/>
  <c r="G917" i="18" s="1"/>
  <c r="J917" i="18" s="1"/>
  <c r="G918" i="18" s="1"/>
  <c r="J918" i="18" s="1"/>
  <c r="G919" i="18" s="1"/>
  <c r="J919" i="18" s="1"/>
  <c r="E73" i="119"/>
  <c r="E73" i="113"/>
  <c r="I46" i="89" s="1"/>
  <c r="G909" i="18"/>
  <c r="J909" i="18" s="1"/>
  <c r="E72" i="113"/>
  <c r="I45" i="89" s="1"/>
  <c r="B45" i="89"/>
  <c r="B45" i="95" s="1"/>
  <c r="B46" i="93" s="1"/>
  <c r="E66" i="113"/>
  <c r="I38" i="89" s="1"/>
  <c r="D66" i="113"/>
  <c r="B38" i="89" s="1"/>
  <c r="B38" i="95" s="1"/>
  <c r="B39" i="93" s="1"/>
  <c r="G910" i="18" l="1"/>
  <c r="J910" i="18" s="1"/>
  <c r="G911" i="18" s="1"/>
  <c r="J911" i="18" s="1"/>
  <c r="G912" i="18" s="1"/>
  <c r="J912" i="18" s="1"/>
  <c r="J45" i="89"/>
  <c r="L45" i="95" s="1"/>
  <c r="J46" i="89"/>
  <c r="L46" i="95" s="1"/>
  <c r="K46" i="95"/>
  <c r="K45" i="95"/>
  <c r="K38" i="95"/>
  <c r="I227" i="88"/>
  <c r="H227" i="88"/>
  <c r="I372" i="18" s="1"/>
  <c r="G227" i="88"/>
  <c r="I384" i="18" s="1"/>
  <c r="F227" i="88"/>
  <c r="E227" i="88"/>
  <c r="H394" i="18" s="1"/>
  <c r="D227" i="88"/>
  <c r="H358" i="18" s="1"/>
  <c r="C227" i="88"/>
  <c r="B227" i="88"/>
  <c r="J226" i="88"/>
  <c r="J225" i="88"/>
  <c r="J224" i="88"/>
  <c r="J223" i="88"/>
  <c r="J222" i="88"/>
  <c r="J221" i="88"/>
  <c r="J220" i="88"/>
  <c r="J219" i="88"/>
  <c r="J218" i="88"/>
  <c r="J217" i="88"/>
  <c r="J216" i="88"/>
  <c r="J215" i="88"/>
  <c r="J214" i="88"/>
  <c r="J213" i="88"/>
  <c r="J212" i="88"/>
  <c r="J211" i="88"/>
  <c r="J210" i="88"/>
  <c r="J209" i="88"/>
  <c r="J208" i="88"/>
  <c r="J207" i="88"/>
  <c r="J206" i="88"/>
  <c r="J205" i="88"/>
  <c r="J204" i="88"/>
  <c r="J203" i="88"/>
  <c r="J202" i="88"/>
  <c r="J201" i="88"/>
  <c r="J200" i="88"/>
  <c r="J199" i="88"/>
  <c r="J198" i="88"/>
  <c r="J197" i="88"/>
  <c r="J196" i="88"/>
  <c r="J227" i="88" l="1"/>
  <c r="L26" i="67"/>
  <c r="I345" i="18"/>
  <c r="H110" i="18" s="1"/>
  <c r="J26" i="67"/>
  <c r="F345" i="18"/>
  <c r="C26" i="67" s="1"/>
  <c r="F372" i="18"/>
  <c r="F384" i="18"/>
  <c r="F358" i="18"/>
  <c r="F394" i="18"/>
  <c r="D46" i="95"/>
  <c r="K46" i="89"/>
  <c r="K45" i="89"/>
  <c r="M45" i="95"/>
  <c r="D45" i="95"/>
  <c r="M46" i="95"/>
  <c r="K55" i="95"/>
  <c r="K5" i="95"/>
  <c r="D87" i="113"/>
  <c r="B87" i="113"/>
  <c r="D86" i="113"/>
  <c r="B86" i="113"/>
  <c r="C85" i="113"/>
  <c r="D83" i="113"/>
  <c r="B83" i="113"/>
  <c r="D82" i="113"/>
  <c r="B82" i="113"/>
  <c r="D81" i="113"/>
  <c r="B81" i="113"/>
  <c r="D80" i="113"/>
  <c r="B80" i="113"/>
  <c r="E79" i="113"/>
  <c r="J52" i="89" s="1"/>
  <c r="L52" i="95" s="1"/>
  <c r="D79" i="113"/>
  <c r="B79" i="113"/>
  <c r="E78" i="113"/>
  <c r="J51" i="89" s="1"/>
  <c r="L51" i="95" s="1"/>
  <c r="D78" i="113"/>
  <c r="B78" i="113"/>
  <c r="D77" i="113"/>
  <c r="A11" i="114" s="1"/>
  <c r="B77" i="113"/>
  <c r="E76" i="113"/>
  <c r="J49" i="89" s="1"/>
  <c r="D76" i="113"/>
  <c r="B76" i="113"/>
  <c r="E75" i="113"/>
  <c r="J48" i="89" s="1"/>
  <c r="L48" i="95" s="1"/>
  <c r="D75" i="113"/>
  <c r="B75" i="113"/>
  <c r="E74" i="113"/>
  <c r="D74" i="113"/>
  <c r="B74" i="113"/>
  <c r="D71" i="113"/>
  <c r="A20" i="114" s="1"/>
  <c r="B71" i="113"/>
  <c r="D70" i="113"/>
  <c r="B70" i="113"/>
  <c r="D69" i="113"/>
  <c r="A32" i="114" s="1"/>
  <c r="B69" i="113"/>
  <c r="D68" i="113"/>
  <c r="A26" i="114" s="1"/>
  <c r="B68" i="113"/>
  <c r="D67" i="113"/>
  <c r="A33" i="114" s="1"/>
  <c r="B67" i="113"/>
  <c r="B66" i="113"/>
  <c r="D65" i="113"/>
  <c r="B65" i="113"/>
  <c r="E64" i="113"/>
  <c r="J36" i="89" s="1"/>
  <c r="L36" i="95" s="1"/>
  <c r="D64" i="113"/>
  <c r="B64" i="113"/>
  <c r="D63" i="113"/>
  <c r="B63" i="113"/>
  <c r="D62" i="113"/>
  <c r="B62" i="113"/>
  <c r="D61" i="113"/>
  <c r="B61" i="113"/>
  <c r="D60" i="113"/>
  <c r="B60" i="113"/>
  <c r="D59" i="113"/>
  <c r="B59" i="113"/>
  <c r="D56" i="113"/>
  <c r="B56" i="113"/>
  <c r="D55" i="113"/>
  <c r="B55" i="113"/>
  <c r="D54" i="113"/>
  <c r="B54" i="113"/>
  <c r="D53" i="113"/>
  <c r="B53" i="113"/>
  <c r="D52" i="113"/>
  <c r="B52" i="113"/>
  <c r="D51" i="113"/>
  <c r="B51" i="113"/>
  <c r="D50" i="113"/>
  <c r="B50" i="113"/>
  <c r="D49" i="113"/>
  <c r="A16" i="114" s="1"/>
  <c r="A31" i="114" s="1"/>
  <c r="B49" i="113"/>
  <c r="D48" i="113"/>
  <c r="A12" i="114" s="1"/>
  <c r="B48" i="113"/>
  <c r="D47" i="113"/>
  <c r="B47" i="113"/>
  <c r="D46" i="113"/>
  <c r="B46" i="113"/>
  <c r="E45" i="113"/>
  <c r="J22" i="89" s="1"/>
  <c r="L22" i="95" s="1"/>
  <c r="D45" i="113"/>
  <c r="B45" i="113"/>
  <c r="D44" i="113"/>
  <c r="B44" i="113"/>
  <c r="D43" i="113"/>
  <c r="B43" i="113"/>
  <c r="D42" i="113"/>
  <c r="A34" i="114" s="1"/>
  <c r="B42" i="113"/>
  <c r="D41" i="113"/>
  <c r="B41" i="113"/>
  <c r="D40" i="113"/>
  <c r="B40" i="113"/>
  <c r="D39" i="113"/>
  <c r="B39" i="113"/>
  <c r="D38" i="113"/>
  <c r="B38" i="113"/>
  <c r="D35" i="113"/>
  <c r="B35" i="113"/>
  <c r="D34" i="113"/>
  <c r="B34" i="113"/>
  <c r="D33" i="113"/>
  <c r="B33" i="113"/>
  <c r="D32" i="113"/>
  <c r="B32" i="113"/>
  <c r="D31" i="113"/>
  <c r="B31" i="113"/>
  <c r="D30" i="113"/>
  <c r="B30" i="113"/>
  <c r="D27" i="113"/>
  <c r="C25" i="109" s="1"/>
  <c r="B27" i="113"/>
  <c r="C26" i="113"/>
  <c r="D23" i="113"/>
  <c r="C22" i="109" s="1"/>
  <c r="B23" i="113"/>
  <c r="C22" i="113"/>
  <c r="D20" i="113"/>
  <c r="C18" i="109" s="1"/>
  <c r="B20" i="113"/>
  <c r="D17" i="113"/>
  <c r="B17" i="113"/>
  <c r="D16" i="113"/>
  <c r="B16" i="113"/>
  <c r="D13" i="113"/>
  <c r="A3" i="114" s="1"/>
  <c r="B13" i="113"/>
  <c r="D12" i="113"/>
  <c r="A4" i="114" s="1"/>
  <c r="A5" i="114" s="1"/>
  <c r="A15" i="114" s="1"/>
  <c r="B12" i="113"/>
  <c r="E9" i="113"/>
  <c r="D9" i="113"/>
  <c r="B9" i="113"/>
  <c r="E8" i="113"/>
  <c r="D8" i="113"/>
  <c r="B8" i="113"/>
  <c r="F6" i="113"/>
  <c r="A1" i="113"/>
  <c r="B1" i="109" s="1"/>
  <c r="B1" i="110" s="1"/>
  <c r="A1" i="111" s="1"/>
  <c r="A1" i="112" s="1"/>
  <c r="B11" i="111"/>
  <c r="D10" i="111"/>
  <c r="D8" i="111"/>
  <c r="A3" i="111"/>
  <c r="A3" i="112" s="1"/>
  <c r="E6" i="110"/>
  <c r="B6" i="111" s="1"/>
  <c r="E5" i="110"/>
  <c r="D4" i="112" s="1"/>
  <c r="C12" i="109"/>
  <c r="C9" i="109"/>
  <c r="C8" i="109"/>
  <c r="D28" i="112" l="1"/>
  <c r="D31" i="112" s="1"/>
  <c r="A19" i="114"/>
  <c r="B54" i="89"/>
  <c r="B54" i="95" s="1"/>
  <c r="B55" i="93" s="1"/>
  <c r="E14" i="110"/>
  <c r="J47" i="89"/>
  <c r="L49" i="95"/>
  <c r="A24" i="114"/>
  <c r="A17" i="114"/>
  <c r="A29" i="114"/>
  <c r="A18" i="114"/>
  <c r="A10" i="114"/>
  <c r="A27" i="114"/>
  <c r="A25" i="114"/>
  <c r="A30" i="114" s="1"/>
  <c r="A21" i="114"/>
  <c r="A7" i="114"/>
  <c r="A23" i="114"/>
  <c r="A13" i="114"/>
  <c r="A22" i="114"/>
  <c r="A8" i="114"/>
  <c r="A14" i="114" s="1"/>
  <c r="A28" i="114"/>
  <c r="G9" i="109"/>
  <c r="G8" i="109"/>
  <c r="D5" i="112"/>
  <c r="L47" i="95" l="1"/>
  <c r="I321" i="18"/>
  <c r="F321" i="18"/>
  <c r="E321" i="18"/>
  <c r="E322" i="18" s="1"/>
  <c r="E323" i="18" s="1"/>
  <c r="F413" i="18"/>
  <c r="E40" i="18"/>
  <c r="E413" i="18" s="1"/>
  <c r="E393" i="18"/>
  <c r="E357" i="18"/>
  <c r="E371" i="18" s="1"/>
  <c r="E383" i="18" s="1"/>
  <c r="E203" i="18"/>
  <c r="E181" i="18"/>
  <c r="F175" i="18"/>
  <c r="F566" i="18"/>
  <c r="F181" i="18" s="1"/>
  <c r="H562" i="18"/>
  <c r="H566" i="18" s="1"/>
  <c r="A19" i="67"/>
  <c r="A20" i="67" s="1"/>
  <c r="E174" i="18"/>
  <c r="H39" i="18"/>
  <c r="I174" i="18" s="1"/>
  <c r="F39" i="18"/>
  <c r="C19" i="67" s="1"/>
  <c r="E91" i="18"/>
  <c r="E92" i="18" s="1"/>
  <c r="H492" i="18"/>
  <c r="I91" i="18" s="1"/>
  <c r="F492" i="18"/>
  <c r="F91" i="18" s="1"/>
  <c r="E62" i="100"/>
  <c r="E173" i="18"/>
  <c r="E172" i="18"/>
  <c r="H757" i="18"/>
  <c r="I173" i="18" s="1"/>
  <c r="H756" i="18"/>
  <c r="I172" i="18" s="1"/>
  <c r="F757" i="18"/>
  <c r="F173" i="18" s="1"/>
  <c r="F756" i="18"/>
  <c r="F172" i="18" s="1"/>
  <c r="E171" i="18"/>
  <c r="E170" i="18"/>
  <c r="H738" i="18"/>
  <c r="I171" i="18" s="1"/>
  <c r="H737" i="18"/>
  <c r="I170" i="18" s="1"/>
  <c r="F738" i="18"/>
  <c r="F171" i="18" s="1"/>
  <c r="F737" i="18"/>
  <c r="F170" i="18" s="1"/>
  <c r="E89" i="18"/>
  <c r="H720" i="18"/>
  <c r="I90" i="18" s="1"/>
  <c r="H719" i="18"/>
  <c r="I89" i="18" s="1"/>
  <c r="F720" i="18"/>
  <c r="F90" i="18" s="1"/>
  <c r="F719" i="18"/>
  <c r="F89" i="18" s="1"/>
  <c r="E720" i="18"/>
  <c r="E90" i="18" s="1"/>
  <c r="E169" i="18"/>
  <c r="E168" i="18"/>
  <c r="E167" i="18"/>
  <c r="H800" i="18"/>
  <c r="I169" i="18" s="1"/>
  <c r="F800" i="18"/>
  <c r="F169" i="18" s="1"/>
  <c r="H799" i="18"/>
  <c r="I168" i="18" s="1"/>
  <c r="F799" i="18"/>
  <c r="F168" i="18" s="1"/>
  <c r="H798" i="18"/>
  <c r="I167" i="18" s="1"/>
  <c r="F798" i="18"/>
  <c r="F167" i="18" s="1"/>
  <c r="F424" i="18"/>
  <c r="E62" i="18"/>
  <c r="E424" i="18" s="1"/>
  <c r="E166" i="18"/>
  <c r="H61" i="18"/>
  <c r="I166" i="18" s="1"/>
  <c r="F61" i="18"/>
  <c r="F166" i="18" s="1"/>
  <c r="E88" i="18"/>
  <c r="I247" i="18"/>
  <c r="H88" i="18" s="1"/>
  <c r="F247" i="18"/>
  <c r="F88" i="18" s="1"/>
  <c r="H887" i="18"/>
  <c r="I165" i="18" s="1"/>
  <c r="F887" i="18"/>
  <c r="F165" i="18" s="1"/>
  <c r="E887" i="18"/>
  <c r="E896" i="18" s="1"/>
  <c r="E87" i="18"/>
  <c r="H901" i="18"/>
  <c r="I87" i="18" s="1"/>
  <c r="F901" i="18"/>
  <c r="F87" i="18" s="1"/>
  <c r="F320" i="18"/>
  <c r="E320" i="18"/>
  <c r="H956" i="18"/>
  <c r="I320" i="18" s="1"/>
  <c r="H574" i="18"/>
  <c r="I164" i="18" s="1"/>
  <c r="F574" i="18"/>
  <c r="F164" i="18" s="1"/>
  <c r="H560" i="18"/>
  <c r="I162" i="18" s="1"/>
  <c r="H561" i="18"/>
  <c r="I163" i="18" s="1"/>
  <c r="F561" i="18"/>
  <c r="F163" i="18" s="1"/>
  <c r="F560" i="18"/>
  <c r="F162" i="18" s="1"/>
  <c r="H559" i="18"/>
  <c r="I161" i="18" s="1"/>
  <c r="F559" i="18"/>
  <c r="F161" i="18" s="1"/>
  <c r="H534" i="18"/>
  <c r="I319" i="18" s="1"/>
  <c r="F534" i="18"/>
  <c r="F319" i="18" s="1"/>
  <c r="H533" i="18"/>
  <c r="I86" i="18" s="1"/>
  <c r="F533" i="18"/>
  <c r="F86" i="18" s="1"/>
  <c r="E533" i="18"/>
  <c r="E534" i="18" s="1"/>
  <c r="H588" i="18"/>
  <c r="I85" i="18" s="1"/>
  <c r="F588" i="18"/>
  <c r="F85" i="18" s="1"/>
  <c r="E588" i="18"/>
  <c r="E85" i="18" s="1"/>
  <c r="E84" i="18"/>
  <c r="E160" i="18"/>
  <c r="H582" i="18"/>
  <c r="I84" i="18" s="1"/>
  <c r="F582" i="18"/>
  <c r="F84" i="18" s="1"/>
  <c r="H581" i="18"/>
  <c r="I160" i="18" s="1"/>
  <c r="F581" i="18"/>
  <c r="F160" i="18" s="1"/>
  <c r="I44" i="95"/>
  <c r="H44" i="95"/>
  <c r="G44" i="95"/>
  <c r="F44" i="95"/>
  <c r="E44" i="95"/>
  <c r="D71" i="107"/>
  <c r="B44" i="89" s="1"/>
  <c r="B44" i="95" s="1"/>
  <c r="B45" i="93" s="1"/>
  <c r="B71" i="107"/>
  <c r="G37" i="89"/>
  <c r="I37" i="95" s="1"/>
  <c r="F37" i="89"/>
  <c r="H37" i="95" s="1"/>
  <c r="E37" i="89"/>
  <c r="G37" i="95" s="1"/>
  <c r="D37" i="89"/>
  <c r="F37" i="95" s="1"/>
  <c r="C37" i="89"/>
  <c r="E37" i="95" s="1"/>
  <c r="I194" i="88"/>
  <c r="H194" i="88"/>
  <c r="I371" i="18" s="1"/>
  <c r="G194" i="88"/>
  <c r="I383" i="18" s="1"/>
  <c r="F194" i="88"/>
  <c r="E194" i="88"/>
  <c r="H393" i="18" s="1"/>
  <c r="D194" i="88"/>
  <c r="H357" i="18" s="1"/>
  <c r="C194" i="88"/>
  <c r="L20" i="67" s="1"/>
  <c r="B194" i="88"/>
  <c r="F344" i="18" s="1"/>
  <c r="C20" i="67" s="1"/>
  <c r="J193" i="88"/>
  <c r="J192" i="88"/>
  <c r="J191" i="88"/>
  <c r="J190" i="88"/>
  <c r="J189" i="88"/>
  <c r="J188" i="88"/>
  <c r="J187" i="88"/>
  <c r="J186" i="88"/>
  <c r="J185" i="88"/>
  <c r="J184" i="88"/>
  <c r="J183" i="88"/>
  <c r="J182" i="88"/>
  <c r="J181" i="88"/>
  <c r="J180" i="88"/>
  <c r="J179" i="88"/>
  <c r="J178" i="88"/>
  <c r="J177" i="88"/>
  <c r="J176" i="88"/>
  <c r="J175" i="88"/>
  <c r="J174" i="88"/>
  <c r="J173" i="88"/>
  <c r="J172" i="88"/>
  <c r="J171" i="88"/>
  <c r="J170" i="88"/>
  <c r="J169" i="88"/>
  <c r="J168" i="88"/>
  <c r="J167" i="88"/>
  <c r="J166" i="88"/>
  <c r="J165" i="88"/>
  <c r="J164" i="88"/>
  <c r="E31" i="108"/>
  <c r="A24" i="108"/>
  <c r="A15" i="108"/>
  <c r="E86" i="18" l="1"/>
  <c r="F570" i="18"/>
  <c r="F203" i="18" s="1"/>
  <c r="E559" i="18"/>
  <c r="E319" i="18"/>
  <c r="E165" i="18"/>
  <c r="I175" i="18"/>
  <c r="I181" i="18"/>
  <c r="H570" i="18"/>
  <c r="I203" i="18" s="1"/>
  <c r="I344" i="18"/>
  <c r="H92" i="18" s="1"/>
  <c r="F371" i="18"/>
  <c r="F357" i="18"/>
  <c r="F383" i="18"/>
  <c r="F393" i="18"/>
  <c r="J20" i="67"/>
  <c r="J194" i="88"/>
  <c r="F174" i="18"/>
  <c r="I62" i="18"/>
  <c r="H424" i="18" s="1"/>
  <c r="J901" i="18"/>
  <c r="I26" i="95"/>
  <c r="H26" i="95"/>
  <c r="G26" i="95"/>
  <c r="F26" i="95"/>
  <c r="E26" i="95"/>
  <c r="D49" i="107"/>
  <c r="A18" i="108" s="1"/>
  <c r="B49" i="107"/>
  <c r="J588" i="18"/>
  <c r="E161" i="18" l="1"/>
  <c r="E560" i="18"/>
  <c r="G902" i="18"/>
  <c r="J902" i="18" s="1"/>
  <c r="E71" i="107"/>
  <c r="H44" i="89" s="1"/>
  <c r="G589" i="18"/>
  <c r="J589" i="18" s="1"/>
  <c r="G590" i="18" s="1"/>
  <c r="J590" i="18" s="1"/>
  <c r="E49" i="119" s="1"/>
  <c r="E49" i="107"/>
  <c r="H26" i="89" s="1"/>
  <c r="B27" i="93"/>
  <c r="B26" i="89"/>
  <c r="B26" i="95" s="1"/>
  <c r="E561" i="18" l="1"/>
  <c r="E162" i="18"/>
  <c r="G903" i="18"/>
  <c r="J903" i="18" s="1"/>
  <c r="E71" i="113"/>
  <c r="I44" i="89" s="1"/>
  <c r="K44" i="95" s="1"/>
  <c r="G591" i="18"/>
  <c r="J591" i="18" s="1"/>
  <c r="G592" i="18" s="1"/>
  <c r="J592" i="18" s="1"/>
  <c r="G593" i="18" s="1"/>
  <c r="J593" i="18" s="1"/>
  <c r="E49" i="113"/>
  <c r="I26" i="89" s="1"/>
  <c r="K26" i="95" s="1"/>
  <c r="J26" i="95"/>
  <c r="J44" i="95"/>
  <c r="K230" i="67"/>
  <c r="H230" i="67"/>
  <c r="K229" i="67"/>
  <c r="H229" i="67"/>
  <c r="K228" i="67"/>
  <c r="H228" i="67"/>
  <c r="K227" i="67"/>
  <c r="H227" i="67"/>
  <c r="K226" i="67"/>
  <c r="H226" i="67"/>
  <c r="K225" i="67"/>
  <c r="H225" i="67"/>
  <c r="K224" i="67"/>
  <c r="H224" i="67"/>
  <c r="K223" i="67"/>
  <c r="H223" i="67"/>
  <c r="K222" i="67"/>
  <c r="H222" i="67"/>
  <c r="K221" i="67"/>
  <c r="H221" i="67"/>
  <c r="K220" i="67"/>
  <c r="H220" i="67"/>
  <c r="K219" i="67"/>
  <c r="H219" i="67"/>
  <c r="K218" i="67"/>
  <c r="H218" i="67"/>
  <c r="K217" i="67"/>
  <c r="H217" i="67"/>
  <c r="K216" i="67"/>
  <c r="H216" i="67"/>
  <c r="K215" i="67"/>
  <c r="H215" i="67"/>
  <c r="K214" i="67"/>
  <c r="H214" i="67"/>
  <c r="K213" i="67"/>
  <c r="H213" i="67"/>
  <c r="K212" i="67"/>
  <c r="H212" i="67"/>
  <c r="K211" i="67"/>
  <c r="H211" i="67"/>
  <c r="K210" i="67"/>
  <c r="H210" i="67"/>
  <c r="K209" i="67"/>
  <c r="H209" i="67"/>
  <c r="K208" i="67"/>
  <c r="H208" i="67"/>
  <c r="K207" i="67"/>
  <c r="H207" i="67"/>
  <c r="K206" i="67"/>
  <c r="H206" i="67"/>
  <c r="K205" i="67"/>
  <c r="H205" i="67"/>
  <c r="K204" i="67"/>
  <c r="H204" i="67"/>
  <c r="K203" i="67"/>
  <c r="H203" i="67"/>
  <c r="K202" i="67"/>
  <c r="H202" i="67"/>
  <c r="K201" i="67"/>
  <c r="H201" i="67"/>
  <c r="K200" i="67"/>
  <c r="H200" i="67"/>
  <c r="K199" i="67"/>
  <c r="H199" i="67"/>
  <c r="K198" i="67"/>
  <c r="H198" i="67"/>
  <c r="K197" i="67"/>
  <c r="H197" i="67"/>
  <c r="K196" i="67"/>
  <c r="H196" i="67"/>
  <c r="K195" i="67"/>
  <c r="H195" i="67"/>
  <c r="K194" i="67"/>
  <c r="H194" i="67"/>
  <c r="K193" i="67"/>
  <c r="H193" i="67"/>
  <c r="K192" i="67"/>
  <c r="H192" i="67"/>
  <c r="K191" i="67"/>
  <c r="H191" i="67"/>
  <c r="K190" i="67"/>
  <c r="H190" i="67"/>
  <c r="K189" i="67"/>
  <c r="H189" i="67"/>
  <c r="K188" i="67"/>
  <c r="H188" i="67"/>
  <c r="K187" i="67"/>
  <c r="H187" i="67"/>
  <c r="K186" i="67"/>
  <c r="H186" i="67"/>
  <c r="K185" i="67"/>
  <c r="H185" i="67"/>
  <c r="K184" i="67"/>
  <c r="H184" i="67"/>
  <c r="K183" i="67"/>
  <c r="H183" i="67"/>
  <c r="K182" i="67"/>
  <c r="H182" i="67"/>
  <c r="K181" i="67"/>
  <c r="H181" i="67"/>
  <c r="K180" i="67"/>
  <c r="H180" i="67"/>
  <c r="K179" i="67"/>
  <c r="H179" i="67"/>
  <c r="K178" i="67"/>
  <c r="H178" i="67"/>
  <c r="K177" i="67"/>
  <c r="H177" i="67"/>
  <c r="K176" i="67"/>
  <c r="H176" i="67"/>
  <c r="K175" i="67"/>
  <c r="H175" i="67"/>
  <c r="K174" i="67"/>
  <c r="H174" i="67"/>
  <c r="K173" i="67"/>
  <c r="H173" i="67"/>
  <c r="K172" i="67"/>
  <c r="H172" i="67"/>
  <c r="K171" i="67"/>
  <c r="H171" i="67"/>
  <c r="K170" i="67"/>
  <c r="H170" i="67"/>
  <c r="K169" i="67"/>
  <c r="H169" i="67"/>
  <c r="K168" i="67"/>
  <c r="H168" i="67"/>
  <c r="K167" i="67"/>
  <c r="H167" i="67"/>
  <c r="K166" i="67"/>
  <c r="H166" i="67"/>
  <c r="K165" i="67"/>
  <c r="H165" i="67"/>
  <c r="K164" i="67"/>
  <c r="H164" i="67"/>
  <c r="K163" i="67"/>
  <c r="H163" i="67"/>
  <c r="K162" i="67"/>
  <c r="H162" i="67"/>
  <c r="K161" i="67"/>
  <c r="H161" i="67"/>
  <c r="K160" i="67"/>
  <c r="H160" i="67"/>
  <c r="K159" i="67"/>
  <c r="H159" i="67"/>
  <c r="K158" i="67"/>
  <c r="H158" i="67"/>
  <c r="K157" i="67"/>
  <c r="H157" i="67"/>
  <c r="K156" i="67"/>
  <c r="H156" i="67"/>
  <c r="K155" i="67"/>
  <c r="H155" i="67"/>
  <c r="K154" i="67"/>
  <c r="H154" i="67"/>
  <c r="K153" i="67"/>
  <c r="H153" i="67"/>
  <c r="K152" i="67"/>
  <c r="H152" i="67"/>
  <c r="K151" i="67"/>
  <c r="H151" i="67"/>
  <c r="K150" i="67"/>
  <c r="H150" i="67"/>
  <c r="K149" i="67"/>
  <c r="H149" i="67"/>
  <c r="K148" i="67"/>
  <c r="H148" i="67"/>
  <c r="K147" i="67"/>
  <c r="H147" i="67"/>
  <c r="K146" i="67"/>
  <c r="H146" i="67"/>
  <c r="K145" i="67"/>
  <c r="H145" i="67"/>
  <c r="K144" i="67"/>
  <c r="H144" i="67"/>
  <c r="K143" i="67"/>
  <c r="H143" i="67"/>
  <c r="K142" i="67"/>
  <c r="H142" i="67"/>
  <c r="K141" i="67"/>
  <c r="H141" i="67"/>
  <c r="K140" i="67"/>
  <c r="H140" i="67"/>
  <c r="K139" i="67"/>
  <c r="H139" i="67"/>
  <c r="K138" i="67"/>
  <c r="H138" i="67"/>
  <c r="K137" i="67"/>
  <c r="H137" i="67"/>
  <c r="K136" i="67"/>
  <c r="H136" i="67"/>
  <c r="K135" i="67"/>
  <c r="H135" i="67"/>
  <c r="K134" i="67"/>
  <c r="H134" i="67"/>
  <c r="K133" i="67"/>
  <c r="H133" i="67"/>
  <c r="K132" i="67"/>
  <c r="H132" i="67"/>
  <c r="K131" i="67"/>
  <c r="H131" i="67"/>
  <c r="K130" i="67"/>
  <c r="H130" i="67"/>
  <c r="K129" i="67"/>
  <c r="H129" i="67"/>
  <c r="K128" i="67"/>
  <c r="H128" i="67"/>
  <c r="K127" i="67"/>
  <c r="H127" i="67"/>
  <c r="K126" i="67"/>
  <c r="H126" i="67"/>
  <c r="K125" i="67"/>
  <c r="H125" i="67"/>
  <c r="K124" i="67"/>
  <c r="H124" i="67"/>
  <c r="K123" i="67"/>
  <c r="H123" i="67"/>
  <c r="K122" i="67"/>
  <c r="H122" i="67"/>
  <c r="K121" i="67"/>
  <c r="H121" i="67"/>
  <c r="K120" i="67"/>
  <c r="H120" i="67"/>
  <c r="K119" i="67"/>
  <c r="H119" i="67"/>
  <c r="K118" i="67"/>
  <c r="H118" i="67"/>
  <c r="K117" i="67"/>
  <c r="H117" i="67"/>
  <c r="K116" i="67"/>
  <c r="H116" i="67"/>
  <c r="K115" i="67"/>
  <c r="H115" i="67"/>
  <c r="K114" i="67"/>
  <c r="H114" i="67"/>
  <c r="K113" i="67"/>
  <c r="H113" i="67"/>
  <c r="K112" i="67"/>
  <c r="H112" i="67"/>
  <c r="K111" i="67"/>
  <c r="H111" i="67"/>
  <c r="K110" i="67"/>
  <c r="H110" i="67"/>
  <c r="K109" i="67"/>
  <c r="H109" i="67"/>
  <c r="K108" i="67"/>
  <c r="H108" i="67"/>
  <c r="K107" i="67"/>
  <c r="H107" i="67"/>
  <c r="K106" i="67"/>
  <c r="H106" i="67"/>
  <c r="K105" i="67"/>
  <c r="H105" i="67"/>
  <c r="K104" i="67"/>
  <c r="H104" i="67"/>
  <c r="K103" i="67"/>
  <c r="H103" i="67"/>
  <c r="K102" i="67"/>
  <c r="H102" i="67"/>
  <c r="K101" i="67"/>
  <c r="H101" i="67"/>
  <c r="K100" i="67"/>
  <c r="H100" i="67"/>
  <c r="K99" i="67"/>
  <c r="H99" i="67"/>
  <c r="K98" i="67"/>
  <c r="H98" i="67"/>
  <c r="K97" i="67"/>
  <c r="H97" i="67"/>
  <c r="K96" i="67"/>
  <c r="H96" i="67"/>
  <c r="K95" i="67"/>
  <c r="H95" i="67"/>
  <c r="K94" i="67"/>
  <c r="H94" i="67"/>
  <c r="K93" i="67"/>
  <c r="H93" i="67"/>
  <c r="K92" i="67"/>
  <c r="H92" i="67"/>
  <c r="K91" i="67"/>
  <c r="H91" i="67"/>
  <c r="K90" i="67"/>
  <c r="H90" i="67"/>
  <c r="K89" i="67"/>
  <c r="H89" i="67"/>
  <c r="K88" i="67"/>
  <c r="H88" i="67"/>
  <c r="K87" i="67"/>
  <c r="H87" i="67"/>
  <c r="K86" i="67"/>
  <c r="H86" i="67"/>
  <c r="K85" i="67"/>
  <c r="H85" i="67"/>
  <c r="K84" i="67"/>
  <c r="H84" i="67"/>
  <c r="K83" i="67"/>
  <c r="H83" i="67"/>
  <c r="K82" i="67"/>
  <c r="H82" i="67"/>
  <c r="K81" i="67"/>
  <c r="H81" i="67"/>
  <c r="K80" i="67"/>
  <c r="H80" i="67"/>
  <c r="K79" i="67"/>
  <c r="H79" i="67"/>
  <c r="K78" i="67"/>
  <c r="H78" i="67"/>
  <c r="K77" i="67"/>
  <c r="H77" i="67"/>
  <c r="K76" i="67"/>
  <c r="H76" i="67"/>
  <c r="K75" i="67"/>
  <c r="H75" i="67"/>
  <c r="K74" i="67"/>
  <c r="H74" i="67"/>
  <c r="K73" i="67"/>
  <c r="H73" i="67"/>
  <c r="K72" i="67"/>
  <c r="H72" i="67"/>
  <c r="K71" i="67"/>
  <c r="H71" i="67"/>
  <c r="K70" i="67"/>
  <c r="H70" i="67"/>
  <c r="K69" i="67"/>
  <c r="H69" i="67"/>
  <c r="K68" i="67"/>
  <c r="H68" i="67"/>
  <c r="K67" i="67"/>
  <c r="H67" i="67"/>
  <c r="K66" i="67"/>
  <c r="H66" i="67"/>
  <c r="K65" i="67"/>
  <c r="H65" i="67"/>
  <c r="K64" i="67"/>
  <c r="H64" i="67"/>
  <c r="K63" i="67"/>
  <c r="H63" i="67"/>
  <c r="K62" i="67"/>
  <c r="H62" i="67"/>
  <c r="K61" i="67"/>
  <c r="H61" i="67"/>
  <c r="K60" i="67"/>
  <c r="H60" i="67"/>
  <c r="K59" i="67"/>
  <c r="H59" i="67"/>
  <c r="K58" i="67"/>
  <c r="H58" i="67"/>
  <c r="K57" i="67"/>
  <c r="H57" i="67"/>
  <c r="K56" i="67"/>
  <c r="H56" i="67"/>
  <c r="K55" i="67"/>
  <c r="H55" i="67"/>
  <c r="K54" i="67"/>
  <c r="H54" i="67"/>
  <c r="K53" i="67"/>
  <c r="H53" i="67"/>
  <c r="K52" i="67"/>
  <c r="H52" i="67"/>
  <c r="K51" i="67"/>
  <c r="H51" i="67"/>
  <c r="K50" i="67"/>
  <c r="H50" i="67"/>
  <c r="K49" i="67"/>
  <c r="H49" i="67"/>
  <c r="K48" i="67"/>
  <c r="H48" i="67"/>
  <c r="K47" i="67"/>
  <c r="H47" i="67"/>
  <c r="K46" i="67"/>
  <c r="H46" i="67"/>
  <c r="K45" i="67"/>
  <c r="H45" i="67"/>
  <c r="K44" i="67"/>
  <c r="H44" i="67"/>
  <c r="K43" i="67"/>
  <c r="H43" i="67"/>
  <c r="K42" i="67"/>
  <c r="H42" i="67"/>
  <c r="K41" i="67"/>
  <c r="H41" i="67"/>
  <c r="K40" i="67"/>
  <c r="H40" i="67"/>
  <c r="K39" i="67"/>
  <c r="H39" i="67"/>
  <c r="K38" i="67"/>
  <c r="H38" i="67"/>
  <c r="K37" i="67"/>
  <c r="H37" i="67"/>
  <c r="K36" i="67"/>
  <c r="H36" i="67"/>
  <c r="K35" i="67"/>
  <c r="H35" i="67"/>
  <c r="K34" i="67"/>
  <c r="H34" i="67"/>
  <c r="K33" i="67"/>
  <c r="H33" i="67"/>
  <c r="K32" i="67"/>
  <c r="H32" i="67"/>
  <c r="K31" i="67"/>
  <c r="H31" i="67"/>
  <c r="K30" i="67"/>
  <c r="H30" i="67"/>
  <c r="K29" i="67"/>
  <c r="H29" i="67"/>
  <c r="K28" i="67"/>
  <c r="H28" i="67"/>
  <c r="K27" i="67"/>
  <c r="H27" i="67"/>
  <c r="K26" i="67"/>
  <c r="H26" i="67"/>
  <c r="K25" i="67"/>
  <c r="K24" i="67"/>
  <c r="H24" i="67"/>
  <c r="K23" i="67"/>
  <c r="H23" i="67"/>
  <c r="B3" i="95"/>
  <c r="B3" i="93" s="1"/>
  <c r="J55" i="95"/>
  <c r="J5" i="95"/>
  <c r="I5" i="95"/>
  <c r="H5" i="95"/>
  <c r="G5" i="95"/>
  <c r="F5" i="95"/>
  <c r="E5" i="95"/>
  <c r="D85" i="107"/>
  <c r="B85" i="107"/>
  <c r="D84" i="107"/>
  <c r="B84" i="107"/>
  <c r="C83" i="107"/>
  <c r="D81" i="107"/>
  <c r="B81" i="107"/>
  <c r="D80" i="107"/>
  <c r="B80" i="107"/>
  <c r="D79" i="107"/>
  <c r="B79" i="107"/>
  <c r="D78" i="107"/>
  <c r="B78" i="107"/>
  <c r="E77" i="107"/>
  <c r="I52" i="89" s="1"/>
  <c r="K52" i="95" s="1"/>
  <c r="D77" i="107"/>
  <c r="B77" i="107"/>
  <c r="E76" i="107"/>
  <c r="I51" i="89" s="1"/>
  <c r="K51" i="95" s="1"/>
  <c r="D76" i="107"/>
  <c r="B76" i="107"/>
  <c r="D75" i="107"/>
  <c r="A9" i="108" s="1"/>
  <c r="B75" i="107"/>
  <c r="E74" i="107"/>
  <c r="I49" i="89" s="1"/>
  <c r="K49" i="95" s="1"/>
  <c r="D74" i="107"/>
  <c r="B74" i="107"/>
  <c r="E73" i="107"/>
  <c r="I48" i="89" s="1"/>
  <c r="K48" i="95" s="1"/>
  <c r="D73" i="107"/>
  <c r="B73" i="107"/>
  <c r="E72" i="107"/>
  <c r="D72" i="107"/>
  <c r="B72" i="107"/>
  <c r="D70" i="107"/>
  <c r="B70" i="107"/>
  <c r="D69" i="107"/>
  <c r="A26" i="108" s="1"/>
  <c r="B69" i="107"/>
  <c r="D68" i="107"/>
  <c r="B68" i="107"/>
  <c r="D67" i="107"/>
  <c r="B67" i="107"/>
  <c r="D66" i="107"/>
  <c r="B66" i="107"/>
  <c r="D65" i="107"/>
  <c r="B37" i="89" s="1"/>
  <c r="B37" i="95" s="1"/>
  <c r="B38" i="93" s="1"/>
  <c r="B65" i="107"/>
  <c r="E64" i="107"/>
  <c r="I36" i="89" s="1"/>
  <c r="K36" i="95" s="1"/>
  <c r="D64" i="107"/>
  <c r="B64" i="107"/>
  <c r="D63" i="107"/>
  <c r="B63" i="107"/>
  <c r="D62" i="107"/>
  <c r="B62" i="107"/>
  <c r="D61" i="107"/>
  <c r="B61" i="107"/>
  <c r="D60" i="107"/>
  <c r="B60" i="107"/>
  <c r="D59" i="107"/>
  <c r="B59" i="107"/>
  <c r="D56" i="107"/>
  <c r="B56" i="107"/>
  <c r="D55" i="107"/>
  <c r="B55" i="107"/>
  <c r="D54" i="107"/>
  <c r="B54" i="107"/>
  <c r="D53" i="107"/>
  <c r="B53" i="107"/>
  <c r="D52" i="107"/>
  <c r="B52" i="107"/>
  <c r="D51" i="107"/>
  <c r="B51" i="107"/>
  <c r="D50" i="107"/>
  <c r="B50" i="107"/>
  <c r="D48" i="107"/>
  <c r="B48" i="107"/>
  <c r="D47" i="107"/>
  <c r="A7" i="108" s="1"/>
  <c r="B47" i="107"/>
  <c r="D46" i="107"/>
  <c r="B46" i="107"/>
  <c r="E45" i="107"/>
  <c r="I22" i="89" s="1"/>
  <c r="K22" i="95" s="1"/>
  <c r="D45" i="107"/>
  <c r="B45" i="107"/>
  <c r="D44" i="107"/>
  <c r="B44" i="107"/>
  <c r="D43" i="107"/>
  <c r="B43" i="107"/>
  <c r="D42" i="107"/>
  <c r="A27" i="108" s="1"/>
  <c r="B42" i="107"/>
  <c r="D41" i="107"/>
  <c r="B41" i="107"/>
  <c r="D40" i="107"/>
  <c r="B40" i="107"/>
  <c r="D39" i="107"/>
  <c r="B39" i="107"/>
  <c r="D38" i="107"/>
  <c r="B38" i="107"/>
  <c r="D35" i="107"/>
  <c r="B35" i="107"/>
  <c r="D34" i="107"/>
  <c r="B34" i="107"/>
  <c r="D33" i="107"/>
  <c r="B33" i="107"/>
  <c r="D32" i="107"/>
  <c r="B32" i="107"/>
  <c r="D31" i="107"/>
  <c r="B31" i="107"/>
  <c r="D30" i="107"/>
  <c r="B30" i="107"/>
  <c r="D27" i="107"/>
  <c r="C25" i="103" s="1"/>
  <c r="B27" i="107"/>
  <c r="C26" i="107"/>
  <c r="D23" i="107"/>
  <c r="C22" i="103" s="1"/>
  <c r="B23" i="107"/>
  <c r="C22" i="107"/>
  <c r="D20" i="107"/>
  <c r="C18" i="103" s="1"/>
  <c r="B20" i="107"/>
  <c r="D17" i="107"/>
  <c r="B17" i="107"/>
  <c r="D16" i="107"/>
  <c r="B16" i="107"/>
  <c r="D13" i="107"/>
  <c r="A17" i="108" s="1"/>
  <c r="B13" i="107"/>
  <c r="D12" i="107"/>
  <c r="A22" i="108" s="1"/>
  <c r="B12" i="107"/>
  <c r="E9" i="107"/>
  <c r="D9" i="107"/>
  <c r="B9" i="107"/>
  <c r="E8" i="107"/>
  <c r="D8" i="107"/>
  <c r="C8" i="103" s="1"/>
  <c r="B8" i="107"/>
  <c r="F6" i="107"/>
  <c r="A1" i="107"/>
  <c r="B1" i="103" s="1"/>
  <c r="B1" i="104" s="1"/>
  <c r="A1" i="105" s="1"/>
  <c r="A1" i="106" s="1"/>
  <c r="D5" i="106"/>
  <c r="B11" i="105"/>
  <c r="D10" i="105"/>
  <c r="D8" i="105"/>
  <c r="A3" i="105"/>
  <c r="A3" i="106" s="1"/>
  <c r="E6" i="104"/>
  <c r="B6" i="105" s="1"/>
  <c r="E5" i="104"/>
  <c r="D4" i="106" s="1"/>
  <c r="C12" i="103"/>
  <c r="C9" i="103"/>
  <c r="G904" i="18" l="1"/>
  <c r="J904" i="18" s="1"/>
  <c r="G905" i="18" s="1"/>
  <c r="J905" i="18" s="1"/>
  <c r="J44" i="89"/>
  <c r="L44" i="95" s="1"/>
  <c r="M44" i="95" s="1"/>
  <c r="J26" i="89"/>
  <c r="L26" i="95" s="1"/>
  <c r="D26" i="95" s="1"/>
  <c r="E574" i="18"/>
  <c r="E164" i="18" s="1"/>
  <c r="E562" i="18"/>
  <c r="E175" i="18" s="1"/>
  <c r="E163" i="18"/>
  <c r="E14" i="104"/>
  <c r="I47" i="89"/>
  <c r="K47" i="95" s="1"/>
  <c r="G9" i="103"/>
  <c r="A5" i="108"/>
  <c r="A25" i="108"/>
  <c r="A23" i="108"/>
  <c r="A16" i="108"/>
  <c r="A21" i="108"/>
  <c r="A8" i="108"/>
  <c r="A6" i="108"/>
  <c r="A12" i="108"/>
  <c r="A13" i="108" s="1"/>
  <c r="A14" i="108" s="1"/>
  <c r="A20" i="108"/>
  <c r="A10" i="108"/>
  <c r="A11" i="108"/>
  <c r="A4" i="108"/>
  <c r="G8" i="103"/>
  <c r="D28" i="106"/>
  <c r="D31" i="106" s="1"/>
  <c r="I318" i="18"/>
  <c r="F318" i="18"/>
  <c r="E318" i="18"/>
  <c r="K44" i="89" l="1"/>
  <c r="K26" i="89"/>
  <c r="M26" i="95"/>
  <c r="D44" i="95"/>
  <c r="E34" i="65"/>
  <c r="C11" i="89" s="1"/>
  <c r="E34" i="75"/>
  <c r="E34" i="80"/>
  <c r="E34" i="86"/>
  <c r="F412" i="18"/>
  <c r="H886" i="18"/>
  <c r="I317" i="18" s="1"/>
  <c r="F886" i="18"/>
  <c r="F317" i="18" s="1"/>
  <c r="E886" i="18"/>
  <c r="E317" i="18" s="1"/>
  <c r="H491" i="18"/>
  <c r="I316" i="18" s="1"/>
  <c r="F491" i="18"/>
  <c r="F316" i="18" s="1"/>
  <c r="E491" i="18"/>
  <c r="E316" i="18" s="1"/>
  <c r="F83" i="18"/>
  <c r="F92" i="18" s="1"/>
  <c r="F110" i="18" s="1"/>
  <c r="E343" i="18"/>
  <c r="E356" i="18" s="1"/>
  <c r="E370" i="18" s="1"/>
  <c r="E382" i="18" s="1"/>
  <c r="H37" i="18"/>
  <c r="I315" i="18" s="1"/>
  <c r="F37" i="18"/>
  <c r="F315" i="18" s="1"/>
  <c r="E37" i="18"/>
  <c r="E315" i="18" s="1"/>
  <c r="H36" i="18"/>
  <c r="I16" i="67" s="1"/>
  <c r="F36" i="18"/>
  <c r="C16" i="67" s="1"/>
  <c r="E36" i="18"/>
  <c r="E314" i="18" s="1"/>
  <c r="H35" i="18"/>
  <c r="F35" i="18"/>
  <c r="F313" i="18" s="1"/>
  <c r="E35" i="18"/>
  <c r="E313" i="18" s="1"/>
  <c r="H490" i="18"/>
  <c r="I312" i="18" s="1"/>
  <c r="H489" i="18"/>
  <c r="I311" i="18" s="1"/>
  <c r="F490" i="18"/>
  <c r="F312" i="18" s="1"/>
  <c r="F489" i="18"/>
  <c r="F311" i="18" s="1"/>
  <c r="E490" i="18"/>
  <c r="E312" i="18" s="1"/>
  <c r="E489" i="18"/>
  <c r="E311" i="18" s="1"/>
  <c r="D11" i="89" l="1"/>
  <c r="F11" i="95" s="1"/>
  <c r="F11" i="89"/>
  <c r="H11" i="95" s="1"/>
  <c r="E11" i="89"/>
  <c r="G11" i="95" s="1"/>
  <c r="E11" i="95"/>
  <c r="I314" i="18"/>
  <c r="E392" i="18"/>
  <c r="I313" i="18"/>
  <c r="F314" i="18"/>
  <c r="A17" i="67"/>
  <c r="C17" i="67"/>
  <c r="A16" i="67"/>
  <c r="I17" i="67"/>
  <c r="E62" i="65"/>
  <c r="E61" i="65"/>
  <c r="E62" i="75"/>
  <c r="E61" i="75"/>
  <c r="E62" i="80"/>
  <c r="E61" i="80"/>
  <c r="E62" i="86"/>
  <c r="E61" i="86"/>
  <c r="H736" i="18"/>
  <c r="I159" i="18" s="1"/>
  <c r="H735" i="18"/>
  <c r="I158" i="18" s="1"/>
  <c r="F736" i="18"/>
  <c r="F159" i="18" s="1"/>
  <c r="E736" i="18"/>
  <c r="E159" i="18" s="1"/>
  <c r="F735" i="18"/>
  <c r="F158" i="18" s="1"/>
  <c r="E735" i="18"/>
  <c r="E158" i="18" s="1"/>
  <c r="F423" i="18"/>
  <c r="H59" i="18"/>
  <c r="I310" i="18" s="1"/>
  <c r="H58" i="18"/>
  <c r="I309" i="18" s="1"/>
  <c r="F59" i="18"/>
  <c r="F310" i="18" s="1"/>
  <c r="F58" i="18"/>
  <c r="F309" i="18" s="1"/>
  <c r="E59" i="18"/>
  <c r="E310" i="18" s="1"/>
  <c r="E58" i="18"/>
  <c r="E309" i="18" s="1"/>
  <c r="H57" i="18"/>
  <c r="F57" i="18"/>
  <c r="F308" i="18" s="1"/>
  <c r="E57" i="18"/>
  <c r="E308" i="18" s="1"/>
  <c r="H653" i="18"/>
  <c r="I307" i="18" s="1"/>
  <c r="H652" i="18"/>
  <c r="I306" i="18" s="1"/>
  <c r="F653" i="18"/>
  <c r="F307" i="18" s="1"/>
  <c r="F652" i="18"/>
  <c r="F306" i="18" s="1"/>
  <c r="E653" i="18"/>
  <c r="E307" i="18" s="1"/>
  <c r="E652" i="18"/>
  <c r="E306" i="18" s="1"/>
  <c r="H955" i="18"/>
  <c r="I305" i="18" s="1"/>
  <c r="F955" i="18"/>
  <c r="F305" i="18" s="1"/>
  <c r="E955" i="18"/>
  <c r="E305" i="18" s="1"/>
  <c r="H532" i="18"/>
  <c r="I304" i="18" s="1"/>
  <c r="H531" i="18"/>
  <c r="I303" i="18" s="1"/>
  <c r="F532" i="18"/>
  <c r="F304" i="18" s="1"/>
  <c r="F531" i="18"/>
  <c r="F303" i="18" s="1"/>
  <c r="E532" i="18"/>
  <c r="E304" i="18" s="1"/>
  <c r="E531" i="18"/>
  <c r="E303" i="18" s="1"/>
  <c r="F422" i="18"/>
  <c r="H55" i="18"/>
  <c r="I302" i="18" s="1"/>
  <c r="F55" i="18"/>
  <c r="E55" i="18"/>
  <c r="E56" i="18" s="1"/>
  <c r="E422" i="18" s="1"/>
  <c r="H718" i="18"/>
  <c r="I82" i="18" s="1"/>
  <c r="E718" i="18"/>
  <c r="E82" i="18" s="1"/>
  <c r="E83" i="18" s="1"/>
  <c r="E38" i="18" s="1"/>
  <c r="E412" i="18" s="1"/>
  <c r="H865" i="18"/>
  <c r="E865" i="18"/>
  <c r="E301" i="18" s="1"/>
  <c r="H895" i="18"/>
  <c r="I8" i="67"/>
  <c r="F82" i="18"/>
  <c r="F74" i="18"/>
  <c r="F865" i="18"/>
  <c r="F895" i="18"/>
  <c r="F302" i="18"/>
  <c r="I300" i="18" l="1"/>
  <c r="H896" i="18"/>
  <c r="F300" i="18"/>
  <c r="F896" i="18"/>
  <c r="I301" i="18"/>
  <c r="H866" i="18"/>
  <c r="I322" i="18" s="1"/>
  <c r="F866" i="18"/>
  <c r="F322" i="18" s="1"/>
  <c r="I60" i="18"/>
  <c r="H423" i="18" s="1"/>
  <c r="E60" i="18"/>
  <c r="E423" i="18" s="1"/>
  <c r="I308" i="18"/>
  <c r="E302" i="18"/>
  <c r="I56" i="18"/>
  <c r="H422" i="18" s="1"/>
  <c r="H16" i="67"/>
  <c r="E895" i="18"/>
  <c r="E300" i="18" s="1"/>
  <c r="D69" i="100"/>
  <c r="B43" i="89" s="1"/>
  <c r="B43" i="95" s="1"/>
  <c r="B44" i="93" s="1"/>
  <c r="B69" i="100"/>
  <c r="J895" i="18"/>
  <c r="B162" i="88"/>
  <c r="I162" i="88"/>
  <c r="H162" i="88"/>
  <c r="I370" i="18" s="1"/>
  <c r="G162" i="88"/>
  <c r="I382" i="18" s="1"/>
  <c r="F162" i="88"/>
  <c r="E162" i="88"/>
  <c r="H392" i="18" s="1"/>
  <c r="D162" i="88"/>
  <c r="H356" i="18" s="1"/>
  <c r="C162" i="88"/>
  <c r="J161" i="88"/>
  <c r="J160" i="88"/>
  <c r="J159" i="88"/>
  <c r="J158" i="88"/>
  <c r="J157" i="88"/>
  <c r="J156" i="88"/>
  <c r="J155" i="88"/>
  <c r="J154" i="88"/>
  <c r="J153" i="88"/>
  <c r="J152" i="88"/>
  <c r="J151" i="88"/>
  <c r="J150" i="88"/>
  <c r="J149" i="88"/>
  <c r="J148" i="88"/>
  <c r="J147" i="88"/>
  <c r="J146" i="88"/>
  <c r="J145" i="88"/>
  <c r="J144" i="88"/>
  <c r="J143" i="88"/>
  <c r="J142" i="88"/>
  <c r="J141" i="88"/>
  <c r="J140" i="88"/>
  <c r="J139" i="88"/>
  <c r="J138" i="88"/>
  <c r="J137" i="88"/>
  <c r="J136" i="88"/>
  <c r="J135" i="88"/>
  <c r="J134" i="88"/>
  <c r="J133" i="88"/>
  <c r="J132" i="88"/>
  <c r="J131" i="88"/>
  <c r="I55" i="95"/>
  <c r="H55" i="95"/>
  <c r="G55" i="95"/>
  <c r="F55" i="95"/>
  <c r="E55" i="95"/>
  <c r="D83" i="100"/>
  <c r="B83" i="100"/>
  <c r="D82" i="100"/>
  <c r="B82" i="100"/>
  <c r="C81" i="100"/>
  <c r="D79" i="100"/>
  <c r="B79" i="100"/>
  <c r="D78" i="100"/>
  <c r="B78" i="100"/>
  <c r="D77" i="100"/>
  <c r="B77" i="100"/>
  <c r="D76" i="100"/>
  <c r="B76" i="100"/>
  <c r="E75" i="100"/>
  <c r="D75" i="100"/>
  <c r="B75" i="100"/>
  <c r="E74" i="100"/>
  <c r="D74" i="100"/>
  <c r="B74" i="100"/>
  <c r="D73" i="100"/>
  <c r="B73" i="100"/>
  <c r="E72" i="100"/>
  <c r="D72" i="100"/>
  <c r="B72" i="100"/>
  <c r="E71" i="100"/>
  <c r="D71" i="100"/>
  <c r="B71" i="100"/>
  <c r="E70" i="100"/>
  <c r="D70" i="100"/>
  <c r="B70" i="100"/>
  <c r="D68" i="100"/>
  <c r="B68" i="100"/>
  <c r="D67" i="100"/>
  <c r="B67" i="100"/>
  <c r="D66" i="100"/>
  <c r="B66" i="100"/>
  <c r="D65" i="100"/>
  <c r="B65" i="100"/>
  <c r="D64" i="100"/>
  <c r="B64" i="100"/>
  <c r="E63" i="100"/>
  <c r="D63" i="100"/>
  <c r="B63" i="100"/>
  <c r="D62" i="100"/>
  <c r="B62" i="100"/>
  <c r="D61" i="100"/>
  <c r="B61" i="100"/>
  <c r="D60" i="100"/>
  <c r="B60" i="100"/>
  <c r="D59" i="100"/>
  <c r="B59" i="100"/>
  <c r="D58" i="100"/>
  <c r="B58" i="100"/>
  <c r="D55" i="100"/>
  <c r="B55" i="100"/>
  <c r="D54" i="100"/>
  <c r="B54" i="100"/>
  <c r="D53" i="100"/>
  <c r="B53" i="100"/>
  <c r="D52" i="100"/>
  <c r="B52" i="100"/>
  <c r="D51" i="100"/>
  <c r="B51" i="100"/>
  <c r="D50" i="100"/>
  <c r="B50" i="100"/>
  <c r="D49" i="100"/>
  <c r="B49" i="100"/>
  <c r="E48" i="100"/>
  <c r="D48" i="100"/>
  <c r="B48" i="100"/>
  <c r="E47" i="100"/>
  <c r="D47" i="100"/>
  <c r="B47" i="100"/>
  <c r="E46" i="100"/>
  <c r="D46" i="100"/>
  <c r="B46" i="100"/>
  <c r="E45" i="100"/>
  <c r="D45" i="100"/>
  <c r="B45" i="100"/>
  <c r="D44" i="100"/>
  <c r="B44" i="100"/>
  <c r="D43" i="100"/>
  <c r="B43" i="100"/>
  <c r="D42" i="100"/>
  <c r="B42" i="100"/>
  <c r="D41" i="100"/>
  <c r="B41" i="100"/>
  <c r="D40" i="100"/>
  <c r="B40" i="100"/>
  <c r="D39" i="100"/>
  <c r="B39" i="100"/>
  <c r="D38" i="100"/>
  <c r="B38" i="100"/>
  <c r="D35" i="100"/>
  <c r="B35" i="100"/>
  <c r="D34" i="100"/>
  <c r="B11" i="89" s="1"/>
  <c r="B34" i="100"/>
  <c r="D33" i="100"/>
  <c r="B33" i="100"/>
  <c r="D32" i="100"/>
  <c r="B32" i="100"/>
  <c r="D31" i="100"/>
  <c r="B31" i="100"/>
  <c r="D30" i="100"/>
  <c r="B30" i="100"/>
  <c r="D27" i="100"/>
  <c r="C25" i="96" s="1"/>
  <c r="B27" i="100"/>
  <c r="C26" i="100"/>
  <c r="D23" i="100"/>
  <c r="C22" i="96" s="1"/>
  <c r="B23" i="100"/>
  <c r="C22" i="100"/>
  <c r="D20" i="100"/>
  <c r="C18" i="96" s="1"/>
  <c r="B20" i="100"/>
  <c r="D17" i="100"/>
  <c r="B17" i="100"/>
  <c r="D16" i="100"/>
  <c r="B16" i="100"/>
  <c r="D13" i="100"/>
  <c r="B13" i="100"/>
  <c r="D12" i="100"/>
  <c r="B12" i="100"/>
  <c r="E9" i="100"/>
  <c r="D9" i="100"/>
  <c r="B9" i="100"/>
  <c r="E8" i="100"/>
  <c r="D8" i="100"/>
  <c r="B8" i="100"/>
  <c r="F6" i="100"/>
  <c r="A1" i="100"/>
  <c r="B1" i="96" s="1"/>
  <c r="B1" i="97" s="1"/>
  <c r="A1" i="98" s="1"/>
  <c r="A1" i="99" s="1"/>
  <c r="B11" i="98"/>
  <c r="D10" i="98"/>
  <c r="D8" i="98"/>
  <c r="A3" i="98"/>
  <c r="A3" i="99" s="1"/>
  <c r="E6" i="97"/>
  <c r="B6" i="98" s="1"/>
  <c r="E5" i="97"/>
  <c r="D4" i="99" s="1"/>
  <c r="C12" i="96"/>
  <c r="C8" i="96"/>
  <c r="C9" i="96"/>
  <c r="F301" i="18"/>
  <c r="D5" i="99" l="1"/>
  <c r="M55" i="95"/>
  <c r="D55" i="95"/>
  <c r="I323" i="18"/>
  <c r="H897" i="18"/>
  <c r="I324" i="18" s="1"/>
  <c r="F323" i="18"/>
  <c r="F897" i="18"/>
  <c r="F324" i="18" s="1"/>
  <c r="F370" i="18"/>
  <c r="F392" i="18"/>
  <c r="F382" i="18"/>
  <c r="J18" i="67"/>
  <c r="F343" i="18"/>
  <c r="C18" i="67" s="1"/>
  <c r="F356" i="18"/>
  <c r="I343" i="18"/>
  <c r="H83" i="18" s="1"/>
  <c r="L18" i="67"/>
  <c r="J162" i="88"/>
  <c r="B11" i="95"/>
  <c r="B12" i="93"/>
  <c r="H48" i="89"/>
  <c r="J48" i="95" s="1"/>
  <c r="H51" i="89"/>
  <c r="J51" i="95" s="1"/>
  <c r="E14" i="97"/>
  <c r="H47" i="89"/>
  <c r="J47" i="95" s="1"/>
  <c r="H22" i="89"/>
  <c r="J22" i="95" s="1"/>
  <c r="H36" i="89"/>
  <c r="J36" i="95" s="1"/>
  <c r="H49" i="89"/>
  <c r="J49" i="95" s="1"/>
  <c r="H52" i="89"/>
  <c r="J52" i="95" s="1"/>
  <c r="G896" i="18"/>
  <c r="J896" i="18" s="1"/>
  <c r="E69" i="100"/>
  <c r="G8" i="96"/>
  <c r="D28" i="99"/>
  <c r="D31" i="99" s="1"/>
  <c r="G9" i="96"/>
  <c r="O10" i="93"/>
  <c r="G897" i="18" l="1"/>
  <c r="J897" i="18" s="1"/>
  <c r="E70" i="107"/>
  <c r="H43" i="89" s="1"/>
  <c r="J43" i="95" s="1"/>
  <c r="F56" i="93"/>
  <c r="G898" i="18" l="1"/>
  <c r="J898" i="18" s="1"/>
  <c r="G899" i="18" s="1"/>
  <c r="J899" i="18" s="1"/>
  <c r="E70" i="119"/>
  <c r="E70" i="113"/>
  <c r="I43" i="89" s="1"/>
  <c r="K43" i="95" s="1"/>
  <c r="C70" i="93"/>
  <c r="K32" i="93"/>
  <c r="K30" i="93"/>
  <c r="K7" i="93"/>
  <c r="J82" i="93"/>
  <c r="J13" i="93" s="1"/>
  <c r="J29" i="93" s="1"/>
  <c r="J31" i="93" s="1"/>
  <c r="J33" i="93" s="1"/>
  <c r="K33" i="93" s="1"/>
  <c r="K62" i="93" s="1"/>
  <c r="K64" i="93" s="1"/>
  <c r="K81" i="93"/>
  <c r="J80" i="93"/>
  <c r="K72" i="93"/>
  <c r="K71" i="93"/>
  <c r="K70" i="93"/>
  <c r="K80" i="93" l="1"/>
  <c r="K82" i="93" s="1"/>
  <c r="J43" i="89"/>
  <c r="L43" i="95" s="1"/>
  <c r="K83" i="93"/>
  <c r="K84" i="93" s="1"/>
  <c r="K13" i="93" s="1"/>
  <c r="K29" i="93" s="1"/>
  <c r="K31" i="93" s="1"/>
  <c r="I227" i="18" l="1"/>
  <c r="F227" i="18"/>
  <c r="J879" i="18"/>
  <c r="G880" i="18" s="1"/>
  <c r="E68" i="65" l="1"/>
  <c r="I246" i="18"/>
  <c r="F246" i="18"/>
  <c r="E246" i="18"/>
  <c r="I238" i="18"/>
  <c r="F238" i="18"/>
  <c r="E238" i="18"/>
  <c r="I231" i="18"/>
  <c r="F231" i="18"/>
  <c r="E231" i="18"/>
  <c r="B27" i="92"/>
  <c r="B26" i="92"/>
  <c r="E48" i="86"/>
  <c r="G25" i="89" s="1"/>
  <c r="I25" i="95" s="1"/>
  <c r="D48" i="86"/>
  <c r="B48" i="86"/>
  <c r="E47" i="86"/>
  <c r="G24" i="89" s="1"/>
  <c r="I24" i="95" s="1"/>
  <c r="D47" i="86"/>
  <c r="B47" i="86"/>
  <c r="E46" i="86"/>
  <c r="G23" i="89" s="1"/>
  <c r="I23" i="95" s="1"/>
  <c r="D46" i="86"/>
  <c r="B46" i="86"/>
  <c r="E45" i="86"/>
  <c r="G22" i="89" s="1"/>
  <c r="I22" i="95" s="1"/>
  <c r="D45" i="86"/>
  <c r="B45" i="86"/>
  <c r="E48" i="80"/>
  <c r="D48" i="80"/>
  <c r="B48" i="80"/>
  <c r="E47" i="80"/>
  <c r="D47" i="80"/>
  <c r="B47" i="80"/>
  <c r="E46" i="80"/>
  <c r="D46" i="80"/>
  <c r="B46" i="80"/>
  <c r="E45" i="80"/>
  <c r="D45" i="80"/>
  <c r="B45" i="80"/>
  <c r="E48" i="75"/>
  <c r="D48" i="75"/>
  <c r="B48" i="75"/>
  <c r="E47" i="75"/>
  <c r="D47" i="75"/>
  <c r="B47" i="75"/>
  <c r="E46" i="75"/>
  <c r="D46" i="75"/>
  <c r="B46" i="75"/>
  <c r="E45" i="75"/>
  <c r="D45" i="75"/>
  <c r="B45" i="75"/>
  <c r="E48" i="65"/>
  <c r="D26" i="90" s="1"/>
  <c r="D48" i="65"/>
  <c r="B48" i="65"/>
  <c r="E47" i="65"/>
  <c r="C26" i="92" s="1"/>
  <c r="D47" i="65"/>
  <c r="B47" i="65"/>
  <c r="E46" i="65"/>
  <c r="C25" i="92" s="1"/>
  <c r="D46" i="65"/>
  <c r="B46" i="65"/>
  <c r="E45" i="65"/>
  <c r="C22" i="91" s="1"/>
  <c r="D45" i="65"/>
  <c r="B45" i="65"/>
  <c r="J581" i="18"/>
  <c r="G582" i="18" s="1"/>
  <c r="J582" i="18" s="1"/>
  <c r="J574" i="18"/>
  <c r="J559" i="18"/>
  <c r="G560" i="18" s="1"/>
  <c r="J560" i="18" s="1"/>
  <c r="G561" i="18" s="1"/>
  <c r="J561" i="18" s="1"/>
  <c r="J552" i="18"/>
  <c r="G553" i="18" s="1"/>
  <c r="J553" i="18" s="1"/>
  <c r="G554" i="18" s="1"/>
  <c r="J554" i="18" s="1"/>
  <c r="G555" i="18" s="1"/>
  <c r="J555" i="18" s="1"/>
  <c r="G556" i="18" s="1"/>
  <c r="J556" i="18" s="1"/>
  <c r="G557" i="18" s="1"/>
  <c r="J557" i="18" s="1"/>
  <c r="G575" i="18" l="1"/>
  <c r="J575" i="18" s="1"/>
  <c r="G576" i="18" s="1"/>
  <c r="J576" i="18" s="1"/>
  <c r="E47" i="107"/>
  <c r="H24" i="89" s="1"/>
  <c r="J24" i="95" s="1"/>
  <c r="G562" i="18"/>
  <c r="J562" i="18" s="1"/>
  <c r="G583" i="18"/>
  <c r="J583" i="18" s="1"/>
  <c r="E48" i="119" s="1"/>
  <c r="E48" i="107"/>
  <c r="H25" i="89" s="1"/>
  <c r="J25" i="95" s="1"/>
  <c r="B25" i="89"/>
  <c r="B25" i="91" s="1"/>
  <c r="B27" i="94"/>
  <c r="B25" i="95"/>
  <c r="B26" i="93"/>
  <c r="B26" i="90"/>
  <c r="B24" i="95"/>
  <c r="B26" i="94"/>
  <c r="B25" i="93"/>
  <c r="B23" i="89"/>
  <c r="B23" i="92" s="1"/>
  <c r="B23" i="95"/>
  <c r="B25" i="94"/>
  <c r="B24" i="93"/>
  <c r="B22" i="89"/>
  <c r="B22" i="91" s="1"/>
  <c r="B24" i="94"/>
  <c r="B22" i="95"/>
  <c r="B23" i="93"/>
  <c r="I24" i="91"/>
  <c r="M24" i="91" s="1"/>
  <c r="H25" i="90"/>
  <c r="C22" i="89"/>
  <c r="I25" i="92"/>
  <c r="M25" i="92" s="1"/>
  <c r="D26" i="92"/>
  <c r="H26" i="92" s="1"/>
  <c r="F23" i="89"/>
  <c r="H23" i="95" s="1"/>
  <c r="D24" i="92"/>
  <c r="H24" i="92" s="1"/>
  <c r="I24" i="92"/>
  <c r="M24" i="92" s="1"/>
  <c r="N22" i="91"/>
  <c r="D22" i="89"/>
  <c r="F22" i="95" s="1"/>
  <c r="H23" i="90"/>
  <c r="N23" i="91"/>
  <c r="D25" i="92"/>
  <c r="H25" i="92" s="1"/>
  <c r="I23" i="91"/>
  <c r="M23" i="91" s="1"/>
  <c r="D25" i="89"/>
  <c r="F25" i="95" s="1"/>
  <c r="E25" i="89"/>
  <c r="G25" i="95" s="1"/>
  <c r="N27" i="92"/>
  <c r="B24" i="90"/>
  <c r="C23" i="91"/>
  <c r="N24" i="92"/>
  <c r="F25" i="90"/>
  <c r="E24" i="89"/>
  <c r="G24" i="95" s="1"/>
  <c r="J25" i="90"/>
  <c r="B24" i="89"/>
  <c r="B24" i="91" s="1"/>
  <c r="D24" i="90"/>
  <c r="D22" i="91"/>
  <c r="E22" i="91" s="1"/>
  <c r="F22" i="91" s="1"/>
  <c r="F26" i="90"/>
  <c r="C23" i="89"/>
  <c r="D23" i="89"/>
  <c r="F23" i="95" s="1"/>
  <c r="E22" i="89"/>
  <c r="G22" i="95" s="1"/>
  <c r="F25" i="89"/>
  <c r="H25" i="95" s="1"/>
  <c r="B25" i="90"/>
  <c r="D25" i="90"/>
  <c r="F23" i="90"/>
  <c r="J26" i="90"/>
  <c r="J24" i="90"/>
  <c r="C24" i="91"/>
  <c r="D23" i="91"/>
  <c r="I25" i="91"/>
  <c r="M25" i="91" s="1"/>
  <c r="N24" i="91"/>
  <c r="C24" i="92"/>
  <c r="D27" i="92"/>
  <c r="H27" i="92" s="1"/>
  <c r="I26" i="92"/>
  <c r="M26" i="92" s="1"/>
  <c r="N25" i="92"/>
  <c r="F24" i="89"/>
  <c r="H24" i="95" s="1"/>
  <c r="C24" i="89"/>
  <c r="D24" i="89"/>
  <c r="F24" i="95" s="1"/>
  <c r="E23" i="89"/>
  <c r="G23" i="95" s="1"/>
  <c r="F22" i="89"/>
  <c r="H22" i="95" s="1"/>
  <c r="F24" i="90"/>
  <c r="H26" i="90"/>
  <c r="H24" i="90"/>
  <c r="C25" i="91"/>
  <c r="D24" i="91"/>
  <c r="I22" i="91"/>
  <c r="M22" i="91" s="1"/>
  <c r="N25" i="91"/>
  <c r="I27" i="92"/>
  <c r="M27" i="92" s="1"/>
  <c r="N26" i="92"/>
  <c r="C25" i="89"/>
  <c r="D25" i="91"/>
  <c r="H25" i="91" s="1"/>
  <c r="C27" i="92"/>
  <c r="D23" i="90"/>
  <c r="J23" i="90"/>
  <c r="L34" i="92"/>
  <c r="Q34" i="92"/>
  <c r="E49" i="92"/>
  <c r="F49" i="92" s="1"/>
  <c r="H49" i="92"/>
  <c r="J49" i="92" s="1"/>
  <c r="K49" i="92" s="1"/>
  <c r="M49" i="92"/>
  <c r="O49" i="92" s="1"/>
  <c r="P49" i="92" s="1"/>
  <c r="C55" i="92"/>
  <c r="D55" i="92"/>
  <c r="H55" i="92" s="1"/>
  <c r="M6" i="92"/>
  <c r="H6" i="92"/>
  <c r="M5" i="92"/>
  <c r="H5" i="92"/>
  <c r="L32" i="91"/>
  <c r="Q32" i="91" s="1"/>
  <c r="M47" i="91"/>
  <c r="O47" i="91" s="1"/>
  <c r="P47" i="91" s="1"/>
  <c r="M6" i="91"/>
  <c r="M5" i="91"/>
  <c r="E47" i="91"/>
  <c r="F47" i="91" s="1"/>
  <c r="H47" i="91"/>
  <c r="J47" i="91" s="1"/>
  <c r="K47" i="91" s="1"/>
  <c r="H6" i="91"/>
  <c r="H5" i="91"/>
  <c r="D53" i="91"/>
  <c r="C53" i="91"/>
  <c r="O24" i="92" l="1"/>
  <c r="P24" i="92" s="1"/>
  <c r="K22" i="89"/>
  <c r="G577" i="18"/>
  <c r="J577" i="18" s="1"/>
  <c r="E47" i="113"/>
  <c r="I24" i="89" s="1"/>
  <c r="K24" i="95" s="1"/>
  <c r="J25" i="91"/>
  <c r="K25" i="91" s="1"/>
  <c r="O25" i="91"/>
  <c r="P25" i="91" s="1"/>
  <c r="G584" i="18"/>
  <c r="J584" i="18" s="1"/>
  <c r="G585" i="18" s="1"/>
  <c r="J585" i="18" s="1"/>
  <c r="G586" i="18" s="1"/>
  <c r="J586" i="18" s="1"/>
  <c r="E48" i="113"/>
  <c r="I25" i="89" s="1"/>
  <c r="K25" i="95" s="1"/>
  <c r="G563" i="18"/>
  <c r="J563" i="18" s="1"/>
  <c r="G564" i="18" s="1"/>
  <c r="J564" i="18" s="1"/>
  <c r="G565" i="18" s="1"/>
  <c r="J565" i="18" s="1"/>
  <c r="G566" i="18" s="1"/>
  <c r="J566" i="18" s="1"/>
  <c r="E46" i="107"/>
  <c r="H23" i="89" s="1"/>
  <c r="J23" i="95" s="1"/>
  <c r="E24" i="95"/>
  <c r="E23" i="95"/>
  <c r="E25" i="95"/>
  <c r="E22" i="95"/>
  <c r="B23" i="91"/>
  <c r="O25" i="92"/>
  <c r="P25" i="92" s="1"/>
  <c r="O24" i="91"/>
  <c r="P24" i="91" s="1"/>
  <c r="B25" i="92"/>
  <c r="L26" i="90"/>
  <c r="O26" i="92"/>
  <c r="P26" i="92" s="1"/>
  <c r="J26" i="92"/>
  <c r="K26" i="92" s="1"/>
  <c r="E24" i="92"/>
  <c r="F24" i="92" s="1"/>
  <c r="J24" i="92"/>
  <c r="K24" i="92" s="1"/>
  <c r="J25" i="92"/>
  <c r="K25" i="92" s="1"/>
  <c r="B24" i="92"/>
  <c r="O22" i="91"/>
  <c r="P22" i="91" s="1"/>
  <c r="E26" i="92"/>
  <c r="F26" i="92" s="1"/>
  <c r="L25" i="90"/>
  <c r="H22" i="91"/>
  <c r="J22" i="91" s="1"/>
  <c r="K22" i="91" s="1"/>
  <c r="L24" i="90"/>
  <c r="L23" i="90"/>
  <c r="E25" i="92"/>
  <c r="F25" i="92" s="1"/>
  <c r="O27" i="92"/>
  <c r="P27" i="92" s="1"/>
  <c r="O23" i="91"/>
  <c r="P23" i="91" s="1"/>
  <c r="E23" i="91"/>
  <c r="F23" i="91" s="1"/>
  <c r="H23" i="91"/>
  <c r="J23" i="91" s="1"/>
  <c r="K23" i="91" s="1"/>
  <c r="E27" i="92"/>
  <c r="F27" i="92" s="1"/>
  <c r="E25" i="91"/>
  <c r="F25" i="91" s="1"/>
  <c r="J27" i="92"/>
  <c r="K27" i="92" s="1"/>
  <c r="H24" i="91"/>
  <c r="J24" i="91" s="1"/>
  <c r="K24" i="91" s="1"/>
  <c r="E24" i="91"/>
  <c r="F24" i="91" s="1"/>
  <c r="I55" i="92"/>
  <c r="J55" i="92" s="1"/>
  <c r="K55" i="92" s="1"/>
  <c r="E55" i="92"/>
  <c r="F55" i="92" s="1"/>
  <c r="E53" i="91"/>
  <c r="F53" i="91" s="1"/>
  <c r="H53" i="91"/>
  <c r="I53" i="91"/>
  <c r="M53" i="91" s="1"/>
  <c r="J437" i="18"/>
  <c r="E245" i="18"/>
  <c r="H488" i="18"/>
  <c r="H885" i="18"/>
  <c r="E244" i="18"/>
  <c r="H884" i="18"/>
  <c r="H487" i="18"/>
  <c r="E243" i="18"/>
  <c r="H883" i="18"/>
  <c r="H486" i="18"/>
  <c r="E237" i="18"/>
  <c r="H882" i="18"/>
  <c r="H485" i="18"/>
  <c r="E236" i="18"/>
  <c r="H881" i="18"/>
  <c r="H484" i="18"/>
  <c r="H880" i="18"/>
  <c r="H483" i="18"/>
  <c r="J483" i="18" s="1"/>
  <c r="G484" i="18" s="1"/>
  <c r="D68" i="86"/>
  <c r="B68" i="86"/>
  <c r="E67" i="86"/>
  <c r="D67" i="86"/>
  <c r="B67" i="86"/>
  <c r="D68" i="80"/>
  <c r="B68" i="80"/>
  <c r="E67" i="80"/>
  <c r="D67" i="80"/>
  <c r="B67" i="80"/>
  <c r="D68" i="75"/>
  <c r="B68" i="75"/>
  <c r="E67" i="75"/>
  <c r="D67" i="75"/>
  <c r="B67" i="75"/>
  <c r="D68" i="65"/>
  <c r="B68" i="65"/>
  <c r="E67" i="65"/>
  <c r="D67" i="65"/>
  <c r="B67" i="65"/>
  <c r="D42" i="86"/>
  <c r="B42" i="86"/>
  <c r="D41" i="86"/>
  <c r="B41" i="86"/>
  <c r="D42" i="80"/>
  <c r="B42" i="80"/>
  <c r="D41" i="80"/>
  <c r="B41" i="80"/>
  <c r="D42" i="75"/>
  <c r="B42" i="75"/>
  <c r="E41" i="75"/>
  <c r="D41" i="75"/>
  <c r="B41" i="75"/>
  <c r="E42" i="65"/>
  <c r="D42" i="65"/>
  <c r="B42" i="65"/>
  <c r="E41" i="65"/>
  <c r="D41" i="65"/>
  <c r="B41" i="65"/>
  <c r="E63" i="86"/>
  <c r="G36" i="89" s="1"/>
  <c r="I36" i="95" s="1"/>
  <c r="E63" i="80"/>
  <c r="E63" i="65"/>
  <c r="E63" i="75"/>
  <c r="J735" i="18"/>
  <c r="J756" i="18"/>
  <c r="G757" i="18" s="1"/>
  <c r="J757" i="18" s="1"/>
  <c r="D65" i="86"/>
  <c r="B65" i="86"/>
  <c r="D64" i="86"/>
  <c r="B64" i="86"/>
  <c r="D63" i="86"/>
  <c r="B63" i="86"/>
  <c r="D62" i="86"/>
  <c r="B62" i="86"/>
  <c r="D61" i="86"/>
  <c r="B61" i="86"/>
  <c r="D65" i="80"/>
  <c r="B65" i="80"/>
  <c r="D64" i="80"/>
  <c r="B64" i="80"/>
  <c r="D63" i="80"/>
  <c r="B63" i="80"/>
  <c r="D62" i="80"/>
  <c r="B62" i="80"/>
  <c r="D61" i="80"/>
  <c r="B61" i="80"/>
  <c r="B65" i="75"/>
  <c r="D64" i="75"/>
  <c r="B64" i="75"/>
  <c r="D63" i="75"/>
  <c r="B63" i="75"/>
  <c r="D62" i="75"/>
  <c r="B62" i="75"/>
  <c r="D61" i="75"/>
  <c r="B61" i="75"/>
  <c r="D65" i="65"/>
  <c r="B65" i="65"/>
  <c r="D64" i="65"/>
  <c r="B64" i="65"/>
  <c r="D63" i="65"/>
  <c r="B63" i="65"/>
  <c r="D62" i="65"/>
  <c r="B62" i="65"/>
  <c r="D61" i="65"/>
  <c r="B61" i="65"/>
  <c r="J819" i="18"/>
  <c r="J798" i="18"/>
  <c r="G799" i="18" s="1"/>
  <c r="J799" i="18" s="1"/>
  <c r="G800" i="18" s="1"/>
  <c r="J800" i="18" s="1"/>
  <c r="J777" i="18"/>
  <c r="G778" i="18" s="1"/>
  <c r="J778" i="18" s="1"/>
  <c r="G779" i="18" s="1"/>
  <c r="J779" i="18" s="1"/>
  <c r="G780" i="18" s="1"/>
  <c r="J780" i="18" s="1"/>
  <c r="G781" i="18" s="1"/>
  <c r="J781" i="18" s="1"/>
  <c r="G782" i="18" s="1"/>
  <c r="J782" i="18" s="1"/>
  <c r="G783" i="18" s="1"/>
  <c r="J783" i="18" s="1"/>
  <c r="G784" i="18" s="1"/>
  <c r="J784" i="18" s="1"/>
  <c r="G785" i="18" s="1"/>
  <c r="J785" i="18" s="1"/>
  <c r="G786" i="18" s="1"/>
  <c r="J786" i="18" s="1"/>
  <c r="G787" i="18" s="1"/>
  <c r="J787" i="18" s="1"/>
  <c r="G788" i="18" s="1"/>
  <c r="J788" i="18" s="1"/>
  <c r="G789" i="18" s="1"/>
  <c r="J789" i="18" s="1"/>
  <c r="G790" i="18" s="1"/>
  <c r="J790" i="18" s="1"/>
  <c r="G791" i="18" s="1"/>
  <c r="J791" i="18" s="1"/>
  <c r="G792" i="18" s="1"/>
  <c r="J792" i="18" s="1"/>
  <c r="G793" i="18" s="1"/>
  <c r="J793" i="18" s="1"/>
  <c r="G794" i="18" s="1"/>
  <c r="J794" i="18" s="1"/>
  <c r="G795" i="18" s="1"/>
  <c r="J795" i="18" s="1"/>
  <c r="G796" i="18" s="1"/>
  <c r="J796" i="18" s="1"/>
  <c r="H503" i="18"/>
  <c r="H502" i="18"/>
  <c r="H501" i="18"/>
  <c r="H500" i="18"/>
  <c r="H717" i="18"/>
  <c r="I242" i="18" s="1"/>
  <c r="F230" i="18"/>
  <c r="F237" i="18"/>
  <c r="F245" i="18"/>
  <c r="F243" i="18"/>
  <c r="F244" i="18"/>
  <c r="F236" i="18"/>
  <c r="G578" i="18" l="1"/>
  <c r="J578" i="18" s="1"/>
  <c r="G579" i="18" s="1"/>
  <c r="J579" i="18" s="1"/>
  <c r="J24" i="89"/>
  <c r="L24" i="95" s="1"/>
  <c r="D24" i="95" s="1"/>
  <c r="J25" i="89"/>
  <c r="L25" i="95" s="1"/>
  <c r="D25" i="95" s="1"/>
  <c r="D22" i="95"/>
  <c r="M22" i="95"/>
  <c r="F23" i="93" s="1"/>
  <c r="G820" i="18"/>
  <c r="J820" i="18" s="1"/>
  <c r="G821" i="18" s="1"/>
  <c r="J821" i="18" s="1"/>
  <c r="G822" i="18" s="1"/>
  <c r="J822" i="18" s="1"/>
  <c r="G823" i="18" s="1"/>
  <c r="J823" i="18" s="1"/>
  <c r="G824" i="18" s="1"/>
  <c r="J824" i="18" s="1"/>
  <c r="J38" i="89"/>
  <c r="G567" i="18"/>
  <c r="J567" i="18" s="1"/>
  <c r="E46" i="113"/>
  <c r="I23" i="89" s="1"/>
  <c r="K23" i="95" s="1"/>
  <c r="E63" i="107"/>
  <c r="E63" i="113"/>
  <c r="G801" i="18"/>
  <c r="J801" i="18" s="1"/>
  <c r="G802" i="18" s="1"/>
  <c r="J802" i="18" s="1"/>
  <c r="G803" i="18" s="1"/>
  <c r="J803" i="18" s="1"/>
  <c r="E65" i="119" s="1"/>
  <c r="E65" i="107"/>
  <c r="H37" i="89" s="1"/>
  <c r="M55" i="92"/>
  <c r="N55" i="92"/>
  <c r="O55" i="92" s="1"/>
  <c r="P55" i="92" s="1"/>
  <c r="C35" i="92"/>
  <c r="C33" i="91"/>
  <c r="D40" i="92"/>
  <c r="D38" i="91"/>
  <c r="N37" i="92"/>
  <c r="N35" i="91"/>
  <c r="I35" i="91"/>
  <c r="I37" i="92"/>
  <c r="D19" i="92"/>
  <c r="D17" i="91"/>
  <c r="C42" i="89"/>
  <c r="C39" i="91"/>
  <c r="C41" i="92"/>
  <c r="I38" i="91"/>
  <c r="M38" i="91" s="1"/>
  <c r="I40" i="92"/>
  <c r="M40" i="92" s="1"/>
  <c r="C37" i="92"/>
  <c r="C35" i="91"/>
  <c r="D18" i="90"/>
  <c r="C17" i="91"/>
  <c r="C19" i="92"/>
  <c r="D37" i="92"/>
  <c r="D35" i="91"/>
  <c r="D19" i="90"/>
  <c r="C20" i="92"/>
  <c r="C18" i="91"/>
  <c r="D39" i="90"/>
  <c r="C38" i="91"/>
  <c r="C40" i="92"/>
  <c r="N40" i="92"/>
  <c r="N38" i="91"/>
  <c r="N53" i="91"/>
  <c r="O53" i="91" s="1"/>
  <c r="P53" i="91" s="1"/>
  <c r="J53" i="91"/>
  <c r="K53" i="91" s="1"/>
  <c r="I243" i="18"/>
  <c r="I244" i="18"/>
  <c r="I230" i="18"/>
  <c r="I236" i="18"/>
  <c r="I237" i="18"/>
  <c r="I245" i="18"/>
  <c r="E42" i="75"/>
  <c r="D18" i="89" s="1"/>
  <c r="F18" i="95" s="1"/>
  <c r="J484" i="18"/>
  <c r="G485" i="18" s="1"/>
  <c r="J485" i="18" s="1"/>
  <c r="F41" i="89"/>
  <c r="H41" i="95" s="1"/>
  <c r="J39" i="90"/>
  <c r="D40" i="90"/>
  <c r="D41" i="89"/>
  <c r="F41" i="95" s="1"/>
  <c r="F39" i="90"/>
  <c r="C41" i="89"/>
  <c r="E41" i="89"/>
  <c r="G41" i="95" s="1"/>
  <c r="H39" i="90"/>
  <c r="C17" i="89"/>
  <c r="D17" i="89"/>
  <c r="F17" i="95" s="1"/>
  <c r="F18" i="90"/>
  <c r="C18" i="89"/>
  <c r="D34" i="91"/>
  <c r="H36" i="90"/>
  <c r="F36" i="89"/>
  <c r="H36" i="95" s="1"/>
  <c r="C36" i="89"/>
  <c r="G758" i="18"/>
  <c r="E242" i="18"/>
  <c r="H716" i="18"/>
  <c r="I235" i="18" s="1"/>
  <c r="E229" i="18"/>
  <c r="H715" i="18"/>
  <c r="I229" i="18" s="1"/>
  <c r="E226" i="18"/>
  <c r="E227" i="18" s="1"/>
  <c r="H714" i="18"/>
  <c r="I226" i="18" s="1"/>
  <c r="F241" i="18"/>
  <c r="E241" i="18"/>
  <c r="F234" i="18"/>
  <c r="E234" i="18"/>
  <c r="E235" i="18" s="1"/>
  <c r="F228" i="18"/>
  <c r="E228" i="18"/>
  <c r="F225" i="18"/>
  <c r="E225" i="18"/>
  <c r="I241" i="18"/>
  <c r="I234" i="18"/>
  <c r="I225" i="18"/>
  <c r="I228" i="18"/>
  <c r="F54" i="90"/>
  <c r="D54" i="90"/>
  <c r="H17" i="66"/>
  <c r="F716" i="18"/>
  <c r="F717" i="18"/>
  <c r="F714" i="18"/>
  <c r="F715" i="18"/>
  <c r="G568" i="18" l="1"/>
  <c r="J568" i="18" s="1"/>
  <c r="G569" i="18" s="1"/>
  <c r="J569" i="18" s="1"/>
  <c r="G570" i="18" s="1"/>
  <c r="J570" i="18" s="1"/>
  <c r="G571" i="18" s="1"/>
  <c r="J571" i="18" s="1"/>
  <c r="G572" i="18" s="1"/>
  <c r="J572" i="18" s="1"/>
  <c r="J23" i="89"/>
  <c r="L23" i="95" s="1"/>
  <c r="D23" i="95" s="1"/>
  <c r="K24" i="89"/>
  <c r="K25" i="89"/>
  <c r="M25" i="95"/>
  <c r="F26" i="93" s="1"/>
  <c r="L38" i="95"/>
  <c r="K38" i="89"/>
  <c r="M24" i="95"/>
  <c r="F25" i="93" s="1"/>
  <c r="G804" i="18"/>
  <c r="J804" i="18" s="1"/>
  <c r="G805" i="18" s="1"/>
  <c r="J805" i="18" s="1"/>
  <c r="G806" i="18" s="1"/>
  <c r="J806" i="18" s="1"/>
  <c r="G807" i="18" s="1"/>
  <c r="J807" i="18" s="1"/>
  <c r="G808" i="18" s="1"/>
  <c r="J808" i="18" s="1"/>
  <c r="G809" i="18" s="1"/>
  <c r="J809" i="18" s="1"/>
  <c r="G810" i="18" s="1"/>
  <c r="J810" i="18" s="1"/>
  <c r="G811" i="18" s="1"/>
  <c r="J811" i="18" s="1"/>
  <c r="G812" i="18" s="1"/>
  <c r="J812" i="18" s="1"/>
  <c r="G813" i="18" s="1"/>
  <c r="J813" i="18" s="1"/>
  <c r="G814" i="18" s="1"/>
  <c r="J814" i="18" s="1"/>
  <c r="G815" i="18" s="1"/>
  <c r="J815" i="18" s="1"/>
  <c r="G816" i="18" s="1"/>
  <c r="J816" i="18" s="1"/>
  <c r="G817" i="18" s="1"/>
  <c r="J817" i="18" s="1"/>
  <c r="E65" i="113"/>
  <c r="I37" i="89" s="1"/>
  <c r="K37" i="95" s="1"/>
  <c r="I35" i="89"/>
  <c r="K35" i="95" s="1"/>
  <c r="O38" i="91"/>
  <c r="P38" i="91" s="1"/>
  <c r="J37" i="95"/>
  <c r="E42" i="95"/>
  <c r="E41" i="95"/>
  <c r="E17" i="95"/>
  <c r="E36" i="95"/>
  <c r="E18" i="95"/>
  <c r="G825" i="18"/>
  <c r="J825" i="18" s="1"/>
  <c r="G826" i="18" s="1"/>
  <c r="J826" i="18" s="1"/>
  <c r="F19" i="90"/>
  <c r="O40" i="92"/>
  <c r="P40" i="92" s="1"/>
  <c r="H34" i="91"/>
  <c r="H35" i="91"/>
  <c r="J35" i="91" s="1"/>
  <c r="K35" i="91" s="1"/>
  <c r="E35" i="91"/>
  <c r="F35" i="91" s="1"/>
  <c r="H17" i="91"/>
  <c r="E17" i="91"/>
  <c r="F17" i="91" s="1"/>
  <c r="H37" i="92"/>
  <c r="J37" i="92" s="1"/>
  <c r="K37" i="92" s="1"/>
  <c r="E37" i="92"/>
  <c r="F37" i="92" s="1"/>
  <c r="E19" i="92"/>
  <c r="F19" i="92" s="1"/>
  <c r="H19" i="92"/>
  <c r="M37" i="92"/>
  <c r="O37" i="92" s="1"/>
  <c r="P37" i="92" s="1"/>
  <c r="H38" i="91"/>
  <c r="J38" i="91" s="1"/>
  <c r="K38" i="91" s="1"/>
  <c r="E38" i="91"/>
  <c r="F38" i="91" s="1"/>
  <c r="C36" i="92"/>
  <c r="C34" i="91"/>
  <c r="E34" i="91" s="1"/>
  <c r="F34" i="91" s="1"/>
  <c r="D20" i="92"/>
  <c r="D18" i="91"/>
  <c r="M35" i="91"/>
  <c r="O35" i="91" s="1"/>
  <c r="P35" i="91" s="1"/>
  <c r="H40" i="92"/>
  <c r="J40" i="92" s="1"/>
  <c r="K40" i="92" s="1"/>
  <c r="E40" i="92"/>
  <c r="F40" i="92" s="1"/>
  <c r="D36" i="92"/>
  <c r="G486" i="18"/>
  <c r="J486" i="18" s="1"/>
  <c r="G487" i="18" s="1"/>
  <c r="J487" i="18" s="1"/>
  <c r="G488" i="18" s="1"/>
  <c r="J488" i="18" s="1"/>
  <c r="E42" i="80"/>
  <c r="L39" i="90"/>
  <c r="D36" i="89"/>
  <c r="F36" i="95" s="1"/>
  <c r="J758" i="18"/>
  <c r="J35" i="89" s="1"/>
  <c r="L35" i="95" s="1"/>
  <c r="F36" i="90"/>
  <c r="E36" i="89"/>
  <c r="G36" i="95" s="1"/>
  <c r="J36" i="90"/>
  <c r="D36" i="90"/>
  <c r="H54" i="90"/>
  <c r="J54" i="90" s="1"/>
  <c r="D62" i="89"/>
  <c r="F62" i="95" s="1"/>
  <c r="C62" i="89"/>
  <c r="M23" i="95" l="1"/>
  <c r="F24" i="93" s="1"/>
  <c r="K23" i="89"/>
  <c r="K36" i="89"/>
  <c r="M38" i="95"/>
  <c r="D38" i="95"/>
  <c r="M36" i="95"/>
  <c r="F37" i="93" s="1"/>
  <c r="D36" i="95"/>
  <c r="J37" i="89"/>
  <c r="L37" i="95" s="1"/>
  <c r="M37" i="95" s="1"/>
  <c r="E62" i="95"/>
  <c r="G827" i="18"/>
  <c r="J827" i="18" s="1"/>
  <c r="G828" i="18" s="1"/>
  <c r="J828" i="18" s="1"/>
  <c r="H36" i="92"/>
  <c r="E36" i="92"/>
  <c r="F36" i="92" s="1"/>
  <c r="H18" i="91"/>
  <c r="E18" i="91"/>
  <c r="E20" i="92"/>
  <c r="H20" i="92"/>
  <c r="I18" i="91"/>
  <c r="M18" i="91" s="1"/>
  <c r="I20" i="92"/>
  <c r="M20" i="92" s="1"/>
  <c r="E18" i="89"/>
  <c r="H19" i="90"/>
  <c r="G489" i="18"/>
  <c r="J489" i="18" s="1"/>
  <c r="G490" i="18" s="1"/>
  <c r="J490" i="18" s="1"/>
  <c r="E42" i="86"/>
  <c r="L54" i="90"/>
  <c r="G759" i="18"/>
  <c r="J759" i="18" s="1"/>
  <c r="L36" i="90"/>
  <c r="E62" i="89"/>
  <c r="F17" i="66"/>
  <c r="D17" i="66"/>
  <c r="F411" i="18"/>
  <c r="F410" i="18"/>
  <c r="F409" i="18"/>
  <c r="F408" i="18"/>
  <c r="E342" i="18"/>
  <c r="A15" i="67" s="1"/>
  <c r="I129" i="88"/>
  <c r="I229" i="88" s="1"/>
  <c r="H129" i="88"/>
  <c r="G129" i="88"/>
  <c r="F129" i="88"/>
  <c r="E129" i="88"/>
  <c r="E229" i="88" s="1"/>
  <c r="D129" i="88"/>
  <c r="C129" i="88"/>
  <c r="B129" i="88"/>
  <c r="E341" i="18"/>
  <c r="E76" i="18" s="1"/>
  <c r="E27" i="18" s="1"/>
  <c r="E410" i="18" s="1"/>
  <c r="I97" i="88"/>
  <c r="H97" i="88"/>
  <c r="I368" i="18" s="1"/>
  <c r="G97" i="88"/>
  <c r="I380" i="18" s="1"/>
  <c r="F97" i="88"/>
  <c r="E97" i="88"/>
  <c r="D97" i="88"/>
  <c r="H354" i="18" s="1"/>
  <c r="C97" i="88"/>
  <c r="L10" i="67" s="1"/>
  <c r="B97" i="88"/>
  <c r="F380" i="18" s="1"/>
  <c r="E340" i="18"/>
  <c r="A7" i="67" s="1"/>
  <c r="K22" i="67"/>
  <c r="K21" i="67"/>
  <c r="K20" i="67"/>
  <c r="K19" i="67"/>
  <c r="K18" i="67"/>
  <c r="K17" i="67"/>
  <c r="K16" i="67"/>
  <c r="K14" i="67"/>
  <c r="K13" i="67"/>
  <c r="K12" i="67"/>
  <c r="K11" i="67"/>
  <c r="K9" i="67"/>
  <c r="K8" i="67"/>
  <c r="K5" i="67"/>
  <c r="H22" i="67"/>
  <c r="H21" i="67"/>
  <c r="H20" i="67"/>
  <c r="H19" i="67"/>
  <c r="H18" i="67"/>
  <c r="H17" i="67"/>
  <c r="H15" i="67"/>
  <c r="H10" i="67"/>
  <c r="H9" i="67"/>
  <c r="H8" i="67"/>
  <c r="H7" i="67"/>
  <c r="H6" i="67"/>
  <c r="E5" i="67"/>
  <c r="I64" i="88"/>
  <c r="H64" i="88"/>
  <c r="I367" i="18" s="1"/>
  <c r="G64" i="88"/>
  <c r="I379" i="18" s="1"/>
  <c r="F64" i="88"/>
  <c r="E64" i="88"/>
  <c r="D64" i="88"/>
  <c r="H353" i="18" s="1"/>
  <c r="C64" i="88"/>
  <c r="I340" i="18" s="1"/>
  <c r="B64" i="88"/>
  <c r="F379" i="18" s="1"/>
  <c r="E339" i="18"/>
  <c r="E352" i="18" s="1"/>
  <c r="E366" i="18" s="1"/>
  <c r="E378" i="18" s="1"/>
  <c r="F33" i="88"/>
  <c r="G33" i="88"/>
  <c r="I378" i="18" s="1"/>
  <c r="H33" i="88"/>
  <c r="I366" i="18" s="1"/>
  <c r="I33" i="88"/>
  <c r="E33" i="88"/>
  <c r="D33" i="88"/>
  <c r="H352" i="18" s="1"/>
  <c r="C33" i="88"/>
  <c r="I339" i="18" s="1"/>
  <c r="B33" i="88"/>
  <c r="F378" i="18" s="1"/>
  <c r="J3" i="88"/>
  <c r="J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19" i="88"/>
  <c r="J20" i="88"/>
  <c r="J21" i="88"/>
  <c r="J22" i="88"/>
  <c r="J23" i="88"/>
  <c r="J24" i="88"/>
  <c r="J25" i="88"/>
  <c r="J26" i="88"/>
  <c r="J27" i="88"/>
  <c r="J28" i="88"/>
  <c r="J29" i="88"/>
  <c r="J30" i="88"/>
  <c r="J31" i="88"/>
  <c r="J32" i="88"/>
  <c r="J35" i="88"/>
  <c r="J36" i="88"/>
  <c r="J37" i="88"/>
  <c r="J38" i="88"/>
  <c r="J39" i="88"/>
  <c r="J40" i="88"/>
  <c r="J41" i="88"/>
  <c r="J42" i="88"/>
  <c r="J43" i="88"/>
  <c r="J44" i="88"/>
  <c r="J45" i="88"/>
  <c r="J46" i="88"/>
  <c r="J47" i="88"/>
  <c r="J48" i="88"/>
  <c r="J49" i="88"/>
  <c r="J50" i="88"/>
  <c r="J51" i="88"/>
  <c r="J52" i="88"/>
  <c r="J53" i="88"/>
  <c r="J54" i="88"/>
  <c r="J55" i="88"/>
  <c r="J56" i="88"/>
  <c r="J57" i="88"/>
  <c r="J58" i="88"/>
  <c r="J59" i="88"/>
  <c r="J60" i="88"/>
  <c r="J61" i="88"/>
  <c r="J62" i="88"/>
  <c r="J63" i="88"/>
  <c r="J66" i="88"/>
  <c r="J67" i="88"/>
  <c r="J68" i="88"/>
  <c r="J69" i="88"/>
  <c r="J70" i="88"/>
  <c r="J71" i="88"/>
  <c r="J72" i="88"/>
  <c r="J73" i="88"/>
  <c r="J74" i="88"/>
  <c r="J75" i="88"/>
  <c r="J76" i="88"/>
  <c r="J77" i="88"/>
  <c r="J78" i="88"/>
  <c r="J79" i="88"/>
  <c r="J80" i="88"/>
  <c r="J81" i="88"/>
  <c r="J82" i="88"/>
  <c r="J83" i="88"/>
  <c r="J84" i="88"/>
  <c r="J85" i="88"/>
  <c r="J86" i="88"/>
  <c r="J87" i="88"/>
  <c r="J88" i="88"/>
  <c r="J89" i="88"/>
  <c r="J90" i="88"/>
  <c r="J91" i="88"/>
  <c r="J92" i="88"/>
  <c r="J93" i="88"/>
  <c r="J94" i="88"/>
  <c r="J95" i="88"/>
  <c r="J96" i="88"/>
  <c r="J99" i="88"/>
  <c r="J100" i="88"/>
  <c r="J101" i="88"/>
  <c r="J102" i="88"/>
  <c r="J103" i="88"/>
  <c r="J104" i="88"/>
  <c r="J105" i="88"/>
  <c r="J106" i="88"/>
  <c r="J107" i="88"/>
  <c r="J108" i="88"/>
  <c r="J109" i="88"/>
  <c r="J110" i="88"/>
  <c r="J111" i="88"/>
  <c r="J112" i="88"/>
  <c r="J113" i="88"/>
  <c r="J114" i="88"/>
  <c r="J115" i="88"/>
  <c r="J116" i="88"/>
  <c r="J117" i="88"/>
  <c r="J118" i="88"/>
  <c r="J119" i="88"/>
  <c r="J120" i="88"/>
  <c r="J121" i="88"/>
  <c r="J122" i="88"/>
  <c r="J123" i="88"/>
  <c r="J124" i="88"/>
  <c r="J125" i="88"/>
  <c r="J126" i="88"/>
  <c r="J127" i="88"/>
  <c r="J128" i="88"/>
  <c r="J2" i="88"/>
  <c r="H451" i="18"/>
  <c r="I153" i="18" s="1"/>
  <c r="E451" i="18"/>
  <c r="E153" i="18" s="1"/>
  <c r="H450" i="18"/>
  <c r="I152" i="18" s="1"/>
  <c r="E450" i="18"/>
  <c r="E152" i="18" s="1"/>
  <c r="H449" i="18"/>
  <c r="I151" i="18" s="1"/>
  <c r="E449" i="18"/>
  <c r="E151" i="18" s="1"/>
  <c r="I602" i="18"/>
  <c r="H150" i="18" s="1"/>
  <c r="H601" i="18"/>
  <c r="I149" i="18" s="1"/>
  <c r="E602" i="18"/>
  <c r="E150" i="18" s="1"/>
  <c r="E601" i="18"/>
  <c r="E149" i="18" s="1"/>
  <c r="H448" i="18"/>
  <c r="I148" i="18" s="1"/>
  <c r="H447" i="18"/>
  <c r="I147" i="18" s="1"/>
  <c r="H446" i="18"/>
  <c r="H445" i="18"/>
  <c r="I145" i="18" s="1"/>
  <c r="I444" i="18"/>
  <c r="H144" i="18" s="1"/>
  <c r="H443" i="18"/>
  <c r="I143" i="18" s="1"/>
  <c r="H442" i="18"/>
  <c r="I142" i="18" s="1"/>
  <c r="H441" i="18"/>
  <c r="I141" i="18" s="1"/>
  <c r="H440" i="18"/>
  <c r="I130" i="18" s="1"/>
  <c r="H439" i="18"/>
  <c r="I129" i="18" s="1"/>
  <c r="H438" i="18"/>
  <c r="I600" i="18"/>
  <c r="H134" i="18" s="1"/>
  <c r="H599" i="18"/>
  <c r="I133" i="18" s="1"/>
  <c r="H598" i="18"/>
  <c r="I132" i="18" s="1"/>
  <c r="I597" i="18"/>
  <c r="H131" i="18" s="1"/>
  <c r="I596" i="18"/>
  <c r="H127" i="18" s="1"/>
  <c r="H595" i="18"/>
  <c r="I126" i="18" s="1"/>
  <c r="E448" i="18"/>
  <c r="E148" i="18" s="1"/>
  <c r="E447" i="18"/>
  <c r="E147" i="18" s="1"/>
  <c r="E446" i="18"/>
  <c r="E445" i="18"/>
  <c r="E145" i="18" s="1"/>
  <c r="E444" i="18"/>
  <c r="E144" i="18" s="1"/>
  <c r="E443" i="18"/>
  <c r="E143" i="18" s="1"/>
  <c r="E442" i="18"/>
  <c r="E142" i="18" s="1"/>
  <c r="E441" i="18"/>
  <c r="E141" i="18" s="1"/>
  <c r="E598" i="18"/>
  <c r="E132" i="18" s="1"/>
  <c r="E600" i="18"/>
  <c r="E134" i="18" s="1"/>
  <c r="E599" i="18"/>
  <c r="E133" i="18" s="1"/>
  <c r="E597" i="18"/>
  <c r="E131" i="18" s="1"/>
  <c r="E44" i="75"/>
  <c r="E440" i="18"/>
  <c r="E130" i="18" s="1"/>
  <c r="E439" i="18"/>
  <c r="E129" i="18" s="1"/>
  <c r="E438" i="18"/>
  <c r="E128" i="18" s="1"/>
  <c r="E596" i="18"/>
  <c r="E127" i="18" s="1"/>
  <c r="E44" i="65"/>
  <c r="E595" i="18"/>
  <c r="E126" i="18" s="1"/>
  <c r="F450" i="18"/>
  <c r="F443" i="18"/>
  <c r="F442" i="18"/>
  <c r="F447" i="18"/>
  <c r="F444" i="18"/>
  <c r="F451" i="18"/>
  <c r="F439" i="18"/>
  <c r="F449" i="18"/>
  <c r="F596" i="18"/>
  <c r="F438" i="18"/>
  <c r="F601" i="18"/>
  <c r="F440" i="18"/>
  <c r="F445" i="18"/>
  <c r="F595" i="18"/>
  <c r="F448" i="18"/>
  <c r="F597" i="18"/>
  <c r="F599" i="18"/>
  <c r="F600" i="18"/>
  <c r="F602" i="18"/>
  <c r="F441" i="18"/>
  <c r="F598" i="18"/>
  <c r="F446" i="18"/>
  <c r="B229" i="88" l="1"/>
  <c r="C229" i="88"/>
  <c r="G229" i="88"/>
  <c r="F229" i="88"/>
  <c r="C38" i="95"/>
  <c r="C39" i="93" s="1"/>
  <c r="D229" i="88"/>
  <c r="H229" i="88"/>
  <c r="C36" i="95"/>
  <c r="K37" i="89"/>
  <c r="D37" i="95"/>
  <c r="C37" i="95" s="1"/>
  <c r="F130" i="18"/>
  <c r="F134" i="18"/>
  <c r="F148" i="18"/>
  <c r="F127" i="18"/>
  <c r="F153" i="18"/>
  <c r="F151" i="18"/>
  <c r="F142" i="18"/>
  <c r="F128" i="18"/>
  <c r="F143" i="18"/>
  <c r="F133" i="18"/>
  <c r="F144" i="18"/>
  <c r="F149" i="18"/>
  <c r="F152" i="18"/>
  <c r="F147" i="18"/>
  <c r="F131" i="18"/>
  <c r="F145" i="18"/>
  <c r="F150" i="18"/>
  <c r="F141" i="18"/>
  <c r="F126" i="18"/>
  <c r="F129" i="18"/>
  <c r="F132" i="18"/>
  <c r="F381" i="18"/>
  <c r="I342" i="18"/>
  <c r="I381" i="18"/>
  <c r="F353" i="18"/>
  <c r="H355" i="18"/>
  <c r="I369" i="18"/>
  <c r="G35" i="89"/>
  <c r="I35" i="95" s="1"/>
  <c r="E146" i="18"/>
  <c r="F146" i="18"/>
  <c r="I146" i="18"/>
  <c r="G18" i="95"/>
  <c r="F62" i="89"/>
  <c r="G62" i="89" s="1"/>
  <c r="H62" i="89" s="1"/>
  <c r="G62" i="95"/>
  <c r="G491" i="18"/>
  <c r="J491" i="18" s="1"/>
  <c r="F367" i="18"/>
  <c r="J129" i="88"/>
  <c r="J64" i="88"/>
  <c r="L15" i="67"/>
  <c r="J97" i="88"/>
  <c r="G829" i="18"/>
  <c r="J829" i="18" s="1"/>
  <c r="G830" i="18" s="1"/>
  <c r="J830" i="18" s="1"/>
  <c r="C21" i="89"/>
  <c r="C21" i="91"/>
  <c r="C20" i="91" s="1"/>
  <c r="D22" i="90"/>
  <c r="C23" i="92"/>
  <c r="C22" i="92" s="1"/>
  <c r="S22" i="92" s="1"/>
  <c r="D21" i="91"/>
  <c r="D21" i="89"/>
  <c r="F22" i="90"/>
  <c r="F21" i="90" s="1"/>
  <c r="D23" i="92"/>
  <c r="I34" i="91"/>
  <c r="I36" i="92"/>
  <c r="J18" i="91"/>
  <c r="K18" i="91" s="1"/>
  <c r="J20" i="92"/>
  <c r="K20" i="92" s="1"/>
  <c r="N20" i="92"/>
  <c r="O20" i="92" s="1"/>
  <c r="P20" i="92" s="1"/>
  <c r="N18" i="91"/>
  <c r="O18" i="91" s="1"/>
  <c r="P18" i="91" s="1"/>
  <c r="J19" i="90"/>
  <c r="L19" i="90" s="1"/>
  <c r="F18" i="89"/>
  <c r="G760" i="18"/>
  <c r="J760" i="18" s="1"/>
  <c r="G761" i="18" s="1"/>
  <c r="F339" i="18"/>
  <c r="C6" i="67" s="1"/>
  <c r="J6" i="67"/>
  <c r="F341" i="18"/>
  <c r="C10" i="67" s="1"/>
  <c r="F368" i="18"/>
  <c r="L6" i="67"/>
  <c r="F342" i="18"/>
  <c r="C15" i="67" s="1"/>
  <c r="F369" i="18"/>
  <c r="J17" i="66"/>
  <c r="F366" i="18"/>
  <c r="F352" i="18"/>
  <c r="F340" i="18"/>
  <c r="C7" i="67" s="1"/>
  <c r="J7" i="67"/>
  <c r="I341" i="18"/>
  <c r="H76" i="18" s="1"/>
  <c r="L7" i="67"/>
  <c r="F354" i="18"/>
  <c r="J10" i="67"/>
  <c r="F355" i="18"/>
  <c r="J15" i="67"/>
  <c r="H71" i="18"/>
  <c r="H70" i="18"/>
  <c r="E354" i="18"/>
  <c r="E368" i="18" s="1"/>
  <c r="E380" i="18" s="1"/>
  <c r="A10" i="67"/>
  <c r="E81" i="18"/>
  <c r="E34" i="18" s="1"/>
  <c r="E411" i="18" s="1"/>
  <c r="E355" i="18"/>
  <c r="E369" i="18" s="1"/>
  <c r="E381" i="18" s="1"/>
  <c r="A6" i="67"/>
  <c r="E353" i="18"/>
  <c r="E367" i="18" s="1"/>
  <c r="E379" i="18" s="1"/>
  <c r="E71" i="18"/>
  <c r="E24" i="18" s="1"/>
  <c r="E409" i="18" s="1"/>
  <c r="E70" i="18"/>
  <c r="E23" i="18" s="1"/>
  <c r="E408" i="18" s="1"/>
  <c r="J33" i="88"/>
  <c r="I128" i="18"/>
  <c r="J229" i="88" l="1"/>
  <c r="C45" i="95"/>
  <c r="C46" i="93" s="1"/>
  <c r="C46" i="95"/>
  <c r="C47" i="93" s="1"/>
  <c r="C26" i="95"/>
  <c r="C44" i="95"/>
  <c r="C55" i="95"/>
  <c r="C22" i="95"/>
  <c r="C23" i="93" s="1"/>
  <c r="C24" i="95"/>
  <c r="C25" i="93" s="1"/>
  <c r="C25" i="95"/>
  <c r="C23" i="95"/>
  <c r="C24" i="93" s="1"/>
  <c r="J62" i="95"/>
  <c r="I62" i="89"/>
  <c r="C20" i="89"/>
  <c r="C27" i="93"/>
  <c r="C45" i="93"/>
  <c r="C56" i="93"/>
  <c r="C26" i="93"/>
  <c r="C37" i="93"/>
  <c r="C38" i="93"/>
  <c r="H81" i="18"/>
  <c r="H35" i="89"/>
  <c r="J35" i="95" s="1"/>
  <c r="F21" i="95"/>
  <c r="D20" i="89"/>
  <c r="F20" i="95" s="1"/>
  <c r="K15" i="67"/>
  <c r="G492" i="18"/>
  <c r="J492" i="18" s="1"/>
  <c r="E42" i="100"/>
  <c r="G18" i="89" s="1"/>
  <c r="E21" i="95"/>
  <c r="H62" i="95"/>
  <c r="H18" i="95"/>
  <c r="D5" i="93"/>
  <c r="G831" i="18"/>
  <c r="J831" i="18" s="1"/>
  <c r="H21" i="91"/>
  <c r="E21" i="91"/>
  <c r="F21" i="91" s="1"/>
  <c r="D20" i="91"/>
  <c r="H20" i="91" s="1"/>
  <c r="H23" i="92"/>
  <c r="E23" i="92"/>
  <c r="F23" i="92" s="1"/>
  <c r="D22" i="92"/>
  <c r="T22" i="92" s="1"/>
  <c r="D21" i="90"/>
  <c r="N36" i="92"/>
  <c r="N34" i="91"/>
  <c r="M36" i="92"/>
  <c r="J36" i="92"/>
  <c r="K36" i="92" s="1"/>
  <c r="M34" i="91"/>
  <c r="J34" i="91"/>
  <c r="K34" i="91" s="1"/>
  <c r="J761" i="18"/>
  <c r="G762" i="18" s="1"/>
  <c r="K10" i="67"/>
  <c r="H33" i="18"/>
  <c r="I299" i="18" s="1"/>
  <c r="H156" i="18" s="1"/>
  <c r="I157" i="18" s="1"/>
  <c r="E33" i="18"/>
  <c r="A14" i="67" s="1"/>
  <c r="H467" i="18"/>
  <c r="E467" i="18"/>
  <c r="E268" i="18" s="1"/>
  <c r="H32" i="18"/>
  <c r="I298" i="18" s="1"/>
  <c r="H154" i="18" s="1"/>
  <c r="I155" i="18" s="1"/>
  <c r="E32" i="18"/>
  <c r="E298" i="18" s="1"/>
  <c r="E154" i="18" s="1"/>
  <c r="E155" i="18" s="1"/>
  <c r="H31" i="18"/>
  <c r="I12" i="67" s="1"/>
  <c r="H12" i="67" s="1"/>
  <c r="E31" i="18"/>
  <c r="A12" i="67" s="1"/>
  <c r="F240" i="18"/>
  <c r="I79" i="18"/>
  <c r="H80" i="18" s="1"/>
  <c r="I240" i="18" s="1"/>
  <c r="E79" i="18"/>
  <c r="E296" i="18" s="1"/>
  <c r="H30" i="18"/>
  <c r="I295" i="18" s="1"/>
  <c r="H29" i="18"/>
  <c r="I294" i="18" s="1"/>
  <c r="E30" i="18"/>
  <c r="E295" i="18" s="1"/>
  <c r="E29" i="18"/>
  <c r="E294" i="18" s="1"/>
  <c r="H28" i="18"/>
  <c r="I293" i="18" s="1"/>
  <c r="E28" i="18"/>
  <c r="A11" i="67" s="1"/>
  <c r="F239" i="18"/>
  <c r="I77" i="18"/>
  <c r="H78" i="18" s="1"/>
  <c r="I239" i="18" s="1"/>
  <c r="E77" i="18"/>
  <c r="E78" i="18" s="1"/>
  <c r="E239" i="18" s="1"/>
  <c r="H468" i="18"/>
  <c r="I291" i="18" s="1"/>
  <c r="E468" i="18"/>
  <c r="E291" i="18" s="1"/>
  <c r="H53" i="18"/>
  <c r="I290" i="18" s="1"/>
  <c r="E53" i="18"/>
  <c r="E290" i="18" s="1"/>
  <c r="I1271" i="18"/>
  <c r="H289" i="18" s="1"/>
  <c r="E1271" i="18"/>
  <c r="E289" i="18" s="1"/>
  <c r="H1270" i="18"/>
  <c r="I288" i="18" s="1"/>
  <c r="E1270" i="18"/>
  <c r="E288" i="18" s="1"/>
  <c r="E530" i="18"/>
  <c r="E287" i="18" s="1"/>
  <c r="H530" i="18"/>
  <c r="I287" i="18" s="1"/>
  <c r="H529" i="18"/>
  <c r="I286" i="18" s="1"/>
  <c r="E529" i="18"/>
  <c r="E286" i="18" s="1"/>
  <c r="E528" i="18"/>
  <c r="E285" i="18" s="1"/>
  <c r="H528" i="18"/>
  <c r="I285" i="18" s="1"/>
  <c r="H527" i="18"/>
  <c r="I284" i="18" s="1"/>
  <c r="E527" i="18"/>
  <c r="E284" i="18" s="1"/>
  <c r="E526" i="18"/>
  <c r="E283" i="18" s="1"/>
  <c r="H526" i="18"/>
  <c r="I283" i="18" s="1"/>
  <c r="H525" i="18"/>
  <c r="I282" i="18" s="1"/>
  <c r="E525" i="18"/>
  <c r="E282" i="18" s="1"/>
  <c r="H524" i="18"/>
  <c r="I281" i="18" s="1"/>
  <c r="I139" i="18" s="1"/>
  <c r="H140" i="18" s="1"/>
  <c r="D82" i="86"/>
  <c r="B82" i="86"/>
  <c r="D81" i="86"/>
  <c r="B81" i="86"/>
  <c r="C80" i="86"/>
  <c r="D78" i="86"/>
  <c r="B78" i="86"/>
  <c r="D77" i="86"/>
  <c r="B77" i="86"/>
  <c r="D76" i="86"/>
  <c r="B76" i="86"/>
  <c r="D75" i="86"/>
  <c r="B75" i="86"/>
  <c r="E74" i="86"/>
  <c r="G52" i="89" s="1"/>
  <c r="I52" i="95" s="1"/>
  <c r="D74" i="86"/>
  <c r="B74" i="86"/>
  <c r="E73" i="86"/>
  <c r="G51" i="89" s="1"/>
  <c r="I51" i="95" s="1"/>
  <c r="D73" i="86"/>
  <c r="B73" i="86"/>
  <c r="E72" i="86"/>
  <c r="D72" i="86"/>
  <c r="B72" i="86"/>
  <c r="E71" i="86"/>
  <c r="G49" i="89" s="1"/>
  <c r="I49" i="95" s="1"/>
  <c r="D71" i="86"/>
  <c r="B71" i="86"/>
  <c r="E70" i="86"/>
  <c r="G48" i="89" s="1"/>
  <c r="I48" i="95" s="1"/>
  <c r="D70" i="86"/>
  <c r="B70" i="86"/>
  <c r="E69" i="86"/>
  <c r="D69" i="86"/>
  <c r="B69" i="86"/>
  <c r="D66" i="86"/>
  <c r="B66" i="86"/>
  <c r="D60" i="86"/>
  <c r="B60" i="86"/>
  <c r="D59" i="86"/>
  <c r="B59" i="86"/>
  <c r="D58" i="86"/>
  <c r="B58" i="86"/>
  <c r="D55" i="86"/>
  <c r="B55" i="86"/>
  <c r="D54" i="86"/>
  <c r="B54" i="86"/>
  <c r="D53" i="86"/>
  <c r="B53" i="86"/>
  <c r="D52" i="86"/>
  <c r="B52" i="86"/>
  <c r="D51" i="86"/>
  <c r="B51" i="86"/>
  <c r="D50" i="86"/>
  <c r="B50" i="86"/>
  <c r="D49" i="86"/>
  <c r="B49" i="86"/>
  <c r="D44" i="86"/>
  <c r="B44" i="86"/>
  <c r="D43" i="86"/>
  <c r="B22" i="90" s="1"/>
  <c r="B43" i="86"/>
  <c r="D40" i="86"/>
  <c r="B40" i="86"/>
  <c r="D39" i="86"/>
  <c r="B39" i="86"/>
  <c r="D38" i="86"/>
  <c r="B38" i="86"/>
  <c r="D35" i="86"/>
  <c r="B35" i="86"/>
  <c r="D34" i="86"/>
  <c r="B34" i="86"/>
  <c r="D33" i="86"/>
  <c r="B33" i="86"/>
  <c r="D32" i="86"/>
  <c r="B32" i="86"/>
  <c r="D31" i="86"/>
  <c r="B31" i="86"/>
  <c r="D30" i="86"/>
  <c r="B30" i="86"/>
  <c r="D27" i="86"/>
  <c r="C25" i="82" s="1"/>
  <c r="B27" i="86"/>
  <c r="C26" i="86"/>
  <c r="D23" i="86"/>
  <c r="C22" i="82" s="1"/>
  <c r="B23" i="86"/>
  <c r="C22" i="86"/>
  <c r="D20" i="86"/>
  <c r="C18" i="82" s="1"/>
  <c r="B20" i="86"/>
  <c r="D17" i="86"/>
  <c r="B17" i="86"/>
  <c r="D16" i="86"/>
  <c r="B16" i="86"/>
  <c r="D13" i="86"/>
  <c r="B13" i="86"/>
  <c r="D12" i="86"/>
  <c r="B12" i="86"/>
  <c r="E9" i="86"/>
  <c r="D9" i="86"/>
  <c r="B9" i="86"/>
  <c r="E8" i="86"/>
  <c r="D8" i="86"/>
  <c r="B8" i="86"/>
  <c r="F6" i="86"/>
  <c r="A1" i="86"/>
  <c r="B1" i="82" s="1"/>
  <c r="B1" i="83" s="1"/>
  <c r="A1" i="84" s="1"/>
  <c r="A1" i="85" s="1"/>
  <c r="B11" i="84"/>
  <c r="D10" i="84"/>
  <c r="D8" i="84"/>
  <c r="A3" i="84"/>
  <c r="A3" i="85" s="1"/>
  <c r="E6" i="83"/>
  <c r="B6" i="84" s="1"/>
  <c r="E5" i="83"/>
  <c r="D4" i="85" s="1"/>
  <c r="C12" i="82"/>
  <c r="E524" i="18"/>
  <c r="E281" i="18" s="1"/>
  <c r="E139" i="18" s="1"/>
  <c r="E140" i="18" s="1"/>
  <c r="H26" i="18"/>
  <c r="I280" i="18" s="1"/>
  <c r="H137" i="18" s="1"/>
  <c r="I138" i="18" s="1"/>
  <c r="E26" i="18"/>
  <c r="E280" i="18" s="1"/>
  <c r="E137" i="18" s="1"/>
  <c r="E138" i="18" s="1"/>
  <c r="E523" i="18"/>
  <c r="E279" i="18" s="1"/>
  <c r="H523" i="18"/>
  <c r="I279" i="18" s="1"/>
  <c r="H522" i="18"/>
  <c r="I278" i="18" s="1"/>
  <c r="E522" i="18"/>
  <c r="E278" i="18" s="1"/>
  <c r="F233" i="18"/>
  <c r="I74" i="18"/>
  <c r="H277" i="18" s="1"/>
  <c r="F277" i="18"/>
  <c r="E74" i="18"/>
  <c r="H521" i="18"/>
  <c r="I276" i="18" s="1"/>
  <c r="H520" i="18"/>
  <c r="I275" i="18" s="1"/>
  <c r="H519" i="18"/>
  <c r="I274" i="18" s="1"/>
  <c r="H518" i="18"/>
  <c r="I273" i="18" s="1"/>
  <c r="H517" i="18"/>
  <c r="I272" i="18" s="1"/>
  <c r="H516" i="18"/>
  <c r="I271" i="18" s="1"/>
  <c r="E521" i="18"/>
  <c r="E276" i="18" s="1"/>
  <c r="E520" i="18"/>
  <c r="E275" i="18" s="1"/>
  <c r="E519" i="18"/>
  <c r="E274" i="18" s="1"/>
  <c r="E518" i="18"/>
  <c r="E273" i="18" s="1"/>
  <c r="E517" i="18"/>
  <c r="E272" i="18" s="1"/>
  <c r="E516" i="18"/>
  <c r="E271" i="18" s="1"/>
  <c r="H25" i="18"/>
  <c r="I270" i="18" s="1"/>
  <c r="E25" i="18"/>
  <c r="E270" i="18" s="1"/>
  <c r="H515" i="18"/>
  <c r="I135" i="18" s="1"/>
  <c r="H136" i="18" s="1"/>
  <c r="E515" i="18"/>
  <c r="E135" i="18" s="1"/>
  <c r="E136" i="18" s="1"/>
  <c r="F25" i="18"/>
  <c r="F1270" i="18"/>
  <c r="F523" i="18"/>
  <c r="F528" i="18"/>
  <c r="F524" i="18"/>
  <c r="F29" i="18"/>
  <c r="F31" i="18"/>
  <c r="F530" i="18"/>
  <c r="F520" i="18"/>
  <c r="F522" i="18"/>
  <c r="F519" i="18"/>
  <c r="F526" i="18"/>
  <c r="F77" i="18"/>
  <c r="F79" i="18"/>
  <c r="F467" i="18"/>
  <c r="F527" i="18"/>
  <c r="F516" i="18"/>
  <c r="F521" i="18"/>
  <c r="F26" i="18"/>
  <c r="F515" i="18"/>
  <c r="F468" i="18"/>
  <c r="F525" i="18"/>
  <c r="C8" i="82"/>
  <c r="F32" i="18"/>
  <c r="F529" i="18"/>
  <c r="F53" i="18"/>
  <c r="C9" i="82"/>
  <c r="F33" i="18"/>
  <c r="F517" i="18"/>
  <c r="F30" i="18"/>
  <c r="F518" i="18"/>
  <c r="F1271" i="18"/>
  <c r="F28" i="18"/>
  <c r="D5" i="85" l="1"/>
  <c r="D47" i="93"/>
  <c r="J62" i="89"/>
  <c r="L62" i="95" s="1"/>
  <c r="F274" i="18"/>
  <c r="F281" i="18"/>
  <c r="F139" i="18" s="1"/>
  <c r="F140" i="18" s="1"/>
  <c r="F288" i="18"/>
  <c r="F293" i="18"/>
  <c r="C13" i="67"/>
  <c r="F296" i="18"/>
  <c r="F283" i="18"/>
  <c r="F272" i="18"/>
  <c r="F279" i="18"/>
  <c r="F286" i="18"/>
  <c r="F271" i="18"/>
  <c r="F289" i="18"/>
  <c r="F268" i="18"/>
  <c r="F285" i="18"/>
  <c r="F291" i="18"/>
  <c r="F284" i="18"/>
  <c r="F292" i="18"/>
  <c r="F294" i="18"/>
  <c r="F275" i="18"/>
  <c r="C9" i="67"/>
  <c r="F287" i="18"/>
  <c r="F295" i="18"/>
  <c r="F297" i="18"/>
  <c r="F278" i="18"/>
  <c r="F273" i="18"/>
  <c r="F269" i="18"/>
  <c r="F270" i="18"/>
  <c r="F276" i="18"/>
  <c r="F282" i="18"/>
  <c r="F421" i="18"/>
  <c r="F54" i="18" s="1"/>
  <c r="D39" i="93"/>
  <c r="D46" i="93"/>
  <c r="K62" i="95"/>
  <c r="D38" i="93"/>
  <c r="D45" i="93"/>
  <c r="G493" i="18"/>
  <c r="J493" i="18" s="1"/>
  <c r="E42" i="107"/>
  <c r="H18" i="89" s="1"/>
  <c r="D27" i="93"/>
  <c r="E20" i="95"/>
  <c r="I18" i="95"/>
  <c r="G47" i="89"/>
  <c r="I47" i="95" s="1"/>
  <c r="G43" i="89"/>
  <c r="I43" i="95" s="1"/>
  <c r="D23" i="93"/>
  <c r="D26" i="93"/>
  <c r="I62" i="95"/>
  <c r="D62" i="95" s="1"/>
  <c r="C62" i="95" s="1"/>
  <c r="C14" i="67"/>
  <c r="F299" i="18"/>
  <c r="F156" i="18" s="1"/>
  <c r="F157" i="18" s="1"/>
  <c r="B23" i="94"/>
  <c r="B21" i="95"/>
  <c r="B22" i="93"/>
  <c r="G26" i="93"/>
  <c r="G56" i="93"/>
  <c r="G23" i="93"/>
  <c r="G25" i="93"/>
  <c r="G37" i="93"/>
  <c r="G24" i="93"/>
  <c r="D25" i="93"/>
  <c r="D37" i="93"/>
  <c r="D24" i="93"/>
  <c r="D56" i="93"/>
  <c r="G832" i="18"/>
  <c r="J832" i="18" s="1"/>
  <c r="G833" i="18" s="1"/>
  <c r="J833" i="18" s="1"/>
  <c r="E22" i="92"/>
  <c r="F22" i="92" s="1"/>
  <c r="H22" i="92"/>
  <c r="E20" i="91"/>
  <c r="F20" i="91" s="1"/>
  <c r="B23" i="90"/>
  <c r="B21" i="89"/>
  <c r="B21" i="91" s="1"/>
  <c r="O34" i="91"/>
  <c r="P34" i="91" s="1"/>
  <c r="O36" i="92"/>
  <c r="P36" i="92" s="1"/>
  <c r="I268" i="18"/>
  <c r="J467" i="18"/>
  <c r="J762" i="18"/>
  <c r="G763" i="18" s="1"/>
  <c r="E14" i="83"/>
  <c r="E75" i="18"/>
  <c r="E233" i="18" s="1"/>
  <c r="E299" i="18"/>
  <c r="E156" i="18" s="1"/>
  <c r="E157" i="18" s="1"/>
  <c r="I14" i="67"/>
  <c r="H14" i="67" s="1"/>
  <c r="C11" i="67"/>
  <c r="F298" i="18"/>
  <c r="F154" i="18" s="1"/>
  <c r="F155" i="18" s="1"/>
  <c r="H292" i="18"/>
  <c r="I297" i="18"/>
  <c r="A13" i="67"/>
  <c r="I13" i="67"/>
  <c r="H13" i="67" s="1"/>
  <c r="I11" i="67"/>
  <c r="E297" i="18"/>
  <c r="G9" i="82"/>
  <c r="E293" i="18"/>
  <c r="E80" i="18"/>
  <c r="E240" i="18" s="1"/>
  <c r="H296" i="18"/>
  <c r="C12" i="67"/>
  <c r="E292" i="18"/>
  <c r="H421" i="18"/>
  <c r="I54" i="18" s="1"/>
  <c r="F290" i="18"/>
  <c r="E421" i="18"/>
  <c r="E54" i="18" s="1"/>
  <c r="F280" i="18"/>
  <c r="F137" i="18" s="1"/>
  <c r="F138" i="18" s="1"/>
  <c r="E277" i="18"/>
  <c r="A8" i="67"/>
  <c r="A9" i="67"/>
  <c r="C8" i="67"/>
  <c r="H75" i="18"/>
  <c r="I233" i="18" s="1"/>
  <c r="D28" i="85"/>
  <c r="D31" i="85" s="1"/>
  <c r="G8" i="82"/>
  <c r="E269" i="18"/>
  <c r="I269" i="18"/>
  <c r="F135" i="18"/>
  <c r="F136" i="18" s="1"/>
  <c r="I5" i="67"/>
  <c r="I72" i="18"/>
  <c r="H73" i="18" s="1"/>
  <c r="I232" i="18" s="1"/>
  <c r="I1269" i="18"/>
  <c r="H267" i="18" s="1"/>
  <c r="E1269" i="18"/>
  <c r="E267" i="18" s="1"/>
  <c r="I1268" i="18"/>
  <c r="H266" i="18" s="1"/>
  <c r="E1268" i="18"/>
  <c r="E266" i="18" s="1"/>
  <c r="H1267" i="18"/>
  <c r="I265" i="18" s="1"/>
  <c r="E1267" i="18"/>
  <c r="E265" i="18" s="1"/>
  <c r="F232" i="18"/>
  <c r="E72" i="18"/>
  <c r="E73" i="18" s="1"/>
  <c r="E232" i="18" s="1"/>
  <c r="E22" i="18"/>
  <c r="D82" i="80"/>
  <c r="B82" i="80"/>
  <c r="D81" i="80"/>
  <c r="B81" i="80"/>
  <c r="C80" i="80"/>
  <c r="D78" i="80"/>
  <c r="B78" i="80"/>
  <c r="D77" i="80"/>
  <c r="B77" i="80"/>
  <c r="D76" i="80"/>
  <c r="B76" i="80"/>
  <c r="E75" i="80"/>
  <c r="D75" i="80"/>
  <c r="B75" i="80"/>
  <c r="E74" i="80"/>
  <c r="N47" i="92" s="1"/>
  <c r="D74" i="80"/>
  <c r="B74" i="80"/>
  <c r="E73" i="80"/>
  <c r="N46" i="92" s="1"/>
  <c r="D73" i="80"/>
  <c r="B73" i="80"/>
  <c r="E72" i="80"/>
  <c r="N43" i="91" s="1"/>
  <c r="D72" i="80"/>
  <c r="B72" i="80"/>
  <c r="E71" i="80"/>
  <c r="N44" i="92" s="1"/>
  <c r="D71" i="80"/>
  <c r="B71" i="80"/>
  <c r="E70" i="80"/>
  <c r="N41" i="91" s="1"/>
  <c r="D70" i="80"/>
  <c r="B70" i="80"/>
  <c r="E69" i="80"/>
  <c r="D69" i="80"/>
  <c r="B69" i="80"/>
  <c r="D66" i="80"/>
  <c r="B66" i="80"/>
  <c r="D60" i="80"/>
  <c r="B60" i="80"/>
  <c r="D59" i="80"/>
  <c r="B59" i="80"/>
  <c r="D58" i="80"/>
  <c r="B58" i="80"/>
  <c r="D55" i="80"/>
  <c r="B55" i="80"/>
  <c r="D54" i="80"/>
  <c r="B54" i="80"/>
  <c r="D53" i="80"/>
  <c r="B53" i="80"/>
  <c r="D52" i="80"/>
  <c r="B52" i="80"/>
  <c r="D51" i="80"/>
  <c r="B51" i="80"/>
  <c r="D50" i="80"/>
  <c r="B50" i="80"/>
  <c r="D49" i="80"/>
  <c r="B49" i="80"/>
  <c r="D44" i="80"/>
  <c r="B44" i="80"/>
  <c r="D43" i="80"/>
  <c r="B43" i="80"/>
  <c r="D40" i="80"/>
  <c r="B40" i="80"/>
  <c r="E39" i="80"/>
  <c r="D39" i="80"/>
  <c r="B39" i="80"/>
  <c r="D38" i="80"/>
  <c r="B38" i="80"/>
  <c r="D35" i="80"/>
  <c r="B35" i="80"/>
  <c r="D34" i="80"/>
  <c r="B34" i="80"/>
  <c r="D33" i="80"/>
  <c r="B33" i="80"/>
  <c r="D32" i="80"/>
  <c r="B32" i="80"/>
  <c r="D31" i="80"/>
  <c r="B31" i="80"/>
  <c r="D30" i="80"/>
  <c r="B30" i="80"/>
  <c r="D27" i="80"/>
  <c r="C25" i="76" s="1"/>
  <c r="B27" i="80"/>
  <c r="C26" i="80"/>
  <c r="D23" i="80"/>
  <c r="C22" i="76" s="1"/>
  <c r="B23" i="80"/>
  <c r="C22" i="80"/>
  <c r="D20" i="80"/>
  <c r="C18" i="76" s="1"/>
  <c r="B20" i="80"/>
  <c r="D17" i="80"/>
  <c r="B17" i="80"/>
  <c r="D16" i="80"/>
  <c r="B16" i="80"/>
  <c r="E13" i="80"/>
  <c r="D13" i="80"/>
  <c r="B13" i="80"/>
  <c r="D12" i="80"/>
  <c r="B12" i="80"/>
  <c r="E9" i="80"/>
  <c r="D9" i="80"/>
  <c r="C9" i="76" s="1"/>
  <c r="B9" i="80"/>
  <c r="E8" i="80"/>
  <c r="D8" i="80"/>
  <c r="B8" i="80"/>
  <c r="F6" i="80"/>
  <c r="A1" i="80"/>
  <c r="B1" i="76" s="1"/>
  <c r="B1" i="77" s="1"/>
  <c r="A1" i="78" s="1"/>
  <c r="A1" i="79" s="1"/>
  <c r="B11" i="78"/>
  <c r="D10" i="78"/>
  <c r="D8" i="78"/>
  <c r="A3" i="78"/>
  <c r="A3" i="79" s="1"/>
  <c r="E6" i="77"/>
  <c r="B6" i="78" s="1"/>
  <c r="E5" i="77"/>
  <c r="D4" i="79" s="1"/>
  <c r="C12" i="76"/>
  <c r="H1266" i="18"/>
  <c r="I263" i="18" s="1"/>
  <c r="E1266" i="18"/>
  <c r="E263" i="18" s="1"/>
  <c r="E68" i="18"/>
  <c r="E69" i="18" s="1"/>
  <c r="E224" i="18" s="1"/>
  <c r="E75" i="75"/>
  <c r="E74" i="75"/>
  <c r="E73" i="75"/>
  <c r="E72" i="75"/>
  <c r="E71" i="75"/>
  <c r="E70" i="75"/>
  <c r="E69" i="75"/>
  <c r="E39" i="75"/>
  <c r="E13" i="75"/>
  <c r="E9" i="75"/>
  <c r="E8" i="75"/>
  <c r="E82" i="65"/>
  <c r="E75" i="65"/>
  <c r="E74" i="65"/>
  <c r="E73" i="65"/>
  <c r="E72" i="65"/>
  <c r="E71" i="65"/>
  <c r="E70" i="65"/>
  <c r="E69" i="65"/>
  <c r="C43" i="89" s="1"/>
  <c r="E39" i="65"/>
  <c r="E13" i="65"/>
  <c r="E9" i="65"/>
  <c r="E8" i="65"/>
  <c r="D82" i="75"/>
  <c r="B82" i="75"/>
  <c r="D81" i="75"/>
  <c r="B81" i="75"/>
  <c r="C80" i="75"/>
  <c r="D78" i="75"/>
  <c r="B78" i="75"/>
  <c r="D77" i="75"/>
  <c r="B77" i="75"/>
  <c r="D76" i="75"/>
  <c r="B76" i="75"/>
  <c r="D75" i="75"/>
  <c r="B75" i="75"/>
  <c r="D74" i="75"/>
  <c r="B74" i="75"/>
  <c r="D73" i="75"/>
  <c r="B73" i="75"/>
  <c r="D72" i="75"/>
  <c r="B72" i="75"/>
  <c r="D71" i="75"/>
  <c r="B71" i="75"/>
  <c r="D70" i="75"/>
  <c r="B70" i="75"/>
  <c r="D69" i="75"/>
  <c r="B69" i="75"/>
  <c r="D66" i="75"/>
  <c r="B66" i="75"/>
  <c r="D60" i="75"/>
  <c r="B60" i="75"/>
  <c r="D59" i="75"/>
  <c r="B59" i="75"/>
  <c r="D58" i="75"/>
  <c r="B58" i="75"/>
  <c r="D55" i="75"/>
  <c r="B55" i="75"/>
  <c r="D54" i="75"/>
  <c r="B54" i="75"/>
  <c r="D53" i="75"/>
  <c r="B53" i="75"/>
  <c r="D52" i="75"/>
  <c r="B52" i="75"/>
  <c r="D51" i="75"/>
  <c r="B51" i="75"/>
  <c r="D50" i="75"/>
  <c r="B50" i="75"/>
  <c r="D49" i="75"/>
  <c r="B49" i="75"/>
  <c r="D44" i="75"/>
  <c r="B44" i="75"/>
  <c r="D43" i="75"/>
  <c r="B43" i="75"/>
  <c r="D40" i="75"/>
  <c r="B40" i="75"/>
  <c r="D39" i="75"/>
  <c r="B39" i="75"/>
  <c r="D38" i="75"/>
  <c r="B38" i="75"/>
  <c r="D35" i="75"/>
  <c r="B35" i="75"/>
  <c r="D34" i="75"/>
  <c r="B34" i="75"/>
  <c r="D33" i="75"/>
  <c r="B33" i="75"/>
  <c r="D32" i="75"/>
  <c r="B32" i="75"/>
  <c r="D31" i="75"/>
  <c r="B31" i="75"/>
  <c r="D30" i="75"/>
  <c r="B30" i="75"/>
  <c r="D27" i="75"/>
  <c r="C25" i="70" s="1"/>
  <c r="B27" i="75"/>
  <c r="C26" i="75"/>
  <c r="D23" i="75"/>
  <c r="C22" i="70" s="1"/>
  <c r="B23" i="75"/>
  <c r="C22" i="75"/>
  <c r="D20" i="75"/>
  <c r="C18" i="70" s="1"/>
  <c r="B20" i="75"/>
  <c r="D17" i="75"/>
  <c r="B17" i="75"/>
  <c r="D16" i="75"/>
  <c r="B16" i="75"/>
  <c r="D13" i="75"/>
  <c r="B13" i="75"/>
  <c r="D12" i="75"/>
  <c r="B12" i="75"/>
  <c r="D9" i="75"/>
  <c r="B9" i="75"/>
  <c r="D8" i="75"/>
  <c r="B8" i="75"/>
  <c r="F6" i="75"/>
  <c r="A1" i="75"/>
  <c r="B1" i="70" s="1"/>
  <c r="B11" i="73"/>
  <c r="D10" i="73"/>
  <c r="A3" i="73"/>
  <c r="A3" i="74" s="1"/>
  <c r="E6" i="72"/>
  <c r="D5" i="74" s="1"/>
  <c r="E5" i="72"/>
  <c r="D4" i="74" s="1"/>
  <c r="C12" i="70"/>
  <c r="F72" i="18"/>
  <c r="C8" i="70"/>
  <c r="F22" i="18"/>
  <c r="F1269" i="18"/>
  <c r="F1267" i="18"/>
  <c r="C8" i="76"/>
  <c r="F1266" i="18"/>
  <c r="C9" i="70"/>
  <c r="F1268" i="18"/>
  <c r="F68" i="18"/>
  <c r="M62" i="95" l="1"/>
  <c r="K62" i="89"/>
  <c r="G494" i="18"/>
  <c r="J494" i="18" s="1"/>
  <c r="E42" i="113"/>
  <c r="I18" i="89" s="1"/>
  <c r="K18" i="95" s="1"/>
  <c r="F266" i="18"/>
  <c r="F263" i="18"/>
  <c r="F264" i="18"/>
  <c r="F267" i="18"/>
  <c r="F265" i="18"/>
  <c r="F63" i="93"/>
  <c r="G63" i="93" s="1"/>
  <c r="C63" i="93"/>
  <c r="D63" i="93" s="1"/>
  <c r="J18" i="95"/>
  <c r="E43" i="95"/>
  <c r="D43" i="89"/>
  <c r="F43" i="95" s="1"/>
  <c r="N42" i="92"/>
  <c r="E43" i="89"/>
  <c r="G43" i="95" s="1"/>
  <c r="F43" i="89"/>
  <c r="H43" i="95" s="1"/>
  <c r="H11" i="67"/>
  <c r="D70" i="93"/>
  <c r="G834" i="18"/>
  <c r="J834" i="18" s="1"/>
  <c r="G835" i="18" s="1"/>
  <c r="J835" i="18" s="1"/>
  <c r="C40" i="91"/>
  <c r="C42" i="92"/>
  <c r="C44" i="91"/>
  <c r="C46" i="92"/>
  <c r="D42" i="92"/>
  <c r="D40" i="91"/>
  <c r="D46" i="92"/>
  <c r="D44" i="91"/>
  <c r="I40" i="91"/>
  <c r="M40" i="91" s="1"/>
  <c r="I42" i="92"/>
  <c r="I44" i="91"/>
  <c r="M44" i="91" s="1"/>
  <c r="I46" i="92"/>
  <c r="N44" i="91"/>
  <c r="N45" i="91"/>
  <c r="F50" i="89"/>
  <c r="H50" i="95" s="1"/>
  <c r="I43" i="91"/>
  <c r="I45" i="92"/>
  <c r="M45" i="92" s="1"/>
  <c r="N45" i="92"/>
  <c r="C41" i="91"/>
  <c r="C43" i="92"/>
  <c r="C45" i="91"/>
  <c r="C47" i="92"/>
  <c r="D43" i="92"/>
  <c r="D41" i="91"/>
  <c r="D47" i="92"/>
  <c r="D45" i="91"/>
  <c r="I16" i="92"/>
  <c r="I14" i="91"/>
  <c r="M14" i="91" s="1"/>
  <c r="C42" i="91"/>
  <c r="C44" i="92"/>
  <c r="C46" i="91"/>
  <c r="C48" i="92"/>
  <c r="D44" i="92"/>
  <c r="D42" i="91"/>
  <c r="D48" i="92"/>
  <c r="D46" i="91"/>
  <c r="F49" i="89"/>
  <c r="H49" i="95" s="1"/>
  <c r="I42" i="91"/>
  <c r="M42" i="91" s="1"/>
  <c r="I44" i="92"/>
  <c r="M44" i="92" s="1"/>
  <c r="O44" i="92" s="1"/>
  <c r="P44" i="92" s="1"/>
  <c r="I46" i="91"/>
  <c r="M46" i="91" s="1"/>
  <c r="I48" i="92"/>
  <c r="N40" i="91"/>
  <c r="N42" i="91"/>
  <c r="C16" i="92"/>
  <c r="C14" i="91"/>
  <c r="C43" i="91"/>
  <c r="C45" i="92"/>
  <c r="C53" i="92"/>
  <c r="C51" i="91"/>
  <c r="D16" i="92"/>
  <c r="D14" i="91"/>
  <c r="D45" i="92"/>
  <c r="D43" i="91"/>
  <c r="J42" i="90"/>
  <c r="I41" i="91"/>
  <c r="I43" i="92"/>
  <c r="F52" i="89"/>
  <c r="H52" i="95" s="1"/>
  <c r="I45" i="91"/>
  <c r="I47" i="92"/>
  <c r="G468" i="18"/>
  <c r="J468" i="18" s="1"/>
  <c r="E41" i="80"/>
  <c r="N43" i="92"/>
  <c r="J763" i="18"/>
  <c r="G764" i="18" s="1"/>
  <c r="J41" i="90"/>
  <c r="H41" i="90"/>
  <c r="D5" i="79"/>
  <c r="H42" i="90"/>
  <c r="E48" i="89"/>
  <c r="G48" i="95" s="1"/>
  <c r="D42" i="90"/>
  <c r="C48" i="89"/>
  <c r="D46" i="90"/>
  <c r="C52" i="89"/>
  <c r="E14" i="72"/>
  <c r="F41" i="90"/>
  <c r="D47" i="89"/>
  <c r="F47" i="95" s="1"/>
  <c r="F45" i="90"/>
  <c r="D51" i="89"/>
  <c r="F51" i="95" s="1"/>
  <c r="H15" i="90"/>
  <c r="E14" i="89"/>
  <c r="G14" i="95" s="1"/>
  <c r="E14" i="77"/>
  <c r="E47" i="89"/>
  <c r="G47" i="95" s="1"/>
  <c r="H45" i="90"/>
  <c r="E51" i="89"/>
  <c r="G51" i="95" s="1"/>
  <c r="J43" i="90"/>
  <c r="F51" i="89"/>
  <c r="H51" i="95" s="1"/>
  <c r="D41" i="90"/>
  <c r="C47" i="89"/>
  <c r="D45" i="90"/>
  <c r="C51" i="89"/>
  <c r="F44" i="90"/>
  <c r="D50" i="89"/>
  <c r="F50" i="95" s="1"/>
  <c r="H46" i="90"/>
  <c r="E52" i="89"/>
  <c r="G52" i="95" s="1"/>
  <c r="D15" i="90"/>
  <c r="C14" i="89"/>
  <c r="D43" i="90"/>
  <c r="C49" i="89"/>
  <c r="D47" i="90"/>
  <c r="C53" i="89"/>
  <c r="F42" i="90"/>
  <c r="D48" i="89"/>
  <c r="F48" i="95" s="1"/>
  <c r="F46" i="90"/>
  <c r="D52" i="89"/>
  <c r="F52" i="95" s="1"/>
  <c r="H44" i="90"/>
  <c r="E50" i="89"/>
  <c r="G50" i="95" s="1"/>
  <c r="J45" i="90"/>
  <c r="D44" i="90"/>
  <c r="C50" i="89"/>
  <c r="D52" i="90"/>
  <c r="C59" i="89"/>
  <c r="F15" i="90"/>
  <c r="D14" i="89"/>
  <c r="F14" i="95" s="1"/>
  <c r="F43" i="90"/>
  <c r="D49" i="89"/>
  <c r="F49" i="95" s="1"/>
  <c r="F47" i="90"/>
  <c r="D53" i="89"/>
  <c r="F53" i="95" s="1"/>
  <c r="H43" i="90"/>
  <c r="E49" i="89"/>
  <c r="G49" i="95" s="1"/>
  <c r="H47" i="90"/>
  <c r="E53" i="89"/>
  <c r="G53" i="95" s="1"/>
  <c r="J44" i="90"/>
  <c r="J46" i="90"/>
  <c r="F47" i="89"/>
  <c r="H47" i="95" s="1"/>
  <c r="F48" i="89"/>
  <c r="H48" i="95" s="1"/>
  <c r="O5" i="67"/>
  <c r="H5" i="67"/>
  <c r="N5" i="67" s="1"/>
  <c r="H264" i="18"/>
  <c r="E264" i="18"/>
  <c r="D28" i="74"/>
  <c r="D31" i="74" s="1"/>
  <c r="G8" i="70"/>
  <c r="D28" i="79"/>
  <c r="D31" i="79" s="1"/>
  <c r="G9" i="76"/>
  <c r="G8" i="76"/>
  <c r="G9" i="70"/>
  <c r="D8" i="73"/>
  <c r="B6" i="73"/>
  <c r="B1" i="72"/>
  <c r="A1" i="73" s="1"/>
  <c r="A1" i="74" s="1"/>
  <c r="M5" i="67"/>
  <c r="D6" i="67" s="1"/>
  <c r="M6" i="67" s="1"/>
  <c r="C5" i="67"/>
  <c r="F262" i="18"/>
  <c r="F124" i="18" s="1"/>
  <c r="F125" i="18" s="1"/>
  <c r="H22" i="18"/>
  <c r="F224" i="18"/>
  <c r="F261" i="18"/>
  <c r="E261" i="18"/>
  <c r="H840" i="18"/>
  <c r="I260" i="18" s="1"/>
  <c r="E840" i="18"/>
  <c r="E260" i="18" s="1"/>
  <c r="F840" i="18"/>
  <c r="G495" i="18" l="1"/>
  <c r="J495" i="18" s="1"/>
  <c r="G496" i="18" s="1"/>
  <c r="J496" i="18" s="1"/>
  <c r="G497" i="18" s="1"/>
  <c r="J497" i="18" s="1"/>
  <c r="J18" i="89"/>
  <c r="L18" i="95" s="1"/>
  <c r="D18" i="95" s="1"/>
  <c r="C18" i="95" s="1"/>
  <c r="C19" i="93" s="1"/>
  <c r="D19" i="93" s="1"/>
  <c r="K47" i="89"/>
  <c r="K48" i="89"/>
  <c r="E41" i="113"/>
  <c r="E41" i="119"/>
  <c r="K43" i="89"/>
  <c r="K49" i="89"/>
  <c r="K51" i="89"/>
  <c r="M43" i="95"/>
  <c r="D43" i="95"/>
  <c r="C43" i="95" s="1"/>
  <c r="C44" i="93" s="1"/>
  <c r="D44" i="93" s="1"/>
  <c r="K52" i="89"/>
  <c r="F260" i="18"/>
  <c r="E50" i="95"/>
  <c r="E52" i="95"/>
  <c r="E53" i="95"/>
  <c r="E14" i="95"/>
  <c r="E47" i="95"/>
  <c r="E41" i="100"/>
  <c r="E41" i="107"/>
  <c r="E59" i="95"/>
  <c r="E48" i="95"/>
  <c r="E49" i="95"/>
  <c r="E51" i="95"/>
  <c r="G836" i="18"/>
  <c r="O42" i="91"/>
  <c r="P42" i="91" s="1"/>
  <c r="E48" i="92"/>
  <c r="F48" i="92" s="1"/>
  <c r="H48" i="92"/>
  <c r="J48" i="92" s="1"/>
  <c r="K48" i="92" s="1"/>
  <c r="E43" i="92"/>
  <c r="F43" i="92" s="1"/>
  <c r="H43" i="92"/>
  <c r="J43" i="92" s="1"/>
  <c r="K43" i="92" s="1"/>
  <c r="E46" i="92"/>
  <c r="F46" i="92" s="1"/>
  <c r="H46" i="92"/>
  <c r="J46" i="92" s="1"/>
  <c r="K46" i="92" s="1"/>
  <c r="M45" i="91"/>
  <c r="O45" i="91" s="1"/>
  <c r="P45" i="91" s="1"/>
  <c r="E16" i="92"/>
  <c r="F16" i="92" s="1"/>
  <c r="H16" i="92"/>
  <c r="J16" i="92" s="1"/>
  <c r="K16" i="92" s="1"/>
  <c r="O40" i="91"/>
  <c r="P40" i="91" s="1"/>
  <c r="E42" i="91"/>
  <c r="F42" i="91" s="1"/>
  <c r="H42" i="91"/>
  <c r="J42" i="91" s="1"/>
  <c r="K42" i="91" s="1"/>
  <c r="H45" i="91"/>
  <c r="J45" i="91" s="1"/>
  <c r="K45" i="91" s="1"/>
  <c r="E45" i="91"/>
  <c r="F45" i="91" s="1"/>
  <c r="O45" i="92"/>
  <c r="P45" i="92" s="1"/>
  <c r="M42" i="92"/>
  <c r="O42" i="92" s="1"/>
  <c r="P42" i="92" s="1"/>
  <c r="E40" i="91"/>
  <c r="F40" i="91" s="1"/>
  <c r="H40" i="91"/>
  <c r="J40" i="91" s="1"/>
  <c r="K40" i="91" s="1"/>
  <c r="E44" i="92"/>
  <c r="F44" i="92" s="1"/>
  <c r="H44" i="92"/>
  <c r="J44" i="92" s="1"/>
  <c r="K44" i="92" s="1"/>
  <c r="I17" i="91"/>
  <c r="I19" i="92"/>
  <c r="H18" i="90"/>
  <c r="E17" i="89"/>
  <c r="H43" i="91"/>
  <c r="J43" i="91" s="1"/>
  <c r="K43" i="91" s="1"/>
  <c r="E43" i="91"/>
  <c r="F43" i="91" s="1"/>
  <c r="M48" i="92"/>
  <c r="E47" i="92"/>
  <c r="F47" i="92" s="1"/>
  <c r="H47" i="92"/>
  <c r="J47" i="92" s="1"/>
  <c r="K47" i="92" s="1"/>
  <c r="O44" i="91"/>
  <c r="P44" i="91" s="1"/>
  <c r="E42" i="92"/>
  <c r="F42" i="92" s="1"/>
  <c r="H42" i="92"/>
  <c r="J42" i="92" s="1"/>
  <c r="K42" i="92" s="1"/>
  <c r="G469" i="18"/>
  <c r="J469" i="18" s="1"/>
  <c r="G470" i="18" s="1"/>
  <c r="J470" i="18" s="1"/>
  <c r="G471" i="18" s="1"/>
  <c r="J471" i="18" s="1"/>
  <c r="G472" i="18" s="1"/>
  <c r="J472" i="18" s="1"/>
  <c r="G473" i="18" s="1"/>
  <c r="J473" i="18" s="1"/>
  <c r="G474" i="18" s="1"/>
  <c r="J474" i="18" s="1"/>
  <c r="G475" i="18" s="1"/>
  <c r="J475" i="18" s="1"/>
  <c r="G476" i="18" s="1"/>
  <c r="J476" i="18" s="1"/>
  <c r="G477" i="18" s="1"/>
  <c r="J477" i="18" s="1"/>
  <c r="G478" i="18" s="1"/>
  <c r="J478" i="18" s="1"/>
  <c r="G479" i="18" s="1"/>
  <c r="J479" i="18" s="1"/>
  <c r="G480" i="18" s="1"/>
  <c r="J480" i="18" s="1"/>
  <c r="G481" i="18" s="1"/>
  <c r="J481" i="18" s="1"/>
  <c r="E41" i="86"/>
  <c r="M43" i="92"/>
  <c r="O43" i="92" s="1"/>
  <c r="P43" i="92" s="1"/>
  <c r="H45" i="92"/>
  <c r="J45" i="92" s="1"/>
  <c r="K45" i="92" s="1"/>
  <c r="E45" i="92"/>
  <c r="F45" i="92" s="1"/>
  <c r="H46" i="91"/>
  <c r="J46" i="91" s="1"/>
  <c r="K46" i="91" s="1"/>
  <c r="E46" i="91"/>
  <c r="F46" i="91" s="1"/>
  <c r="H41" i="91"/>
  <c r="J41" i="91" s="1"/>
  <c r="K41" i="91" s="1"/>
  <c r="E41" i="91"/>
  <c r="F41" i="91" s="1"/>
  <c r="M43" i="91"/>
  <c r="O43" i="91" s="1"/>
  <c r="P43" i="91" s="1"/>
  <c r="M46" i="92"/>
  <c r="O46" i="92" s="1"/>
  <c r="P46" i="92" s="1"/>
  <c r="E44" i="91"/>
  <c r="F44" i="91" s="1"/>
  <c r="H44" i="91"/>
  <c r="J44" i="91" s="1"/>
  <c r="K44" i="91" s="1"/>
  <c r="M47" i="92"/>
  <c r="O47" i="92" s="1"/>
  <c r="P47" i="92" s="1"/>
  <c r="M41" i="91"/>
  <c r="O41" i="91" s="1"/>
  <c r="P41" i="91" s="1"/>
  <c r="E14" i="91"/>
  <c r="F14" i="91" s="1"/>
  <c r="H14" i="91"/>
  <c r="J14" i="91" s="1"/>
  <c r="K14" i="91" s="1"/>
  <c r="M16" i="92"/>
  <c r="J764" i="18"/>
  <c r="G765" i="18" s="1"/>
  <c r="L44" i="90"/>
  <c r="L46" i="90"/>
  <c r="L42" i="90"/>
  <c r="L41" i="90"/>
  <c r="L43" i="90"/>
  <c r="L45" i="90"/>
  <c r="H13" i="66"/>
  <c r="D7" i="67"/>
  <c r="M7" i="67" s="1"/>
  <c r="I262" i="18"/>
  <c r="H124" i="18" s="1"/>
  <c r="I125" i="18" s="1"/>
  <c r="I68" i="18"/>
  <c r="D70" i="65"/>
  <c r="D69" i="65"/>
  <c r="K18" i="89" l="1"/>
  <c r="J17" i="89"/>
  <c r="L17" i="95" s="1"/>
  <c r="D47" i="95"/>
  <c r="C47" i="95" s="1"/>
  <c r="C48" i="93" s="1"/>
  <c r="D48" i="93" s="1"/>
  <c r="M47" i="95"/>
  <c r="F48" i="93" s="1"/>
  <c r="G48" i="93" s="1"/>
  <c r="D51" i="95"/>
  <c r="C51" i="95" s="1"/>
  <c r="C52" i="93" s="1"/>
  <c r="D52" i="93" s="1"/>
  <c r="M51" i="95"/>
  <c r="F52" i="93" s="1"/>
  <c r="G52" i="93" s="1"/>
  <c r="M49" i="95"/>
  <c r="F50" i="93" s="1"/>
  <c r="G50" i="93" s="1"/>
  <c r="D49" i="95"/>
  <c r="C49" i="95" s="1"/>
  <c r="C50" i="93" s="1"/>
  <c r="D50" i="93" s="1"/>
  <c r="D52" i="95"/>
  <c r="C52" i="95" s="1"/>
  <c r="C53" i="93" s="1"/>
  <c r="D53" i="93" s="1"/>
  <c r="M52" i="95"/>
  <c r="F53" i="93" s="1"/>
  <c r="G53" i="93" s="1"/>
  <c r="M48" i="95"/>
  <c r="F49" i="93" s="1"/>
  <c r="G49" i="93" s="1"/>
  <c r="D48" i="95"/>
  <c r="C48" i="95" s="1"/>
  <c r="C49" i="93" s="1"/>
  <c r="D49" i="93" s="1"/>
  <c r="I17" i="89"/>
  <c r="K17" i="95" s="1"/>
  <c r="M18" i="95"/>
  <c r="F19" i="93" s="1"/>
  <c r="G19" i="93" s="1"/>
  <c r="H17" i="89"/>
  <c r="J17" i="95" s="1"/>
  <c r="G17" i="95"/>
  <c r="G17" i="89"/>
  <c r="I17" i="95" s="1"/>
  <c r="J836" i="18"/>
  <c r="G837" i="18" s="1"/>
  <c r="J837" i="18" s="1"/>
  <c r="M17" i="91"/>
  <c r="J17" i="91"/>
  <c r="N19" i="92"/>
  <c r="N17" i="91"/>
  <c r="J18" i="90"/>
  <c r="L18" i="90" s="1"/>
  <c r="F17" i="89"/>
  <c r="M19" i="92"/>
  <c r="J19" i="92"/>
  <c r="J765" i="18"/>
  <c r="G766" i="18" s="1"/>
  <c r="D8" i="67"/>
  <c r="M8" i="67" s="1"/>
  <c r="J124" i="18"/>
  <c r="H261" i="18"/>
  <c r="H69" i="18"/>
  <c r="D82" i="65"/>
  <c r="B82" i="65"/>
  <c r="J1266" i="18"/>
  <c r="C12" i="61"/>
  <c r="D27" i="65"/>
  <c r="C25" i="61" s="1"/>
  <c r="B27" i="65"/>
  <c r="C26" i="65"/>
  <c r="J260" i="18"/>
  <c r="G261" i="18" s="1"/>
  <c r="D17" i="65"/>
  <c r="B17" i="65"/>
  <c r="D13" i="65"/>
  <c r="B13" i="65"/>
  <c r="C1" i="68"/>
  <c r="D1" i="68" s="1"/>
  <c r="E1" i="68" s="1"/>
  <c r="F1" i="68" s="1"/>
  <c r="G1" i="68" s="1"/>
  <c r="H1" i="68" s="1"/>
  <c r="I1" i="68" s="1"/>
  <c r="B1" i="68"/>
  <c r="K17" i="89" l="1"/>
  <c r="H17" i="95"/>
  <c r="D17" i="95" s="1"/>
  <c r="C17" i="95" s="1"/>
  <c r="G838" i="18"/>
  <c r="O17" i="91"/>
  <c r="P17" i="91" s="1"/>
  <c r="O19" i="92"/>
  <c r="P19" i="92" s="1"/>
  <c r="J766" i="18"/>
  <c r="G767" i="18" s="1"/>
  <c r="D9" i="67"/>
  <c r="M9" i="67" s="1"/>
  <c r="D10" i="67" s="1"/>
  <c r="M10" i="67" s="1"/>
  <c r="D11" i="67" s="1"/>
  <c r="G1267" i="18"/>
  <c r="J1267" i="18" s="1"/>
  <c r="G1268" i="18" s="1"/>
  <c r="J1268" i="18" s="1"/>
  <c r="G1269" i="18" s="1"/>
  <c r="J1269" i="18" s="1"/>
  <c r="I224" i="18"/>
  <c r="E82" i="75"/>
  <c r="J13" i="18"/>
  <c r="G14" i="18" s="1"/>
  <c r="J14" i="18" s="1"/>
  <c r="G15" i="18" s="1"/>
  <c r="J15" i="18" s="1"/>
  <c r="G16" i="18" s="1"/>
  <c r="J16" i="18" s="1"/>
  <c r="G17" i="18" s="1"/>
  <c r="J17" i="18" s="1"/>
  <c r="G18" i="18" s="1"/>
  <c r="J18" i="18" s="1"/>
  <c r="G19" i="18" s="1"/>
  <c r="J19" i="18" s="1"/>
  <c r="G20" i="18" s="1"/>
  <c r="J20" i="18" s="1"/>
  <c r="J22" i="18"/>
  <c r="G23" i="18" s="1"/>
  <c r="J68" i="18"/>
  <c r="G252" i="18"/>
  <c r="F23" i="119" s="1"/>
  <c r="G22" i="115" s="1"/>
  <c r="D34" i="118" s="1"/>
  <c r="G339" i="18"/>
  <c r="J352" i="18"/>
  <c r="J366" i="18"/>
  <c r="J378" i="18"/>
  <c r="J392" i="18"/>
  <c r="J400" i="18"/>
  <c r="G401" i="18" s="1"/>
  <c r="J401" i="18" s="1"/>
  <c r="G402" i="18" s="1"/>
  <c r="J402" i="18" s="1"/>
  <c r="G403" i="18" s="1"/>
  <c r="J403" i="18" s="1"/>
  <c r="G404" i="18" s="1"/>
  <c r="J404" i="18" s="1"/>
  <c r="G405" i="18" s="1"/>
  <c r="J405" i="18" s="1"/>
  <c r="G406" i="18" s="1"/>
  <c r="J406" i="18" s="1"/>
  <c r="F35" i="119" s="1"/>
  <c r="G408" i="18"/>
  <c r="J421" i="18"/>
  <c r="J500" i="18"/>
  <c r="J515" i="18"/>
  <c r="G516" i="18" s="1"/>
  <c r="J516" i="18" s="1"/>
  <c r="G517" i="18" s="1"/>
  <c r="J517" i="18" s="1"/>
  <c r="G518" i="18" s="1"/>
  <c r="J518" i="18" s="1"/>
  <c r="G519" i="18" s="1"/>
  <c r="J519" i="18" s="1"/>
  <c r="G520" i="18" s="1"/>
  <c r="J520" i="18" s="1"/>
  <c r="G521" i="18" s="1"/>
  <c r="J521" i="18" s="1"/>
  <c r="G522" i="18" s="1"/>
  <c r="J522" i="18" s="1"/>
  <c r="G523" i="18" s="1"/>
  <c r="J523" i="18" s="1"/>
  <c r="G524" i="18" s="1"/>
  <c r="J524" i="18" s="1"/>
  <c r="J595" i="18"/>
  <c r="J611" i="18"/>
  <c r="G612" i="18" s="1"/>
  <c r="J612" i="18" s="1"/>
  <c r="G613" i="18" s="1"/>
  <c r="J613" i="18" s="1"/>
  <c r="G614" i="18" s="1"/>
  <c r="J614" i="18" s="1"/>
  <c r="J616" i="18"/>
  <c r="G617" i="18" s="1"/>
  <c r="J617" i="18" s="1"/>
  <c r="G618" i="18" s="1"/>
  <c r="J618" i="18" s="1"/>
  <c r="G619" i="18" s="1"/>
  <c r="J619" i="18" s="1"/>
  <c r="J621" i="18"/>
  <c r="G622" i="18" s="1"/>
  <c r="J622" i="18" s="1"/>
  <c r="G623" i="18" s="1"/>
  <c r="J623" i="18" s="1"/>
  <c r="G624" i="18" s="1"/>
  <c r="J624" i="18" s="1"/>
  <c r="G625" i="18" s="1"/>
  <c r="J625" i="18" s="1"/>
  <c r="G626" i="18" s="1"/>
  <c r="J626" i="18" s="1"/>
  <c r="G627" i="18" s="1"/>
  <c r="J627" i="18" s="1"/>
  <c r="G628" i="18" s="1"/>
  <c r="J628" i="18" s="1"/>
  <c r="G629" i="18" s="1"/>
  <c r="J629" i="18" s="1"/>
  <c r="J631" i="18"/>
  <c r="G632" i="18" s="1"/>
  <c r="J632" i="18" s="1"/>
  <c r="G633" i="18" s="1"/>
  <c r="J633" i="18" s="1"/>
  <c r="G634" i="18" s="1"/>
  <c r="J634" i="18" s="1"/>
  <c r="G635" i="18" s="1"/>
  <c r="J635" i="18" s="1"/>
  <c r="G636" i="18" s="1"/>
  <c r="J636" i="18" s="1"/>
  <c r="G637" i="18" s="1"/>
  <c r="J637" i="18" s="1"/>
  <c r="G638" i="18" s="1"/>
  <c r="J638" i="18" s="1"/>
  <c r="G639" i="18" s="1"/>
  <c r="J639" i="18" s="1"/>
  <c r="J641" i="18"/>
  <c r="G642" i="18" s="1"/>
  <c r="J642" i="18" s="1"/>
  <c r="G643" i="18" s="1"/>
  <c r="J643" i="18" s="1"/>
  <c r="G644" i="18" s="1"/>
  <c r="J644" i="18" s="1"/>
  <c r="J646" i="18"/>
  <c r="G652" i="18"/>
  <c r="G701" i="18"/>
  <c r="E60" i="119" s="1"/>
  <c r="G714" i="18"/>
  <c r="G840" i="18"/>
  <c r="J840" i="18" s="1"/>
  <c r="J921" i="18"/>
  <c r="G922" i="18" s="1"/>
  <c r="J922" i="18" s="1"/>
  <c r="G923" i="18" s="1"/>
  <c r="J923" i="18" s="1"/>
  <c r="G924" i="18" s="1"/>
  <c r="J924" i="18" s="1"/>
  <c r="G925" i="18" s="1"/>
  <c r="J925" i="18" s="1"/>
  <c r="G926" i="18" s="1"/>
  <c r="J926" i="18" s="1"/>
  <c r="G927" i="18" s="1"/>
  <c r="J927" i="18" s="1"/>
  <c r="G928" i="18" s="1"/>
  <c r="J928" i="18" s="1"/>
  <c r="G929" i="18" s="1"/>
  <c r="J929" i="18" s="1"/>
  <c r="G930" i="18" s="1"/>
  <c r="J930" i="18" s="1"/>
  <c r="G931" i="18" s="1"/>
  <c r="J931" i="18" s="1"/>
  <c r="G932" i="18" s="1"/>
  <c r="J932" i="18" s="1"/>
  <c r="G933" i="18" s="1"/>
  <c r="J933" i="18" s="1"/>
  <c r="G934" i="18" s="1"/>
  <c r="J934" i="18" s="1"/>
  <c r="G935" i="18" s="1"/>
  <c r="J935" i="18" s="1"/>
  <c r="G936" i="18" s="1"/>
  <c r="J936" i="18" s="1"/>
  <c r="G937" i="18" s="1"/>
  <c r="J937" i="18" s="1"/>
  <c r="G938" i="18" s="1"/>
  <c r="J938" i="18" s="1"/>
  <c r="G939" i="18" s="1"/>
  <c r="J939" i="18" s="1"/>
  <c r="E14" i="62" s="1"/>
  <c r="J941" i="18"/>
  <c r="G942" i="18" s="1"/>
  <c r="J942" i="18" s="1"/>
  <c r="G943" i="18" s="1"/>
  <c r="J943" i="18" s="1"/>
  <c r="G944" i="18" s="1"/>
  <c r="J944" i="18" s="1"/>
  <c r="G945" i="18" s="1"/>
  <c r="J945" i="18" s="1"/>
  <c r="J948" i="18"/>
  <c r="G949" i="18" s="1"/>
  <c r="J949" i="18" s="1"/>
  <c r="G950" i="18" s="1"/>
  <c r="J950" i="18" s="1"/>
  <c r="G951" i="18" s="1"/>
  <c r="J951" i="18" s="1"/>
  <c r="G952" i="18" s="1"/>
  <c r="J952" i="18" s="1"/>
  <c r="J955" i="18"/>
  <c r="J962" i="18"/>
  <c r="G963" i="18" s="1"/>
  <c r="J963" i="18" s="1"/>
  <c r="G964" i="18" s="1"/>
  <c r="J964" i="18" s="1"/>
  <c r="G965" i="18" s="1"/>
  <c r="J965" i="18" s="1"/>
  <c r="G966" i="18" s="1"/>
  <c r="J966" i="18" s="1"/>
  <c r="G967" i="18" s="1"/>
  <c r="J967" i="18" s="1"/>
  <c r="G968" i="18" s="1"/>
  <c r="J968" i="18" s="1"/>
  <c r="G969" i="18" s="1"/>
  <c r="J969" i="18" s="1"/>
  <c r="G970" i="18" s="1"/>
  <c r="J970" i="18" s="1"/>
  <c r="G971" i="18" s="1"/>
  <c r="J971" i="18" s="1"/>
  <c r="G972" i="18" s="1"/>
  <c r="J972" i="18" s="1"/>
  <c r="G973" i="18" s="1"/>
  <c r="J973" i="18" s="1"/>
  <c r="G974" i="18" s="1"/>
  <c r="J974" i="18" s="1"/>
  <c r="G975" i="18" s="1"/>
  <c r="J975" i="18" s="1"/>
  <c r="G976" i="18" s="1"/>
  <c r="J976" i="18" s="1"/>
  <c r="G977" i="18" s="1"/>
  <c r="J977" i="18" s="1"/>
  <c r="J979" i="18"/>
  <c r="G980" i="18" s="1"/>
  <c r="J980" i="18" s="1"/>
  <c r="G981" i="18" s="1"/>
  <c r="J981" i="18" s="1"/>
  <c r="G982" i="18" s="1"/>
  <c r="J982" i="18" s="1"/>
  <c r="G983" i="18" s="1"/>
  <c r="J983" i="18" s="1"/>
  <c r="J985" i="18"/>
  <c r="J991" i="18"/>
  <c r="E81" i="119" s="1"/>
  <c r="J1021" i="18"/>
  <c r="G1022" i="18" s="1"/>
  <c r="J1022" i="18" s="1"/>
  <c r="G1023" i="18" s="1"/>
  <c r="J1023" i="18" s="1"/>
  <c r="G1024" i="18" s="1"/>
  <c r="J1024" i="18" s="1"/>
  <c r="G1025" i="18" s="1"/>
  <c r="J1025" i="18" s="1"/>
  <c r="G1026" i="18" s="1"/>
  <c r="J1026" i="18" s="1"/>
  <c r="G1027" i="18" s="1"/>
  <c r="J1027" i="18" s="1"/>
  <c r="G1028" i="18" s="1"/>
  <c r="J1028" i="18" s="1"/>
  <c r="G1029" i="18" s="1"/>
  <c r="J1029" i="18" s="1"/>
  <c r="G1030" i="18" s="1"/>
  <c r="J1030" i="18" s="1"/>
  <c r="G1031" i="18" s="1"/>
  <c r="J1031" i="18" s="1"/>
  <c r="G1032" i="18" s="1"/>
  <c r="J1032" i="18" s="1"/>
  <c r="J1034" i="18"/>
  <c r="G1035" i="18" s="1"/>
  <c r="J1035" i="18" s="1"/>
  <c r="G1036" i="18" s="1"/>
  <c r="J1036" i="18" s="1"/>
  <c r="G1037" i="18" s="1"/>
  <c r="J1037" i="18" s="1"/>
  <c r="G1038" i="18" s="1"/>
  <c r="J1038" i="18" s="1"/>
  <c r="G1039" i="18" s="1"/>
  <c r="J1039" i="18" s="1"/>
  <c r="G1040" i="18" s="1"/>
  <c r="J1040" i="18" s="1"/>
  <c r="G1041" i="18" s="1"/>
  <c r="J1041" i="18" s="1"/>
  <c r="G1042" i="18" s="1"/>
  <c r="J1042" i="18" s="1"/>
  <c r="G1043" i="18" s="1"/>
  <c r="J1043" i="18" s="1"/>
  <c r="G1044" i="18" s="1"/>
  <c r="J1044" i="18" s="1"/>
  <c r="G1045" i="18" s="1"/>
  <c r="J1045" i="18" s="1"/>
  <c r="G1046" i="18" s="1"/>
  <c r="J1046" i="18" s="1"/>
  <c r="G1047" i="18" s="1"/>
  <c r="J1047" i="18" s="1"/>
  <c r="G1048" i="18" s="1"/>
  <c r="J1048" i="18" s="1"/>
  <c r="G1049" i="18" s="1"/>
  <c r="J1049" i="18" s="1"/>
  <c r="G1050" i="18" s="1"/>
  <c r="J1050" i="18" s="1"/>
  <c r="G1051" i="18" s="1"/>
  <c r="J1051" i="18" s="1"/>
  <c r="G1052" i="18" s="1"/>
  <c r="J1052" i="18" s="1"/>
  <c r="G1053" i="18" s="1"/>
  <c r="J1053" i="18" s="1"/>
  <c r="G1054" i="18" s="1"/>
  <c r="J1054" i="18" s="1"/>
  <c r="G1055" i="18" s="1"/>
  <c r="J1055" i="18" s="1"/>
  <c r="G1056" i="18" s="1"/>
  <c r="J1056" i="18" s="1"/>
  <c r="G1057" i="18" s="1"/>
  <c r="J1057" i="18" s="1"/>
  <c r="G1058" i="18" s="1"/>
  <c r="J1058" i="18" s="1"/>
  <c r="G1061" i="18"/>
  <c r="E86" i="119" s="1"/>
  <c r="G6" i="18"/>
  <c r="H6" i="18" s="1"/>
  <c r="F6" i="65"/>
  <c r="A3" i="64"/>
  <c r="A3" i="63"/>
  <c r="A1" i="65"/>
  <c r="B1" i="61" s="1"/>
  <c r="D35" i="65"/>
  <c r="B35" i="65"/>
  <c r="L17" i="66"/>
  <c r="D55" i="65"/>
  <c r="B55" i="65"/>
  <c r="D54" i="65"/>
  <c r="B54" i="65"/>
  <c r="J8" i="18"/>
  <c r="G9" i="18" s="1"/>
  <c r="J9" i="18" s="1"/>
  <c r="G10" i="18" s="1"/>
  <c r="J10" i="18" s="1"/>
  <c r="G11" i="18" s="1"/>
  <c r="J11" i="18" s="1"/>
  <c r="D81" i="65"/>
  <c r="B81" i="65"/>
  <c r="C80" i="65"/>
  <c r="D78" i="65"/>
  <c r="B78" i="65"/>
  <c r="D77" i="65"/>
  <c r="B77" i="65"/>
  <c r="D76" i="65"/>
  <c r="B76" i="65"/>
  <c r="D75" i="65"/>
  <c r="B75" i="65"/>
  <c r="D74" i="65"/>
  <c r="B74" i="65"/>
  <c r="D73" i="65"/>
  <c r="B73" i="65"/>
  <c r="D72" i="65"/>
  <c r="B72" i="65"/>
  <c r="D71" i="65"/>
  <c r="B71" i="65"/>
  <c r="B70" i="65"/>
  <c r="B69" i="65"/>
  <c r="D66" i="65"/>
  <c r="B94" i="68" s="1"/>
  <c r="B66" i="65"/>
  <c r="D60" i="65"/>
  <c r="B60" i="65"/>
  <c r="D59" i="65"/>
  <c r="B59" i="65"/>
  <c r="D58" i="65"/>
  <c r="B58" i="65"/>
  <c r="D53" i="65"/>
  <c r="B53" i="65"/>
  <c r="D52" i="65"/>
  <c r="B52" i="65"/>
  <c r="D51" i="65"/>
  <c r="B51" i="65"/>
  <c r="D50" i="65"/>
  <c r="B50" i="65"/>
  <c r="D49" i="65"/>
  <c r="B49" i="65"/>
  <c r="D44" i="65"/>
  <c r="B44" i="65"/>
  <c r="D43" i="65"/>
  <c r="B43" i="65"/>
  <c r="D40" i="65"/>
  <c r="B40" i="65"/>
  <c r="D39" i="65"/>
  <c r="B39" i="65"/>
  <c r="D38" i="65"/>
  <c r="B38" i="65"/>
  <c r="D34" i="65"/>
  <c r="B34" i="65"/>
  <c r="D33" i="65"/>
  <c r="B33" i="65"/>
  <c r="D32" i="65"/>
  <c r="B32" i="65"/>
  <c r="D31" i="65"/>
  <c r="B31" i="65"/>
  <c r="D30" i="65"/>
  <c r="B30" i="65"/>
  <c r="D23" i="65"/>
  <c r="C22" i="61" s="1"/>
  <c r="B23" i="65"/>
  <c r="C22" i="65"/>
  <c r="D20" i="65"/>
  <c r="C18" i="61" s="1"/>
  <c r="B20" i="65"/>
  <c r="D16" i="65"/>
  <c r="B16" i="65"/>
  <c r="D12" i="65"/>
  <c r="B12" i="65"/>
  <c r="D9" i="65"/>
  <c r="C9" i="61" s="1"/>
  <c r="B9" i="65"/>
  <c r="D8" i="65"/>
  <c r="B8" i="65"/>
  <c r="B11" i="63"/>
  <c r="E6" i="62"/>
  <c r="D5" i="64" s="1"/>
  <c r="E5" i="62"/>
  <c r="D4" i="64" s="1"/>
  <c r="D8" i="63"/>
  <c r="D10" i="63"/>
  <c r="C8" i="61"/>
  <c r="E83" i="113" l="1"/>
  <c r="E83" i="119"/>
  <c r="E82" i="113"/>
  <c r="E82" i="119"/>
  <c r="E80" i="113"/>
  <c r="E80" i="119"/>
  <c r="M17" i="95"/>
  <c r="F18" i="93" s="1"/>
  <c r="G18" i="93" s="1"/>
  <c r="G992" i="18"/>
  <c r="J992" i="18" s="1"/>
  <c r="G993" i="18" s="1"/>
  <c r="J993" i="18" s="1"/>
  <c r="G994" i="18" s="1"/>
  <c r="J994" i="18" s="1"/>
  <c r="G995" i="18" s="1"/>
  <c r="J995" i="18" s="1"/>
  <c r="G996" i="18" s="1"/>
  <c r="J996" i="18" s="1"/>
  <c r="G997" i="18" s="1"/>
  <c r="J997" i="18" s="1"/>
  <c r="G998" i="18" s="1"/>
  <c r="J998" i="18" s="1"/>
  <c r="G999" i="18" s="1"/>
  <c r="J999" i="18" s="1"/>
  <c r="G1000" i="18" s="1"/>
  <c r="J1000" i="18" s="1"/>
  <c r="G1001" i="18" s="1"/>
  <c r="J1001" i="18" s="1"/>
  <c r="G1002" i="18" s="1"/>
  <c r="J1002" i="18" s="1"/>
  <c r="G1003" i="18" s="1"/>
  <c r="J1003" i="18" s="1"/>
  <c r="G1004" i="18" s="1"/>
  <c r="J1004" i="18" s="1"/>
  <c r="G1005" i="18" s="1"/>
  <c r="J1005" i="18" s="1"/>
  <c r="G1006" i="18" s="1"/>
  <c r="J1006" i="18" s="1"/>
  <c r="G1007" i="18" s="1"/>
  <c r="J1007" i="18" s="1"/>
  <c r="G1008" i="18" s="1"/>
  <c r="J1008" i="18" s="1"/>
  <c r="G1009" i="18" s="1"/>
  <c r="J1009" i="18" s="1"/>
  <c r="G1010" i="18" s="1"/>
  <c r="J1010" i="18" s="1"/>
  <c r="G1011" i="18" s="1"/>
  <c r="J1011" i="18" s="1"/>
  <c r="G1012" i="18" s="1"/>
  <c r="J1012" i="18" s="1"/>
  <c r="G1013" i="18" s="1"/>
  <c r="J1013" i="18" s="1"/>
  <c r="G1014" i="18" s="1"/>
  <c r="J1014" i="18" s="1"/>
  <c r="G1015" i="18" s="1"/>
  <c r="J1015" i="18" s="1"/>
  <c r="G1016" i="18" s="1"/>
  <c r="J1016" i="18" s="1"/>
  <c r="G1017" i="18" s="1"/>
  <c r="J1017" i="18" s="1"/>
  <c r="G1018" i="18" s="1"/>
  <c r="J1018" i="18" s="1"/>
  <c r="G1019" i="18" s="1"/>
  <c r="J1019" i="18" s="1"/>
  <c r="E81" i="113"/>
  <c r="I54" i="89" s="1"/>
  <c r="E84" i="107"/>
  <c r="E86" i="113"/>
  <c r="J58" i="89" s="1"/>
  <c r="F35" i="107"/>
  <c r="F35" i="113"/>
  <c r="F23" i="107"/>
  <c r="G22" i="103" s="1"/>
  <c r="D34" i="106" s="1"/>
  <c r="F23" i="113"/>
  <c r="G22" i="109" s="1"/>
  <c r="D34" i="112" s="1"/>
  <c r="E60" i="107"/>
  <c r="E60" i="113"/>
  <c r="J31" i="89" s="1"/>
  <c r="E76" i="100"/>
  <c r="E78" i="107"/>
  <c r="G393" i="18"/>
  <c r="J393" i="18" s="1"/>
  <c r="E34" i="100"/>
  <c r="G11" i="89" s="1"/>
  <c r="C18" i="93"/>
  <c r="D18" i="93" s="1"/>
  <c r="G69" i="18"/>
  <c r="J69" i="18" s="1"/>
  <c r="G70" i="18" s="1"/>
  <c r="J70" i="18" s="1"/>
  <c r="G956" i="18"/>
  <c r="J956" i="18" s="1"/>
  <c r="E73" i="100"/>
  <c r="G50" i="89" s="1"/>
  <c r="E81" i="86"/>
  <c r="E82" i="100"/>
  <c r="B1" i="95"/>
  <c r="B1" i="94"/>
  <c r="B1" i="93"/>
  <c r="E39" i="86"/>
  <c r="J15" i="90" s="1"/>
  <c r="L15" i="90" s="1"/>
  <c r="F23" i="86"/>
  <c r="G22" i="82" s="1"/>
  <c r="D34" i="85" s="1"/>
  <c r="F23" i="100"/>
  <c r="G22" i="96" s="1"/>
  <c r="D34" i="99" s="1"/>
  <c r="E59" i="86"/>
  <c r="E59" i="100"/>
  <c r="E58" i="86"/>
  <c r="F35" i="86"/>
  <c r="F35" i="100"/>
  <c r="J838" i="18"/>
  <c r="B1" i="92"/>
  <c r="B1" i="91"/>
  <c r="D53" i="92"/>
  <c r="D51" i="91"/>
  <c r="J767" i="18"/>
  <c r="G768" i="18" s="1"/>
  <c r="G501" i="18"/>
  <c r="J501" i="18" s="1"/>
  <c r="E43" i="65"/>
  <c r="B1" i="66"/>
  <c r="B1" i="90"/>
  <c r="B1" i="89"/>
  <c r="G379" i="18"/>
  <c r="J379" i="18" s="1"/>
  <c r="F33" i="65"/>
  <c r="D13" i="66"/>
  <c r="F13" i="66"/>
  <c r="F52" i="90"/>
  <c r="D59" i="89"/>
  <c r="G986" i="18"/>
  <c r="J986" i="18" s="1"/>
  <c r="G987" i="18" s="1"/>
  <c r="J987" i="18" s="1"/>
  <c r="G988" i="18" s="1"/>
  <c r="J988" i="18" s="1"/>
  <c r="G989" i="18" s="1"/>
  <c r="J989" i="18" s="1"/>
  <c r="E75" i="86"/>
  <c r="G367" i="18"/>
  <c r="J367" i="18" s="1"/>
  <c r="F32" i="65"/>
  <c r="G353" i="18"/>
  <c r="J353" i="18" s="1"/>
  <c r="E31" i="65"/>
  <c r="G596" i="18"/>
  <c r="J596" i="18" s="1"/>
  <c r="G597" i="18" s="1"/>
  <c r="J597" i="18" s="1"/>
  <c r="G598" i="18" s="1"/>
  <c r="J598" i="18" s="1"/>
  <c r="G599" i="18" s="1"/>
  <c r="J599" i="18" s="1"/>
  <c r="G600" i="18" s="1"/>
  <c r="J600" i="18" s="1"/>
  <c r="G1270" i="18"/>
  <c r="J1270" i="18" s="1"/>
  <c r="G1271" i="18" s="1"/>
  <c r="J1271" i="18" s="1"/>
  <c r="E82" i="80"/>
  <c r="J339" i="18"/>
  <c r="G525" i="18"/>
  <c r="J525" i="18" s="1"/>
  <c r="G526" i="18" s="1"/>
  <c r="J526" i="18" s="1"/>
  <c r="G527" i="18" s="1"/>
  <c r="J527" i="18" s="1"/>
  <c r="G528" i="18" s="1"/>
  <c r="J528" i="18" s="1"/>
  <c r="G529" i="18" s="1"/>
  <c r="J529" i="18" s="1"/>
  <c r="G530" i="18" s="1"/>
  <c r="J530" i="18" s="1"/>
  <c r="E44" i="80"/>
  <c r="J224" i="18"/>
  <c r="G841" i="18"/>
  <c r="J841" i="18" s="1"/>
  <c r="E66" i="65"/>
  <c r="J714" i="18"/>
  <c r="G647" i="18"/>
  <c r="J647" i="18" s="1"/>
  <c r="G648" i="18" s="1"/>
  <c r="J648" i="18" s="1"/>
  <c r="G649" i="18" s="1"/>
  <c r="J649" i="18" s="1"/>
  <c r="F35" i="65"/>
  <c r="F35" i="75"/>
  <c r="F35" i="80"/>
  <c r="J252" i="18"/>
  <c r="G253" i="18" s="1"/>
  <c r="J253" i="18" s="1"/>
  <c r="G254" i="18" s="1"/>
  <c r="J254" i="18" s="1"/>
  <c r="G255" i="18" s="1"/>
  <c r="J255" i="18" s="1"/>
  <c r="G256" i="18" s="1"/>
  <c r="J256" i="18" s="1"/>
  <c r="G257" i="18" s="1"/>
  <c r="J257" i="18" s="1"/>
  <c r="G258" i="18" s="1"/>
  <c r="J258" i="18" s="1"/>
  <c r="F23" i="65"/>
  <c r="F23" i="75"/>
  <c r="G22" i="70" s="1"/>
  <c r="D34" i="74" s="1"/>
  <c r="F23" i="80"/>
  <c r="G22" i="76" s="1"/>
  <c r="D34" i="79" s="1"/>
  <c r="J701" i="18"/>
  <c r="G702" i="18" s="1"/>
  <c r="J702" i="18" s="1"/>
  <c r="G703" i="18" s="1"/>
  <c r="J703" i="18" s="1"/>
  <c r="G704" i="18" s="1"/>
  <c r="J704" i="18" s="1"/>
  <c r="G705" i="18" s="1"/>
  <c r="J705" i="18" s="1"/>
  <c r="G706" i="18" s="1"/>
  <c r="J706" i="18" s="1"/>
  <c r="G707" i="18" s="1"/>
  <c r="J707" i="18" s="1"/>
  <c r="G708" i="18" s="1"/>
  <c r="J708" i="18" s="1"/>
  <c r="G709" i="18" s="1"/>
  <c r="J709" i="18" s="1"/>
  <c r="G710" i="18" s="1"/>
  <c r="J710" i="18" s="1"/>
  <c r="G711" i="18" s="1"/>
  <c r="J711" i="18" s="1"/>
  <c r="G712" i="18" s="1"/>
  <c r="J712" i="18" s="1"/>
  <c r="E59" i="80"/>
  <c r="E59" i="75"/>
  <c r="E59" i="65"/>
  <c r="J1061" i="18"/>
  <c r="G1062" i="18" s="1"/>
  <c r="J1062" i="18" s="1"/>
  <c r="G1063" i="18" s="1"/>
  <c r="J1063" i="18" s="1"/>
  <c r="G1064" i="18" s="1"/>
  <c r="J1064" i="18" s="1"/>
  <c r="G1065" i="18" s="1"/>
  <c r="J1065" i="18" s="1"/>
  <c r="G1066" i="18" s="1"/>
  <c r="J1066" i="18" s="1"/>
  <c r="G1067" i="18" s="1"/>
  <c r="J1067" i="18" s="1"/>
  <c r="G1068" i="18" s="1"/>
  <c r="J1068" i="18" s="1"/>
  <c r="G1069" i="18" s="1"/>
  <c r="J1069" i="18" s="1"/>
  <c r="G1070" i="18" s="1"/>
  <c r="J1070" i="18" s="1"/>
  <c r="G1071" i="18" s="1"/>
  <c r="J1071" i="18" s="1"/>
  <c r="G1072" i="18" s="1"/>
  <c r="J1072" i="18" s="1"/>
  <c r="G1073" i="18" s="1"/>
  <c r="J1073" i="18" s="1"/>
  <c r="G1074" i="18" s="1"/>
  <c r="J1074" i="18" s="1"/>
  <c r="G1075" i="18" s="1"/>
  <c r="J1075" i="18" s="1"/>
  <c r="G1076" i="18" s="1"/>
  <c r="J1076" i="18" s="1"/>
  <c r="G1077" i="18" s="1"/>
  <c r="J1077" i="18" s="1"/>
  <c r="G1078" i="18" s="1"/>
  <c r="J1078" i="18" s="1"/>
  <c r="G1079" i="18" s="1"/>
  <c r="J1079" i="18" s="1"/>
  <c r="G1080" i="18" s="1"/>
  <c r="J1080" i="18" s="1"/>
  <c r="G1081" i="18" s="1"/>
  <c r="J1081" i="18" s="1"/>
  <c r="G1082" i="18" s="1"/>
  <c r="J1082" i="18" s="1"/>
  <c r="G1083" i="18" s="1"/>
  <c r="J1083" i="18" s="1"/>
  <c r="G1084" i="18" s="1"/>
  <c r="J1084" i="18" s="1"/>
  <c r="G1085" i="18" s="1"/>
  <c r="J1085" i="18" s="1"/>
  <c r="G1086" i="18" s="1"/>
  <c r="J1086" i="18" s="1"/>
  <c r="G1087" i="18" s="1"/>
  <c r="J1087" i="18" s="1"/>
  <c r="G1088" i="18" s="1"/>
  <c r="J1088" i="18" s="1"/>
  <c r="G1089" i="18" s="1"/>
  <c r="J1089" i="18" s="1"/>
  <c r="G1090" i="18" s="1"/>
  <c r="J1090" i="18" s="1"/>
  <c r="G1091" i="18" s="1"/>
  <c r="J1091" i="18" s="1"/>
  <c r="G1092" i="18" s="1"/>
  <c r="J1092" i="18" s="1"/>
  <c r="G1093" i="18" s="1"/>
  <c r="J1093" i="18" s="1"/>
  <c r="G1094" i="18" s="1"/>
  <c r="J1094" i="18" s="1"/>
  <c r="G1095" i="18" s="1"/>
  <c r="J1095" i="18" s="1"/>
  <c r="G1096" i="18" s="1"/>
  <c r="J1096" i="18" s="1"/>
  <c r="G1097" i="18" s="1"/>
  <c r="J1097" i="18" s="1"/>
  <c r="G1098" i="18" s="1"/>
  <c r="J1098" i="18" s="1"/>
  <c r="G1099" i="18" s="1"/>
  <c r="J1099" i="18" s="1"/>
  <c r="G1100" i="18" s="1"/>
  <c r="J1100" i="18" s="1"/>
  <c r="G1101" i="18" s="1"/>
  <c r="J1101" i="18" s="1"/>
  <c r="G1102" i="18" s="1"/>
  <c r="J1102" i="18" s="1"/>
  <c r="G1103" i="18" s="1"/>
  <c r="J1103" i="18" s="1"/>
  <c r="G1104" i="18" s="1"/>
  <c r="J1104" i="18" s="1"/>
  <c r="G1105" i="18" s="1"/>
  <c r="J1105" i="18" s="1"/>
  <c r="G1106" i="18" s="1"/>
  <c r="J1106" i="18" s="1"/>
  <c r="G1107" i="18" s="1"/>
  <c r="J1107" i="18" s="1"/>
  <c r="G1108" i="18" s="1"/>
  <c r="J1108" i="18" s="1"/>
  <c r="G1109" i="18" s="1"/>
  <c r="J1109" i="18" s="1"/>
  <c r="G1110" i="18" s="1"/>
  <c r="J1110" i="18" s="1"/>
  <c r="G1111" i="18" s="1"/>
  <c r="J1111" i="18" s="1"/>
  <c r="G1112" i="18" s="1"/>
  <c r="J1112" i="18" s="1"/>
  <c r="G1113" i="18" s="1"/>
  <c r="J1113" i="18" s="1"/>
  <c r="G1114" i="18" s="1"/>
  <c r="J1114" i="18" s="1"/>
  <c r="G1115" i="18" s="1"/>
  <c r="J1115" i="18" s="1"/>
  <c r="G1116" i="18" s="1"/>
  <c r="J1116" i="18" s="1"/>
  <c r="G1117" i="18" s="1"/>
  <c r="J1117" i="18" s="1"/>
  <c r="G1118" i="18" s="1"/>
  <c r="J1118" i="18" s="1"/>
  <c r="G1119" i="18" s="1"/>
  <c r="J1119" i="18" s="1"/>
  <c r="G1120" i="18" s="1"/>
  <c r="J1120" i="18" s="1"/>
  <c r="G1121" i="18" s="1"/>
  <c r="J1121" i="18" s="1"/>
  <c r="G1122" i="18" s="1"/>
  <c r="J1122" i="18" s="1"/>
  <c r="G1123" i="18" s="1"/>
  <c r="J1123" i="18" s="1"/>
  <c r="G1124" i="18" s="1"/>
  <c r="J1124" i="18" s="1"/>
  <c r="G1125" i="18" s="1"/>
  <c r="J1125" i="18" s="1"/>
  <c r="G1126" i="18" s="1"/>
  <c r="J1126" i="18" s="1"/>
  <c r="G1127" i="18" s="1"/>
  <c r="J1127" i="18" s="1"/>
  <c r="G1128" i="18" s="1"/>
  <c r="J1128" i="18" s="1"/>
  <c r="G1129" i="18" s="1"/>
  <c r="J1129" i="18" s="1"/>
  <c r="G1130" i="18" s="1"/>
  <c r="J1130" i="18" s="1"/>
  <c r="G1131" i="18" s="1"/>
  <c r="J1131" i="18" s="1"/>
  <c r="G1132" i="18" s="1"/>
  <c r="J1132" i="18" s="1"/>
  <c r="G1133" i="18" s="1"/>
  <c r="J1133" i="18" s="1"/>
  <c r="G1134" i="18" s="1"/>
  <c r="J1134" i="18" s="1"/>
  <c r="G1135" i="18" s="1"/>
  <c r="J1135" i="18" s="1"/>
  <c r="G1136" i="18" s="1"/>
  <c r="J1136" i="18" s="1"/>
  <c r="G1137" i="18" s="1"/>
  <c r="J1137" i="18" s="1"/>
  <c r="G1138" i="18" s="1"/>
  <c r="J1138" i="18" s="1"/>
  <c r="G1139" i="18" s="1"/>
  <c r="J1139" i="18" s="1"/>
  <c r="G1140" i="18" s="1"/>
  <c r="J1140" i="18" s="1"/>
  <c r="G1141" i="18" s="1"/>
  <c r="J1141" i="18" s="1"/>
  <c r="G1142" i="18" s="1"/>
  <c r="J1142" i="18" s="1"/>
  <c r="G1143" i="18" s="1"/>
  <c r="J1143" i="18" s="1"/>
  <c r="G1144" i="18" s="1"/>
  <c r="J1144" i="18" s="1"/>
  <c r="G1145" i="18" s="1"/>
  <c r="J1145" i="18" s="1"/>
  <c r="G1146" i="18" s="1"/>
  <c r="J1146" i="18" s="1"/>
  <c r="G1147" i="18" s="1"/>
  <c r="J1147" i="18" s="1"/>
  <c r="G1148" i="18" s="1"/>
  <c r="J1148" i="18" s="1"/>
  <c r="G1149" i="18" s="1"/>
  <c r="J1149" i="18" s="1"/>
  <c r="G1150" i="18" s="1"/>
  <c r="J1150" i="18" s="1"/>
  <c r="G1151" i="18" s="1"/>
  <c r="J1151" i="18" s="1"/>
  <c r="G1152" i="18" s="1"/>
  <c r="J1152" i="18" s="1"/>
  <c r="G1153" i="18" s="1"/>
  <c r="J1153" i="18" s="1"/>
  <c r="G1154" i="18" s="1"/>
  <c r="J1154" i="18" s="1"/>
  <c r="G1155" i="18" s="1"/>
  <c r="J1155" i="18" s="1"/>
  <c r="G1156" i="18" s="1"/>
  <c r="J1156" i="18" s="1"/>
  <c r="G1157" i="18" s="1"/>
  <c r="J1157" i="18" s="1"/>
  <c r="G1158" i="18" s="1"/>
  <c r="J1158" i="18" s="1"/>
  <c r="G1159" i="18" s="1"/>
  <c r="J1159" i="18" s="1"/>
  <c r="G1160" i="18" s="1"/>
  <c r="J1160" i="18" s="1"/>
  <c r="G1161" i="18" s="1"/>
  <c r="J1161" i="18" s="1"/>
  <c r="G1162" i="18" s="1"/>
  <c r="J1162" i="18" s="1"/>
  <c r="G1163" i="18" s="1"/>
  <c r="J1163" i="18" s="1"/>
  <c r="G1164" i="18" s="1"/>
  <c r="J1164" i="18" s="1"/>
  <c r="G1165" i="18" s="1"/>
  <c r="J1165" i="18" s="1"/>
  <c r="G1166" i="18" s="1"/>
  <c r="J1166" i="18" s="1"/>
  <c r="G1167" i="18" s="1"/>
  <c r="J1167" i="18" s="1"/>
  <c r="G1168" i="18" s="1"/>
  <c r="J1168" i="18" s="1"/>
  <c r="G1169" i="18" s="1"/>
  <c r="J1169" i="18" s="1"/>
  <c r="G1170" i="18" s="1"/>
  <c r="J1170" i="18" s="1"/>
  <c r="G1171" i="18" s="1"/>
  <c r="J1171" i="18" s="1"/>
  <c r="G1172" i="18" s="1"/>
  <c r="J1172" i="18" s="1"/>
  <c r="G1173" i="18" s="1"/>
  <c r="J1173" i="18" s="1"/>
  <c r="G1174" i="18" s="1"/>
  <c r="J1174" i="18" s="1"/>
  <c r="G1175" i="18" s="1"/>
  <c r="J1175" i="18" s="1"/>
  <c r="G1176" i="18" s="1"/>
  <c r="J1176" i="18" s="1"/>
  <c r="G1177" i="18" s="1"/>
  <c r="J1177" i="18" s="1"/>
  <c r="G1178" i="18" s="1"/>
  <c r="J1178" i="18" s="1"/>
  <c r="G1179" i="18" s="1"/>
  <c r="J1179" i="18" s="1"/>
  <c r="G1180" i="18" s="1"/>
  <c r="J1180" i="18" s="1"/>
  <c r="G1181" i="18" s="1"/>
  <c r="J1181" i="18" s="1"/>
  <c r="G1182" i="18" s="1"/>
  <c r="J1182" i="18" s="1"/>
  <c r="G1183" i="18" s="1"/>
  <c r="J1183" i="18" s="1"/>
  <c r="G1184" i="18" s="1"/>
  <c r="J1184" i="18" s="1"/>
  <c r="G1185" i="18" s="1"/>
  <c r="J1185" i="18" s="1"/>
  <c r="G1186" i="18" s="1"/>
  <c r="J1186" i="18" s="1"/>
  <c r="G1187" i="18" s="1"/>
  <c r="J1187" i="18" s="1"/>
  <c r="G1188" i="18" s="1"/>
  <c r="J1188" i="18" s="1"/>
  <c r="G1189" i="18" s="1"/>
  <c r="J1189" i="18" s="1"/>
  <c r="G1190" i="18" s="1"/>
  <c r="J1190" i="18" s="1"/>
  <c r="G1191" i="18" s="1"/>
  <c r="J1191" i="18" s="1"/>
  <c r="G1192" i="18" s="1"/>
  <c r="J1192" i="18" s="1"/>
  <c r="G1193" i="18" s="1"/>
  <c r="J1193" i="18" s="1"/>
  <c r="G1194" i="18" s="1"/>
  <c r="J1194" i="18" s="1"/>
  <c r="G1195" i="18" s="1"/>
  <c r="J1195" i="18" s="1"/>
  <c r="G1196" i="18" s="1"/>
  <c r="J1196" i="18" s="1"/>
  <c r="G1197" i="18" s="1"/>
  <c r="J1197" i="18" s="1"/>
  <c r="G1198" i="18" s="1"/>
  <c r="J1198" i="18" s="1"/>
  <c r="G1199" i="18" s="1"/>
  <c r="J1199" i="18" s="1"/>
  <c r="G1200" i="18" s="1"/>
  <c r="J1200" i="18" s="1"/>
  <c r="G1201" i="18" s="1"/>
  <c r="J1201" i="18" s="1"/>
  <c r="G1202" i="18" s="1"/>
  <c r="J1202" i="18" s="1"/>
  <c r="G1203" i="18" s="1"/>
  <c r="J1203" i="18" s="1"/>
  <c r="G1204" i="18" s="1"/>
  <c r="J1204" i="18" s="1"/>
  <c r="G1205" i="18" s="1"/>
  <c r="J1205" i="18" s="1"/>
  <c r="G1206" i="18" s="1"/>
  <c r="J1206" i="18" s="1"/>
  <c r="G1207" i="18" s="1"/>
  <c r="J1207" i="18" s="1"/>
  <c r="G1208" i="18" s="1"/>
  <c r="J1208" i="18" s="1"/>
  <c r="G1209" i="18" s="1"/>
  <c r="J1209" i="18" s="1"/>
  <c r="G1210" i="18" s="1"/>
  <c r="J1210" i="18" s="1"/>
  <c r="G1211" i="18" s="1"/>
  <c r="J1211" i="18" s="1"/>
  <c r="G1212" i="18" s="1"/>
  <c r="J1212" i="18" s="1"/>
  <c r="G1213" i="18" s="1"/>
  <c r="J1213" i="18" s="1"/>
  <c r="G1214" i="18" s="1"/>
  <c r="J1214" i="18" s="1"/>
  <c r="G1215" i="18" s="1"/>
  <c r="J1215" i="18" s="1"/>
  <c r="G1216" i="18" s="1"/>
  <c r="J1216" i="18" s="1"/>
  <c r="G1217" i="18" s="1"/>
  <c r="J1217" i="18" s="1"/>
  <c r="G1218" i="18" s="1"/>
  <c r="J1218" i="18" s="1"/>
  <c r="G1219" i="18" s="1"/>
  <c r="J1219" i="18" s="1"/>
  <c r="G1220" i="18" s="1"/>
  <c r="J1220" i="18" s="1"/>
  <c r="G1221" i="18" s="1"/>
  <c r="J1221" i="18" s="1"/>
  <c r="G1222" i="18" s="1"/>
  <c r="J1222" i="18" s="1"/>
  <c r="G1223" i="18" s="1"/>
  <c r="J1223" i="18" s="1"/>
  <c r="G1224" i="18" s="1"/>
  <c r="J1224" i="18" s="1"/>
  <c r="G1225" i="18" s="1"/>
  <c r="J1225" i="18" s="1"/>
  <c r="G1226" i="18" s="1"/>
  <c r="J1226" i="18" s="1"/>
  <c r="G1227" i="18" s="1"/>
  <c r="J1227" i="18" s="1"/>
  <c r="G1228" i="18" s="1"/>
  <c r="J1228" i="18" s="1"/>
  <c r="G1229" i="18" s="1"/>
  <c r="J1229" i="18" s="1"/>
  <c r="G1230" i="18" s="1"/>
  <c r="J1230" i="18" s="1"/>
  <c r="G1231" i="18" s="1"/>
  <c r="J1231" i="18" s="1"/>
  <c r="G1232" i="18" s="1"/>
  <c r="J1232" i="18" s="1"/>
  <c r="G1233" i="18" s="1"/>
  <c r="J1233" i="18" s="1"/>
  <c r="G1234" i="18" s="1"/>
  <c r="J1234" i="18" s="1"/>
  <c r="G1235" i="18" s="1"/>
  <c r="J1235" i="18" s="1"/>
  <c r="G1236" i="18" s="1"/>
  <c r="J1236" i="18" s="1"/>
  <c r="G1237" i="18" s="1"/>
  <c r="J1237" i="18" s="1"/>
  <c r="G1238" i="18" s="1"/>
  <c r="J1238" i="18" s="1"/>
  <c r="G1239" i="18" s="1"/>
  <c r="J1239" i="18" s="1"/>
  <c r="G1240" i="18" s="1"/>
  <c r="J1240" i="18" s="1"/>
  <c r="G1241" i="18" s="1"/>
  <c r="J1241" i="18" s="1"/>
  <c r="G1242" i="18" s="1"/>
  <c r="J1242" i="18" s="1"/>
  <c r="G1243" i="18" s="1"/>
  <c r="J1243" i="18" s="1"/>
  <c r="G1244" i="18" s="1"/>
  <c r="J1244" i="18" s="1"/>
  <c r="G1245" i="18" s="1"/>
  <c r="J1245" i="18" s="1"/>
  <c r="G1246" i="18" s="1"/>
  <c r="J1246" i="18" s="1"/>
  <c r="G1247" i="18" s="1"/>
  <c r="J1247" i="18" s="1"/>
  <c r="G1248" i="18" s="1"/>
  <c r="J1248" i="18" s="1"/>
  <c r="G1249" i="18" s="1"/>
  <c r="J1249" i="18" s="1"/>
  <c r="G1250" i="18" s="1"/>
  <c r="J1250" i="18" s="1"/>
  <c r="G1251" i="18" s="1"/>
  <c r="J1251" i="18" s="1"/>
  <c r="G1252" i="18" s="1"/>
  <c r="J1252" i="18" s="1"/>
  <c r="G1253" i="18" s="1"/>
  <c r="J1253" i="18" s="1"/>
  <c r="G1254" i="18" s="1"/>
  <c r="J1254" i="18" s="1"/>
  <c r="G1255" i="18" s="1"/>
  <c r="J1255" i="18" s="1"/>
  <c r="G1256" i="18" s="1"/>
  <c r="J1256" i="18" s="1"/>
  <c r="G1257" i="18" s="1"/>
  <c r="J1257" i="18" s="1"/>
  <c r="G1258" i="18" s="1"/>
  <c r="J1258" i="18" s="1"/>
  <c r="G1259" i="18" s="1"/>
  <c r="J1259" i="18" s="1"/>
  <c r="G1260" i="18" s="1"/>
  <c r="J1260" i="18" s="1"/>
  <c r="G1261" i="18" s="1"/>
  <c r="J1261" i="18" s="1"/>
  <c r="G1262" i="18" s="1"/>
  <c r="J1262" i="18" s="1"/>
  <c r="G1263" i="18" s="1"/>
  <c r="J1263" i="18" s="1"/>
  <c r="G1264" i="18" s="1"/>
  <c r="J1264" i="18" s="1"/>
  <c r="E81" i="80"/>
  <c r="E81" i="65"/>
  <c r="E81" i="75"/>
  <c r="J652" i="18"/>
  <c r="G653" i="18" s="1"/>
  <c r="J653" i="18" s="1"/>
  <c r="E59" i="119" s="1"/>
  <c r="E58" i="75"/>
  <c r="E58" i="65"/>
  <c r="E58" i="80"/>
  <c r="G422" i="18"/>
  <c r="J422" i="18" s="1"/>
  <c r="B6" i="63"/>
  <c r="G125" i="18"/>
  <c r="J125" i="18" s="1"/>
  <c r="G126" i="18" s="1"/>
  <c r="J126" i="18" s="1"/>
  <c r="G127" i="18" s="1"/>
  <c r="J127" i="18" s="1"/>
  <c r="G9" i="61"/>
  <c r="B1" i="62"/>
  <c r="A1" i="63" s="1"/>
  <c r="A1" i="64" s="1"/>
  <c r="I6" i="18"/>
  <c r="D28" i="64"/>
  <c r="D31" i="64" s="1"/>
  <c r="G8" i="61"/>
  <c r="I53" i="89" l="1"/>
  <c r="K53" i="95" s="1"/>
  <c r="J53" i="89"/>
  <c r="L53" i="95" s="1"/>
  <c r="L58" i="95"/>
  <c r="L31" i="95"/>
  <c r="E87" i="113"/>
  <c r="E16" i="110" s="1"/>
  <c r="E87" i="119"/>
  <c r="J54" i="89"/>
  <c r="K54" i="95"/>
  <c r="I58" i="89"/>
  <c r="K58" i="95" s="1"/>
  <c r="I31" i="89"/>
  <c r="K31" i="95" s="1"/>
  <c r="E59" i="107"/>
  <c r="E59" i="113"/>
  <c r="J30" i="89" s="1"/>
  <c r="G394" i="18"/>
  <c r="J394" i="18" s="1"/>
  <c r="E34" i="107"/>
  <c r="H11" i="89" s="1"/>
  <c r="J11" i="95" s="1"/>
  <c r="G957" i="18"/>
  <c r="J957" i="18" s="1"/>
  <c r="E75" i="107"/>
  <c r="H50" i="89" s="1"/>
  <c r="J50" i="95" s="1"/>
  <c r="G53" i="89"/>
  <c r="I53" i="95" s="1"/>
  <c r="H53" i="89"/>
  <c r="J53" i="95" s="1"/>
  <c r="I11" i="95"/>
  <c r="E83" i="100"/>
  <c r="E16" i="97" s="1"/>
  <c r="D14" i="99" s="1"/>
  <c r="E85" i="107"/>
  <c r="F59" i="95"/>
  <c r="H31" i="89"/>
  <c r="J31" i="95" s="1"/>
  <c r="G31" i="89"/>
  <c r="I31" i="95" s="1"/>
  <c r="H58" i="89"/>
  <c r="G58" i="89"/>
  <c r="I50" i="95"/>
  <c r="E16" i="65"/>
  <c r="G71" i="18"/>
  <c r="J71" i="18" s="1"/>
  <c r="G654" i="18"/>
  <c r="J654" i="18" s="1"/>
  <c r="G655" i="18" s="1"/>
  <c r="J655" i="18" s="1"/>
  <c r="G656" i="18" s="1"/>
  <c r="J656" i="18" s="1"/>
  <c r="G657" i="18" s="1"/>
  <c r="J657" i="18" s="1"/>
  <c r="G658" i="18" s="1"/>
  <c r="J658" i="18" s="1"/>
  <c r="G659" i="18" s="1"/>
  <c r="J659" i="18" s="1"/>
  <c r="G660" i="18" s="1"/>
  <c r="J660" i="18" s="1"/>
  <c r="G661" i="18" s="1"/>
  <c r="J661" i="18" s="1"/>
  <c r="G662" i="18" s="1"/>
  <c r="J662" i="18" s="1"/>
  <c r="G663" i="18" s="1"/>
  <c r="J663" i="18" s="1"/>
  <c r="G664" i="18" s="1"/>
  <c r="J664" i="18" s="1"/>
  <c r="G665" i="18" s="1"/>
  <c r="J665" i="18" s="1"/>
  <c r="G666" i="18" s="1"/>
  <c r="J666" i="18" s="1"/>
  <c r="G667" i="18" s="1"/>
  <c r="J667" i="18" s="1"/>
  <c r="G668" i="18" s="1"/>
  <c r="J668" i="18" s="1"/>
  <c r="G669" i="18" s="1"/>
  <c r="J669" i="18" s="1"/>
  <c r="G670" i="18" s="1"/>
  <c r="J670" i="18" s="1"/>
  <c r="G671" i="18" s="1"/>
  <c r="J671" i="18" s="1"/>
  <c r="G672" i="18" s="1"/>
  <c r="J672" i="18" s="1"/>
  <c r="G673" i="18" s="1"/>
  <c r="J673" i="18" s="1"/>
  <c r="G674" i="18" s="1"/>
  <c r="J674" i="18" s="1"/>
  <c r="G675" i="18" s="1"/>
  <c r="J675" i="18" s="1"/>
  <c r="G676" i="18" s="1"/>
  <c r="J676" i="18" s="1"/>
  <c r="G677" i="18" s="1"/>
  <c r="J677" i="18" s="1"/>
  <c r="G678" i="18" s="1"/>
  <c r="J678" i="18" s="1"/>
  <c r="G679" i="18" s="1"/>
  <c r="J679" i="18" s="1"/>
  <c r="G680" i="18" s="1"/>
  <c r="J680" i="18" s="1"/>
  <c r="G681" i="18" s="1"/>
  <c r="J681" i="18" s="1"/>
  <c r="G682" i="18" s="1"/>
  <c r="J682" i="18" s="1"/>
  <c r="G683" i="18" s="1"/>
  <c r="J683" i="18" s="1"/>
  <c r="G684" i="18" s="1"/>
  <c r="J684" i="18" s="1"/>
  <c r="G685" i="18" s="1"/>
  <c r="J685" i="18" s="1"/>
  <c r="G686" i="18" s="1"/>
  <c r="J686" i="18" s="1"/>
  <c r="G687" i="18" s="1"/>
  <c r="J687" i="18" s="1"/>
  <c r="G688" i="18" s="1"/>
  <c r="J688" i="18" s="1"/>
  <c r="G689" i="18" s="1"/>
  <c r="J689" i="18" s="1"/>
  <c r="G690" i="18" s="1"/>
  <c r="J690" i="18" s="1"/>
  <c r="G691" i="18" s="1"/>
  <c r="J691" i="18" s="1"/>
  <c r="G692" i="18" s="1"/>
  <c r="J692" i="18" s="1"/>
  <c r="G693" i="18" s="1"/>
  <c r="J693" i="18" s="1"/>
  <c r="G694" i="18" s="1"/>
  <c r="J694" i="18" s="1"/>
  <c r="G695" i="18" s="1"/>
  <c r="J695" i="18" s="1"/>
  <c r="G696" i="18" s="1"/>
  <c r="J696" i="18" s="1"/>
  <c r="G697" i="18" s="1"/>
  <c r="J697" i="18" s="1"/>
  <c r="G698" i="18" s="1"/>
  <c r="J698" i="18" s="1"/>
  <c r="G699" i="18" s="1"/>
  <c r="J699" i="18" s="1"/>
  <c r="E58" i="100"/>
  <c r="G30" i="89" s="1"/>
  <c r="I30" i="95" s="1"/>
  <c r="N14" i="91"/>
  <c r="O14" i="91" s="1"/>
  <c r="N16" i="92"/>
  <c r="O16" i="92" s="1"/>
  <c r="N29" i="91"/>
  <c r="F14" i="89"/>
  <c r="G842" i="18"/>
  <c r="J842" i="18" s="1"/>
  <c r="E66" i="75"/>
  <c r="D37" i="91" s="1"/>
  <c r="E21" i="89"/>
  <c r="I23" i="92"/>
  <c r="H22" i="90"/>
  <c r="I21" i="91"/>
  <c r="D31" i="92"/>
  <c r="D29" i="91"/>
  <c r="J51" i="90"/>
  <c r="I52" i="92"/>
  <c r="I50" i="91"/>
  <c r="J31" i="90"/>
  <c r="I30" i="91"/>
  <c r="M30" i="91" s="1"/>
  <c r="I32" i="92"/>
  <c r="C12" i="92"/>
  <c r="C10" i="91"/>
  <c r="N46" i="91"/>
  <c r="O46" i="91" s="1"/>
  <c r="P46" i="91" s="1"/>
  <c r="N48" i="92"/>
  <c r="O48" i="92" s="1"/>
  <c r="P48" i="92" s="1"/>
  <c r="N31" i="92"/>
  <c r="N32" i="92"/>
  <c r="N50" i="91"/>
  <c r="D38" i="90"/>
  <c r="D37" i="90" s="1"/>
  <c r="C39" i="92"/>
  <c r="C38" i="92" s="1"/>
  <c r="S38" i="92" s="1"/>
  <c r="C37" i="91"/>
  <c r="C36" i="91" s="1"/>
  <c r="C21" i="92"/>
  <c r="C19" i="91"/>
  <c r="N30" i="91"/>
  <c r="N52" i="92"/>
  <c r="I29" i="91"/>
  <c r="M29" i="91" s="1"/>
  <c r="I31" i="92"/>
  <c r="D50" i="91"/>
  <c r="D52" i="92"/>
  <c r="D51" i="92" s="1"/>
  <c r="T51" i="92" s="1"/>
  <c r="C32" i="92"/>
  <c r="C30" i="91"/>
  <c r="I51" i="91"/>
  <c r="I53" i="92"/>
  <c r="M53" i="92" s="1"/>
  <c r="C11" i="92"/>
  <c r="C9" i="91"/>
  <c r="C10" i="89"/>
  <c r="C13" i="92"/>
  <c r="C11" i="91"/>
  <c r="H51" i="91"/>
  <c r="E51" i="91"/>
  <c r="C31" i="92"/>
  <c r="C29" i="91"/>
  <c r="C52" i="92"/>
  <c r="C51" i="92" s="1"/>
  <c r="S51" i="92" s="1"/>
  <c r="C50" i="91"/>
  <c r="C49" i="91" s="1"/>
  <c r="D32" i="92"/>
  <c r="D30" i="91"/>
  <c r="E53" i="92"/>
  <c r="H53" i="92"/>
  <c r="E60" i="65"/>
  <c r="G715" i="18"/>
  <c r="J715" i="18" s="1"/>
  <c r="E60" i="75" s="1"/>
  <c r="J768" i="18"/>
  <c r="G769" i="18" s="1"/>
  <c r="C19" i="89"/>
  <c r="D20" i="90"/>
  <c r="G502" i="18"/>
  <c r="J502" i="18" s="1"/>
  <c r="E43" i="75"/>
  <c r="G225" i="18"/>
  <c r="J225" i="18" s="1"/>
  <c r="G226" i="18" s="1"/>
  <c r="J226" i="18" s="1"/>
  <c r="G227" i="18" s="1"/>
  <c r="J227" i="18" s="1"/>
  <c r="J13" i="66"/>
  <c r="L13" i="66" s="1"/>
  <c r="F58" i="89"/>
  <c r="H58" i="95" s="1"/>
  <c r="H30" i="90"/>
  <c r="E30" i="89"/>
  <c r="G30" i="95" s="1"/>
  <c r="D31" i="90"/>
  <c r="C31" i="89"/>
  <c r="J30" i="90"/>
  <c r="D30" i="90"/>
  <c r="C30" i="89"/>
  <c r="D12" i="90"/>
  <c r="C9" i="89"/>
  <c r="E16" i="72"/>
  <c r="D25" i="74" s="1"/>
  <c r="F51" i="90"/>
  <c r="F50" i="90" s="1"/>
  <c r="D58" i="89"/>
  <c r="D51" i="90"/>
  <c r="C58" i="89"/>
  <c r="F31" i="90"/>
  <c r="D31" i="89"/>
  <c r="F31" i="95" s="1"/>
  <c r="F30" i="90"/>
  <c r="D30" i="89"/>
  <c r="F30" i="95" s="1"/>
  <c r="H51" i="90"/>
  <c r="E58" i="89"/>
  <c r="G58" i="95" s="1"/>
  <c r="H31" i="90"/>
  <c r="E31" i="89"/>
  <c r="G31" i="95" s="1"/>
  <c r="C40" i="89"/>
  <c r="G380" i="18"/>
  <c r="J380" i="18" s="1"/>
  <c r="F33" i="75"/>
  <c r="F31" i="89"/>
  <c r="H31" i="95" s="1"/>
  <c r="H52" i="90"/>
  <c r="E59" i="89"/>
  <c r="G59" i="95" s="1"/>
  <c r="D11" i="90"/>
  <c r="C8" i="89"/>
  <c r="F30" i="89"/>
  <c r="H30" i="95" s="1"/>
  <c r="F53" i="89"/>
  <c r="J47" i="90"/>
  <c r="L47" i="90" s="1"/>
  <c r="G354" i="18"/>
  <c r="J354" i="18" s="1"/>
  <c r="E31" i="75"/>
  <c r="G368" i="18"/>
  <c r="J368" i="18" s="1"/>
  <c r="F32" i="75"/>
  <c r="G340" i="18"/>
  <c r="J340" i="18" s="1"/>
  <c r="F30" i="65"/>
  <c r="E49" i="65"/>
  <c r="C27" i="89" s="1"/>
  <c r="G601" i="18"/>
  <c r="J601" i="18" s="1"/>
  <c r="G602" i="18" s="1"/>
  <c r="J602" i="18" s="1"/>
  <c r="E50" i="119" s="1"/>
  <c r="E49" i="75"/>
  <c r="G128" i="18"/>
  <c r="J128" i="18" s="1"/>
  <c r="E16" i="77"/>
  <c r="G531" i="18"/>
  <c r="J531" i="18" s="1"/>
  <c r="G532" i="18" s="1"/>
  <c r="J532" i="18" s="1"/>
  <c r="E44" i="86"/>
  <c r="E16" i="62"/>
  <c r="D15" i="66" s="1"/>
  <c r="G1272" i="18"/>
  <c r="J1272" i="18" s="1"/>
  <c r="G1273" i="18" s="1"/>
  <c r="J1273" i="18" s="1"/>
  <c r="E82" i="86"/>
  <c r="G22" i="61"/>
  <c r="D34" i="64" s="1"/>
  <c r="J261" i="18"/>
  <c r="G262" i="18" s="1"/>
  <c r="J262" i="18" s="1"/>
  <c r="G423" i="18"/>
  <c r="J423" i="18" s="1"/>
  <c r="J6" i="18"/>
  <c r="G72" i="18" l="1"/>
  <c r="J72" i="18" s="1"/>
  <c r="G73" i="18" s="1"/>
  <c r="J73" i="18" s="1"/>
  <c r="K58" i="89"/>
  <c r="K53" i="89"/>
  <c r="I59" i="89"/>
  <c r="I57" i="89" s="1"/>
  <c r="K57" i="95" s="1"/>
  <c r="K31" i="89"/>
  <c r="C39" i="89"/>
  <c r="K54" i="89"/>
  <c r="L54" i="95"/>
  <c r="M54" i="95" s="1"/>
  <c r="L30" i="95"/>
  <c r="G395" i="18"/>
  <c r="J395" i="18" s="1"/>
  <c r="G396" i="18" s="1"/>
  <c r="J396" i="18" s="1"/>
  <c r="G397" i="18" s="1"/>
  <c r="J397" i="18" s="1"/>
  <c r="G398" i="18" s="1"/>
  <c r="J398" i="18" s="1"/>
  <c r="E34" i="119"/>
  <c r="E34" i="113"/>
  <c r="I11" i="89" s="1"/>
  <c r="J59" i="89"/>
  <c r="E16" i="116"/>
  <c r="G958" i="18"/>
  <c r="J958" i="18" s="1"/>
  <c r="E77" i="113"/>
  <c r="E50" i="107"/>
  <c r="E50" i="113"/>
  <c r="J27" i="89" s="1"/>
  <c r="L27" i="95" s="1"/>
  <c r="D25" i="112"/>
  <c r="D14" i="112"/>
  <c r="I30" i="89"/>
  <c r="E20" i="89"/>
  <c r="E16" i="75"/>
  <c r="J58" i="95"/>
  <c r="E39" i="100"/>
  <c r="G14" i="89" s="1"/>
  <c r="I14" i="95" s="1"/>
  <c r="E27" i="95"/>
  <c r="E8" i="95"/>
  <c r="E58" i="95"/>
  <c r="H59" i="89"/>
  <c r="J59" i="95" s="1"/>
  <c r="E16" i="104"/>
  <c r="H30" i="89"/>
  <c r="J30" i="95" s="1"/>
  <c r="I58" i="95"/>
  <c r="E30" i="95"/>
  <c r="E31" i="95"/>
  <c r="E9" i="95"/>
  <c r="E19" i="95"/>
  <c r="E10" i="95"/>
  <c r="G21" i="95"/>
  <c r="G59" i="89"/>
  <c r="I59" i="95" s="1"/>
  <c r="E40" i="95"/>
  <c r="D25" i="99"/>
  <c r="G533" i="18"/>
  <c r="J533" i="18" s="1"/>
  <c r="G534" i="18" s="1"/>
  <c r="J534" i="18" s="1"/>
  <c r="E44" i="100"/>
  <c r="F38" i="90"/>
  <c r="O29" i="91"/>
  <c r="P29" i="91" s="1"/>
  <c r="D40" i="89"/>
  <c r="D39" i="92"/>
  <c r="H39" i="92" s="1"/>
  <c r="O30" i="91"/>
  <c r="P30" i="91" s="1"/>
  <c r="H53" i="95"/>
  <c r="G228" i="18"/>
  <c r="J228" i="18" s="1"/>
  <c r="F20" i="65"/>
  <c r="H14" i="95"/>
  <c r="E49" i="86"/>
  <c r="E49" i="100"/>
  <c r="D57" i="89"/>
  <c r="F57" i="95" s="1"/>
  <c r="F58" i="95"/>
  <c r="G843" i="18"/>
  <c r="J843" i="18" s="1"/>
  <c r="E66" i="80"/>
  <c r="D26" i="91"/>
  <c r="J21" i="91"/>
  <c r="I20" i="91"/>
  <c r="M20" i="91" s="1"/>
  <c r="M21" i="91"/>
  <c r="H21" i="90"/>
  <c r="N23" i="92"/>
  <c r="N21" i="91"/>
  <c r="N20" i="91" s="1"/>
  <c r="J22" i="90"/>
  <c r="J21" i="90" s="1"/>
  <c r="F21" i="89"/>
  <c r="F20" i="89" s="1"/>
  <c r="M23" i="92"/>
  <c r="I22" i="92"/>
  <c r="U22" i="92" s="1"/>
  <c r="J23" i="92"/>
  <c r="J53" i="92"/>
  <c r="K53" i="92" s="1"/>
  <c r="D28" i="92"/>
  <c r="E30" i="91"/>
  <c r="F30" i="91" s="1"/>
  <c r="H30" i="91"/>
  <c r="J30" i="91" s="1"/>
  <c r="K30" i="91" s="1"/>
  <c r="D49" i="91"/>
  <c r="H49" i="91" s="1"/>
  <c r="H50" i="91"/>
  <c r="J50" i="91" s="1"/>
  <c r="K50" i="91" s="1"/>
  <c r="E50" i="91"/>
  <c r="F50" i="91" s="1"/>
  <c r="C10" i="92"/>
  <c r="C9" i="92" s="1"/>
  <c r="C8" i="91"/>
  <c r="C7" i="91" s="1"/>
  <c r="D11" i="92"/>
  <c r="D9" i="91"/>
  <c r="D21" i="92"/>
  <c r="H21" i="92" s="1"/>
  <c r="D19" i="91"/>
  <c r="E51" i="92"/>
  <c r="H51" i="92"/>
  <c r="H32" i="92"/>
  <c r="J32" i="92" s="1"/>
  <c r="K32" i="92" s="1"/>
  <c r="E32" i="92"/>
  <c r="F32" i="92" s="1"/>
  <c r="M31" i="92"/>
  <c r="O31" i="92" s="1"/>
  <c r="P31" i="92" s="1"/>
  <c r="H29" i="91"/>
  <c r="J29" i="91" s="1"/>
  <c r="K29" i="91" s="1"/>
  <c r="E29" i="91"/>
  <c r="F29" i="91" s="1"/>
  <c r="N53" i="92"/>
  <c r="O53" i="92" s="1"/>
  <c r="P53" i="92" s="1"/>
  <c r="N51" i="91"/>
  <c r="N49" i="91" s="1"/>
  <c r="C28" i="92"/>
  <c r="C26" i="91"/>
  <c r="D10" i="89"/>
  <c r="F10" i="95" s="1"/>
  <c r="D13" i="92"/>
  <c r="E13" i="92" s="1"/>
  <c r="F13" i="92" s="1"/>
  <c r="D11" i="91"/>
  <c r="E11" i="91" s="1"/>
  <c r="F11" i="91" s="1"/>
  <c r="D34" i="92"/>
  <c r="D32" i="91"/>
  <c r="M51" i="91"/>
  <c r="J51" i="91"/>
  <c r="K51" i="91" s="1"/>
  <c r="I49" i="91"/>
  <c r="M50" i="91"/>
  <c r="O50" i="91" s="1"/>
  <c r="P50" i="91" s="1"/>
  <c r="E31" i="92"/>
  <c r="F31" i="92" s="1"/>
  <c r="H31" i="92"/>
  <c r="J31" i="92" s="1"/>
  <c r="K31" i="92" s="1"/>
  <c r="D12" i="92"/>
  <c r="D10" i="91"/>
  <c r="E13" i="62"/>
  <c r="C34" i="92"/>
  <c r="C33" i="92" s="1"/>
  <c r="C32" i="91"/>
  <c r="C31" i="91" s="1"/>
  <c r="C28" i="91" s="1"/>
  <c r="H37" i="91"/>
  <c r="E37" i="91"/>
  <c r="F37" i="91" s="1"/>
  <c r="H52" i="92"/>
  <c r="J52" i="92" s="1"/>
  <c r="K52" i="92" s="1"/>
  <c r="E52" i="92"/>
  <c r="F52" i="92" s="1"/>
  <c r="M32" i="92"/>
  <c r="O32" i="92" s="1"/>
  <c r="P32" i="92" s="1"/>
  <c r="M52" i="92"/>
  <c r="O52" i="92" s="1"/>
  <c r="P52" i="92" s="1"/>
  <c r="I51" i="92"/>
  <c r="U51" i="92" s="1"/>
  <c r="G716" i="18"/>
  <c r="J716" i="18" s="1"/>
  <c r="E60" i="80" s="1"/>
  <c r="J769" i="18"/>
  <c r="G770" i="18" s="1"/>
  <c r="D33" i="90"/>
  <c r="L51" i="90"/>
  <c r="L30" i="90"/>
  <c r="L31" i="90"/>
  <c r="C57" i="89"/>
  <c r="G736" i="18"/>
  <c r="F20" i="90"/>
  <c r="D19" i="89"/>
  <c r="F19" i="95" s="1"/>
  <c r="G503" i="18"/>
  <c r="J503" i="18" s="1"/>
  <c r="E43" i="80"/>
  <c r="D14" i="74"/>
  <c r="H50" i="90"/>
  <c r="E57" i="89"/>
  <c r="G57" i="95" s="1"/>
  <c r="D10" i="90"/>
  <c r="C7" i="89"/>
  <c r="F11" i="90"/>
  <c r="D8" i="89"/>
  <c r="F8" i="95" s="1"/>
  <c r="D14" i="79"/>
  <c r="H15" i="66"/>
  <c r="E16" i="83"/>
  <c r="D25" i="85" s="1"/>
  <c r="F59" i="89"/>
  <c r="J52" i="90"/>
  <c r="L52" i="90" s="1"/>
  <c r="D27" i="90"/>
  <c r="F12" i="90"/>
  <c r="D9" i="89"/>
  <c r="F9" i="95" s="1"/>
  <c r="G381" i="18"/>
  <c r="J381" i="18" s="1"/>
  <c r="F33" i="80"/>
  <c r="D50" i="90"/>
  <c r="F27" i="90"/>
  <c r="D27" i="89"/>
  <c r="F27" i="95" s="1"/>
  <c r="F15" i="66"/>
  <c r="G369" i="18"/>
  <c r="J369" i="18" s="1"/>
  <c r="F32" i="80"/>
  <c r="G355" i="18"/>
  <c r="J355" i="18" s="1"/>
  <c r="E31" i="80"/>
  <c r="E9" i="62"/>
  <c r="D9" i="66" s="1"/>
  <c r="K6" i="67"/>
  <c r="G341" i="18"/>
  <c r="J341" i="18" s="1"/>
  <c r="F30" i="75"/>
  <c r="G603" i="18"/>
  <c r="J603" i="18" s="1"/>
  <c r="G604" i="18" s="1"/>
  <c r="J604" i="18" s="1"/>
  <c r="G605" i="18" s="1"/>
  <c r="J605" i="18" s="1"/>
  <c r="G606" i="18" s="1"/>
  <c r="J606" i="18" s="1"/>
  <c r="G607" i="18" s="1"/>
  <c r="J607" i="18" s="1"/>
  <c r="G608" i="18" s="1"/>
  <c r="J608" i="18" s="1"/>
  <c r="E49" i="80"/>
  <c r="D25" i="79"/>
  <c r="G129" i="18"/>
  <c r="J129" i="18" s="1"/>
  <c r="G130" i="18" s="1"/>
  <c r="J130" i="18" s="1"/>
  <c r="E17" i="65"/>
  <c r="D14" i="64"/>
  <c r="D25" i="64"/>
  <c r="G263" i="18"/>
  <c r="J263" i="18" s="1"/>
  <c r="F27" i="65"/>
  <c r="D22" i="64" s="1"/>
  <c r="G424" i="18"/>
  <c r="J424" i="18" s="1"/>
  <c r="G959" i="18" l="1"/>
  <c r="J959" i="18" s="1"/>
  <c r="J50" i="89"/>
  <c r="L50" i="95" s="1"/>
  <c r="E43" i="113"/>
  <c r="E43" i="119"/>
  <c r="G74" i="18"/>
  <c r="J74" i="18" s="1"/>
  <c r="G75" i="18" s="1"/>
  <c r="J75" i="18" s="1"/>
  <c r="K59" i="95"/>
  <c r="I50" i="89"/>
  <c r="K50" i="95" s="1"/>
  <c r="D58" i="95"/>
  <c r="C58" i="95" s="1"/>
  <c r="C59" i="93" s="1"/>
  <c r="D59" i="93" s="1"/>
  <c r="K59" i="89"/>
  <c r="D53" i="95"/>
  <c r="C53" i="95" s="1"/>
  <c r="C54" i="93" s="1"/>
  <c r="D54" i="93" s="1"/>
  <c r="M53" i="95"/>
  <c r="F54" i="93" s="1"/>
  <c r="G54" i="93" s="1"/>
  <c r="M31" i="95"/>
  <c r="F32" i="93" s="1"/>
  <c r="G32" i="93" s="1"/>
  <c r="D31" i="95"/>
  <c r="C31" i="95" s="1"/>
  <c r="C32" i="93" s="1"/>
  <c r="D32" i="93" s="1"/>
  <c r="K30" i="89"/>
  <c r="L59" i="95"/>
  <c r="J57" i="89"/>
  <c r="L57" i="95" s="1"/>
  <c r="G20" i="95"/>
  <c r="J11" i="89"/>
  <c r="D54" i="95"/>
  <c r="C54" i="95" s="1"/>
  <c r="C55" i="93" s="1"/>
  <c r="D55" i="93" s="1"/>
  <c r="M58" i="95"/>
  <c r="F59" i="93" s="1"/>
  <c r="G59" i="93" s="1"/>
  <c r="D14" i="118"/>
  <c r="D25" i="118"/>
  <c r="I27" i="89"/>
  <c r="K27" i="95" s="1"/>
  <c r="K11" i="95"/>
  <c r="K30" i="95"/>
  <c r="E39" i="107"/>
  <c r="H14" i="89" s="1"/>
  <c r="J14" i="95" s="1"/>
  <c r="G425" i="18"/>
  <c r="J425" i="18" s="1"/>
  <c r="E39" i="119" s="1"/>
  <c r="G535" i="18"/>
  <c r="J535" i="18" s="1"/>
  <c r="E44" i="107"/>
  <c r="H21" i="89" s="1"/>
  <c r="H20" i="89" s="1"/>
  <c r="E43" i="100"/>
  <c r="E43" i="107"/>
  <c r="G27" i="89"/>
  <c r="I27" i="95" s="1"/>
  <c r="E57" i="95"/>
  <c r="G57" i="89"/>
  <c r="I57" i="95" s="1"/>
  <c r="H57" i="89"/>
  <c r="J57" i="95" s="1"/>
  <c r="E39" i="95"/>
  <c r="G21" i="89"/>
  <c r="D25" i="106"/>
  <c r="D14" i="106"/>
  <c r="H27" i="89"/>
  <c r="J27" i="95" s="1"/>
  <c r="F40" i="95"/>
  <c r="E7" i="95"/>
  <c r="C6" i="89"/>
  <c r="E39" i="92"/>
  <c r="F39" i="92" s="1"/>
  <c r="N28" i="92"/>
  <c r="H20" i="95"/>
  <c r="F57" i="89"/>
  <c r="H57" i="95" s="1"/>
  <c r="H59" i="95"/>
  <c r="H21" i="95"/>
  <c r="G229" i="18"/>
  <c r="J229" i="18" s="1"/>
  <c r="C30" i="92"/>
  <c r="S30" i="92" s="1"/>
  <c r="S33" i="92"/>
  <c r="I39" i="92"/>
  <c r="H38" i="90"/>
  <c r="E40" i="89"/>
  <c r="I37" i="91"/>
  <c r="M37" i="91" s="1"/>
  <c r="G844" i="18"/>
  <c r="J844" i="18" s="1"/>
  <c r="E66" i="86"/>
  <c r="J20" i="91"/>
  <c r="L21" i="90"/>
  <c r="E49" i="91"/>
  <c r="M22" i="92"/>
  <c r="J22" i="92"/>
  <c r="O21" i="91"/>
  <c r="P21" i="91" s="1"/>
  <c r="O23" i="92"/>
  <c r="P23" i="92" s="1"/>
  <c r="N22" i="92"/>
  <c r="V22" i="92" s="1"/>
  <c r="L22" i="90"/>
  <c r="N51" i="92"/>
  <c r="V51" i="92" s="1"/>
  <c r="E21" i="92"/>
  <c r="F21" i="92" s="1"/>
  <c r="I19" i="91"/>
  <c r="M19" i="91" s="1"/>
  <c r="I21" i="92"/>
  <c r="M21" i="92" s="1"/>
  <c r="I32" i="91"/>
  <c r="I34" i="92"/>
  <c r="O51" i="91"/>
  <c r="P51" i="91" s="1"/>
  <c r="H9" i="91"/>
  <c r="E9" i="91"/>
  <c r="F9" i="91" s="1"/>
  <c r="N26" i="91"/>
  <c r="H26" i="91"/>
  <c r="E26" i="91"/>
  <c r="F26" i="91" s="1"/>
  <c r="D10" i="92"/>
  <c r="D8" i="91"/>
  <c r="I9" i="91"/>
  <c r="I11" i="92"/>
  <c r="H32" i="91"/>
  <c r="E32" i="91"/>
  <c r="F32" i="91" s="1"/>
  <c r="H11" i="92"/>
  <c r="E11" i="92"/>
  <c r="F11" i="92" s="1"/>
  <c r="E28" i="92"/>
  <c r="F28" i="92" s="1"/>
  <c r="H28" i="92"/>
  <c r="M51" i="92"/>
  <c r="J51" i="92"/>
  <c r="K51" i="92" s="1"/>
  <c r="H10" i="91"/>
  <c r="E10" i="91"/>
  <c r="F10" i="91" s="1"/>
  <c r="M49" i="91"/>
  <c r="O49" i="91" s="1"/>
  <c r="P49" i="91" s="1"/>
  <c r="J49" i="91"/>
  <c r="K49" i="91" s="1"/>
  <c r="H34" i="92"/>
  <c r="E34" i="92"/>
  <c r="F34" i="92" s="1"/>
  <c r="E19" i="91"/>
  <c r="F19" i="91" s="1"/>
  <c r="H19" i="91"/>
  <c r="O20" i="91"/>
  <c r="P20" i="91" s="1"/>
  <c r="J27" i="90"/>
  <c r="I26" i="91"/>
  <c r="M26" i="91" s="1"/>
  <c r="I28" i="92"/>
  <c r="I10" i="91"/>
  <c r="I12" i="92"/>
  <c r="E10" i="89"/>
  <c r="G10" i="95" s="1"/>
  <c r="I11" i="91"/>
  <c r="J11" i="91" s="1"/>
  <c r="K11" i="91" s="1"/>
  <c r="I13" i="92"/>
  <c r="J13" i="92" s="1"/>
  <c r="K13" i="92" s="1"/>
  <c r="H12" i="92"/>
  <c r="E12" i="92"/>
  <c r="F12" i="92" s="1"/>
  <c r="G717" i="18"/>
  <c r="J717" i="18" s="1"/>
  <c r="J736" i="18"/>
  <c r="J770" i="18"/>
  <c r="G771" i="18" s="1"/>
  <c r="L50" i="90"/>
  <c r="C33" i="89"/>
  <c r="H20" i="90"/>
  <c r="E19" i="89"/>
  <c r="G19" i="95" s="1"/>
  <c r="G504" i="18"/>
  <c r="J504" i="18" s="1"/>
  <c r="G505" i="18" s="1"/>
  <c r="J505" i="18" s="1"/>
  <c r="G506" i="18" s="1"/>
  <c r="J506" i="18" s="1"/>
  <c r="G507" i="18" s="1"/>
  <c r="J507" i="18" s="1"/>
  <c r="G508" i="18" s="1"/>
  <c r="J508" i="18" s="1"/>
  <c r="G509" i="18" s="1"/>
  <c r="J509" i="18" s="1"/>
  <c r="G510" i="18" s="1"/>
  <c r="J510" i="18" s="1"/>
  <c r="G511" i="18" s="1"/>
  <c r="J511" i="18" s="1"/>
  <c r="G512" i="18" s="1"/>
  <c r="J512" i="18" s="1"/>
  <c r="G513" i="18" s="1"/>
  <c r="J513" i="18" s="1"/>
  <c r="E43" i="86"/>
  <c r="F27" i="89"/>
  <c r="H27" i="95" s="1"/>
  <c r="F10" i="90"/>
  <c r="F9" i="90" s="1"/>
  <c r="D7" i="89"/>
  <c r="D6" i="89" s="1"/>
  <c r="H11" i="90"/>
  <c r="E8" i="89"/>
  <c r="G8" i="95" s="1"/>
  <c r="D14" i="85"/>
  <c r="J15" i="66"/>
  <c r="L15" i="66" s="1"/>
  <c r="H27" i="90"/>
  <c r="E27" i="89"/>
  <c r="H12" i="90"/>
  <c r="E9" i="89"/>
  <c r="G9" i="95" s="1"/>
  <c r="J50" i="90"/>
  <c r="D9" i="90"/>
  <c r="G382" i="18"/>
  <c r="J382" i="18" s="1"/>
  <c r="F33" i="86"/>
  <c r="G356" i="18"/>
  <c r="J356" i="18" s="1"/>
  <c r="E31" i="86"/>
  <c r="G370" i="18"/>
  <c r="J370" i="18" s="1"/>
  <c r="F32" i="86"/>
  <c r="G342" i="18"/>
  <c r="J342" i="18" s="1"/>
  <c r="F30" i="80"/>
  <c r="E9" i="72"/>
  <c r="F9" i="66" s="1"/>
  <c r="K7" i="67"/>
  <c r="J438" i="18"/>
  <c r="G131" i="18"/>
  <c r="J131" i="18" s="1"/>
  <c r="G132" i="18" s="1"/>
  <c r="J132" i="18" s="1"/>
  <c r="G133" i="18" s="1"/>
  <c r="J133" i="18" s="1"/>
  <c r="M11" i="67"/>
  <c r="G264" i="18"/>
  <c r="J264" i="18" s="1"/>
  <c r="F27" i="75"/>
  <c r="D22" i="74" s="1"/>
  <c r="J53" i="18"/>
  <c r="D50" i="95" l="1"/>
  <c r="C50" i="95" s="1"/>
  <c r="C51" i="93" s="1"/>
  <c r="D51" i="93" s="1"/>
  <c r="I19" i="89"/>
  <c r="K19" i="95" s="1"/>
  <c r="K50" i="89"/>
  <c r="M50" i="95"/>
  <c r="F51" i="93" s="1"/>
  <c r="G51" i="93" s="1"/>
  <c r="J19" i="89"/>
  <c r="L19" i="95" s="1"/>
  <c r="K27" i="89"/>
  <c r="G76" i="18"/>
  <c r="J76" i="18" s="1"/>
  <c r="E6" i="95"/>
  <c r="D30" i="95"/>
  <c r="C30" i="95" s="1"/>
  <c r="C31" i="93" s="1"/>
  <c r="D31" i="93" s="1"/>
  <c r="M57" i="95"/>
  <c r="F58" i="93" s="1"/>
  <c r="G58" i="93" s="1"/>
  <c r="D57" i="95"/>
  <c r="C57" i="95" s="1"/>
  <c r="C58" i="93" s="1"/>
  <c r="D58" i="93" s="1"/>
  <c r="D59" i="95"/>
  <c r="C59" i="95" s="1"/>
  <c r="C60" i="93" s="1"/>
  <c r="D60" i="93" s="1"/>
  <c r="M59" i="95"/>
  <c r="F60" i="93" s="1"/>
  <c r="G60" i="93" s="1"/>
  <c r="K57" i="89"/>
  <c r="K11" i="89"/>
  <c r="L11" i="95"/>
  <c r="M11" i="95" s="1"/>
  <c r="M30" i="95"/>
  <c r="F31" i="93" s="1"/>
  <c r="G31" i="93" s="1"/>
  <c r="G426" i="18"/>
  <c r="J426" i="18" s="1"/>
  <c r="G427" i="18" s="1"/>
  <c r="J427" i="18" s="1"/>
  <c r="G428" i="18" s="1"/>
  <c r="J428" i="18" s="1"/>
  <c r="G429" i="18" s="1"/>
  <c r="J429" i="18" s="1"/>
  <c r="G430" i="18" s="1"/>
  <c r="J430" i="18" s="1"/>
  <c r="G431" i="18" s="1"/>
  <c r="J431" i="18" s="1"/>
  <c r="G432" i="18" s="1"/>
  <c r="J432" i="18" s="1"/>
  <c r="G433" i="18" s="1"/>
  <c r="J433" i="18" s="1"/>
  <c r="G434" i="18" s="1"/>
  <c r="J434" i="18" s="1"/>
  <c r="G435" i="18" s="1"/>
  <c r="J435" i="18" s="1"/>
  <c r="E39" i="113"/>
  <c r="J14" i="89" s="1"/>
  <c r="G536" i="18"/>
  <c r="J536" i="18" s="1"/>
  <c r="G19" i="89"/>
  <c r="I19" i="95" s="1"/>
  <c r="H19" i="89"/>
  <c r="J19" i="95" s="1"/>
  <c r="I21" i="95"/>
  <c r="G20" i="89"/>
  <c r="J21" i="95"/>
  <c r="J20" i="95"/>
  <c r="G371" i="18"/>
  <c r="J371" i="18" s="1"/>
  <c r="F32" i="100"/>
  <c r="G9" i="89" s="1"/>
  <c r="I9" i="95" s="1"/>
  <c r="G383" i="18"/>
  <c r="J383" i="18" s="1"/>
  <c r="F33" i="100"/>
  <c r="G10" i="89" s="1"/>
  <c r="I10" i="95" s="1"/>
  <c r="G845" i="18"/>
  <c r="J845" i="18" s="1"/>
  <c r="E66" i="100"/>
  <c r="G40" i="89" s="1"/>
  <c r="G357" i="18"/>
  <c r="J357" i="18" s="1"/>
  <c r="E31" i="100"/>
  <c r="G8" i="89" s="1"/>
  <c r="E61" i="100"/>
  <c r="G34" i="89" s="1"/>
  <c r="I34" i="95" s="1"/>
  <c r="E33" i="95"/>
  <c r="G40" i="95"/>
  <c r="G54" i="18"/>
  <c r="J54" i="18" s="1"/>
  <c r="G55" i="18" s="1"/>
  <c r="J55" i="18" s="1"/>
  <c r="G56" i="18" s="1"/>
  <c r="J56" i="18" s="1"/>
  <c r="G27" i="95"/>
  <c r="F6" i="95"/>
  <c r="F7" i="95"/>
  <c r="G230" i="18"/>
  <c r="J230" i="18" s="1"/>
  <c r="O51" i="92"/>
  <c r="P51" i="92" s="1"/>
  <c r="J37" i="91"/>
  <c r="K37" i="91" s="1"/>
  <c r="J39" i="92"/>
  <c r="K39" i="92" s="1"/>
  <c r="M39" i="92"/>
  <c r="J38" i="90"/>
  <c r="L38" i="90" s="1"/>
  <c r="N39" i="92"/>
  <c r="N37" i="91"/>
  <c r="O37" i="91" s="1"/>
  <c r="P37" i="91" s="1"/>
  <c r="F40" i="89"/>
  <c r="O22" i="92"/>
  <c r="P22" i="92" s="1"/>
  <c r="J34" i="92"/>
  <c r="K34" i="92" s="1"/>
  <c r="J32" i="91"/>
  <c r="K32" i="91" s="1"/>
  <c r="J19" i="91"/>
  <c r="K19" i="91" s="1"/>
  <c r="L27" i="90"/>
  <c r="J21" i="92"/>
  <c r="K21" i="92" s="1"/>
  <c r="I8" i="91"/>
  <c r="I10" i="92"/>
  <c r="N11" i="92"/>
  <c r="N9" i="91"/>
  <c r="M12" i="92"/>
  <c r="J12" i="92"/>
  <c r="K12" i="92" s="1"/>
  <c r="M11" i="92"/>
  <c r="J11" i="92"/>
  <c r="K11" i="92" s="1"/>
  <c r="M34" i="92"/>
  <c r="M10" i="91"/>
  <c r="J10" i="91"/>
  <c r="K10" i="91" s="1"/>
  <c r="M9" i="91"/>
  <c r="J9" i="91"/>
  <c r="K9" i="91" s="1"/>
  <c r="J26" i="91"/>
  <c r="K26" i="91" s="1"/>
  <c r="M32" i="91"/>
  <c r="N12" i="92"/>
  <c r="N10" i="91"/>
  <c r="F10" i="89"/>
  <c r="N13" i="92"/>
  <c r="O13" i="92" s="1"/>
  <c r="P13" i="92" s="1"/>
  <c r="N11" i="91"/>
  <c r="O11" i="91" s="1"/>
  <c r="P11" i="91" s="1"/>
  <c r="M28" i="92"/>
  <c r="O28" i="92" s="1"/>
  <c r="P28" i="92" s="1"/>
  <c r="J28" i="92"/>
  <c r="K28" i="92" s="1"/>
  <c r="E8" i="91"/>
  <c r="F8" i="91" s="1"/>
  <c r="H8" i="91"/>
  <c r="D7" i="91"/>
  <c r="O26" i="91"/>
  <c r="P26" i="91" s="1"/>
  <c r="N21" i="92"/>
  <c r="O21" i="92" s="1"/>
  <c r="P21" i="92" s="1"/>
  <c r="N19" i="91"/>
  <c r="O19" i="91" s="1"/>
  <c r="P19" i="91" s="1"/>
  <c r="H10" i="92"/>
  <c r="D9" i="92"/>
  <c r="E10" i="92"/>
  <c r="F10" i="92" s="1"/>
  <c r="G737" i="18"/>
  <c r="J737" i="18" s="1"/>
  <c r="G718" i="18"/>
  <c r="J718" i="18" s="1"/>
  <c r="E60" i="86"/>
  <c r="J771" i="18"/>
  <c r="G772" i="18" s="1"/>
  <c r="F19" i="89"/>
  <c r="J20" i="90"/>
  <c r="L20" i="90" s="1"/>
  <c r="J12" i="90"/>
  <c r="L12" i="90" s="1"/>
  <c r="F9" i="89"/>
  <c r="E9" i="77"/>
  <c r="H9" i="66" s="1"/>
  <c r="H10" i="90"/>
  <c r="E7" i="89"/>
  <c r="E6" i="89" s="1"/>
  <c r="J11" i="90"/>
  <c r="L11" i="90" s="1"/>
  <c r="F8" i="89"/>
  <c r="G343" i="18"/>
  <c r="J343" i="18" s="1"/>
  <c r="F30" i="86"/>
  <c r="D12" i="67"/>
  <c r="M12" i="67" s="1"/>
  <c r="D13" i="67" s="1"/>
  <c r="G134" i="18"/>
  <c r="G439" i="18"/>
  <c r="J439" i="18" s="1"/>
  <c r="G265" i="18"/>
  <c r="J265" i="18" s="1"/>
  <c r="G266" i="18" s="1"/>
  <c r="J266" i="18" s="1"/>
  <c r="G267" i="18" s="1"/>
  <c r="J267" i="18" s="1"/>
  <c r="G268" i="18" s="1"/>
  <c r="J268" i="18" s="1"/>
  <c r="G269" i="18" s="1"/>
  <c r="G25" i="70"/>
  <c r="D23" i="74"/>
  <c r="G13" i="61"/>
  <c r="E41" i="64" s="1"/>
  <c r="G77" i="18" l="1"/>
  <c r="J77" i="18" s="1"/>
  <c r="G78" i="18" s="1"/>
  <c r="J78" i="18" s="1"/>
  <c r="G79" i="18" s="1"/>
  <c r="E16" i="80"/>
  <c r="K19" i="89"/>
  <c r="I14" i="89"/>
  <c r="K14" i="95" s="1"/>
  <c r="L14" i="95"/>
  <c r="D27" i="95"/>
  <c r="C27" i="95" s="1"/>
  <c r="C28" i="93" s="1"/>
  <c r="D28" i="93" s="1"/>
  <c r="M27" i="95"/>
  <c r="F28" i="93" s="1"/>
  <c r="G28" i="93" s="1"/>
  <c r="D11" i="95"/>
  <c r="C11" i="95" s="1"/>
  <c r="C12" i="93" s="1"/>
  <c r="D12" i="93" s="1"/>
  <c r="G537" i="18"/>
  <c r="J537" i="18" s="1"/>
  <c r="E44" i="113"/>
  <c r="I21" i="89" s="1"/>
  <c r="I20" i="89" s="1"/>
  <c r="K20" i="95" s="1"/>
  <c r="G846" i="18"/>
  <c r="J846" i="18" s="1"/>
  <c r="E67" i="119" s="1"/>
  <c r="E67" i="107"/>
  <c r="H40" i="89" s="1"/>
  <c r="I20" i="95"/>
  <c r="G384" i="18"/>
  <c r="J384" i="18" s="1"/>
  <c r="F33" i="107"/>
  <c r="H10" i="89" s="1"/>
  <c r="J10" i="95" s="1"/>
  <c r="G372" i="18"/>
  <c r="J372" i="18" s="1"/>
  <c r="F32" i="107"/>
  <c r="H9" i="89" s="1"/>
  <c r="J9" i="95" s="1"/>
  <c r="G358" i="18"/>
  <c r="J358" i="18" s="1"/>
  <c r="E31" i="107"/>
  <c r="H8" i="89" s="1"/>
  <c r="G344" i="18"/>
  <c r="J344" i="18" s="1"/>
  <c r="F30" i="100"/>
  <c r="I8" i="95"/>
  <c r="I40" i="95"/>
  <c r="G57" i="18"/>
  <c r="J57" i="18" s="1"/>
  <c r="G58" i="18" s="1"/>
  <c r="J58" i="18" s="1"/>
  <c r="E13" i="86"/>
  <c r="G719" i="18"/>
  <c r="J719" i="18" s="1"/>
  <c r="J865" i="18" s="1"/>
  <c r="E60" i="100"/>
  <c r="G33" i="89" s="1"/>
  <c r="G32" i="89" s="1"/>
  <c r="H40" i="95"/>
  <c r="H19" i="95"/>
  <c r="H9" i="95"/>
  <c r="H8" i="95"/>
  <c r="G6" i="95"/>
  <c r="G7" i="95"/>
  <c r="H10" i="95"/>
  <c r="G231" i="18"/>
  <c r="J231" i="18" s="1"/>
  <c r="O39" i="92"/>
  <c r="P39" i="92" s="1"/>
  <c r="O10" i="91"/>
  <c r="P10" i="91" s="1"/>
  <c r="J8" i="91"/>
  <c r="K8" i="91" s="1"/>
  <c r="O12" i="92"/>
  <c r="P12" i="92" s="1"/>
  <c r="O9" i="91"/>
  <c r="P9" i="91" s="1"/>
  <c r="D35" i="92"/>
  <c r="D33" i="91"/>
  <c r="H7" i="91"/>
  <c r="E7" i="91"/>
  <c r="F7" i="91" s="1"/>
  <c r="O11" i="92"/>
  <c r="P11" i="92" s="1"/>
  <c r="M10" i="92"/>
  <c r="J10" i="92"/>
  <c r="K10" i="92" s="1"/>
  <c r="I9" i="92"/>
  <c r="N10" i="92"/>
  <c r="N8" i="91"/>
  <c r="N34" i="92"/>
  <c r="O34" i="92" s="1"/>
  <c r="P34" i="92" s="1"/>
  <c r="N32" i="91"/>
  <c r="H9" i="92"/>
  <c r="E9" i="92"/>
  <c r="F9" i="92" s="1"/>
  <c r="I7" i="91"/>
  <c r="M8" i="91"/>
  <c r="G738" i="18"/>
  <c r="J738" i="18" s="1"/>
  <c r="J772" i="18"/>
  <c r="G773" i="18" s="1"/>
  <c r="H9" i="90"/>
  <c r="E9" i="83"/>
  <c r="J9" i="66" s="1"/>
  <c r="L9" i="66" s="1"/>
  <c r="J10" i="90"/>
  <c r="J9" i="90" s="1"/>
  <c r="F7" i="89"/>
  <c r="F6" i="89" s="1"/>
  <c r="M13" i="67"/>
  <c r="D14" i="67" s="1"/>
  <c r="J134" i="18"/>
  <c r="G135" i="18" s="1"/>
  <c r="E40" i="65"/>
  <c r="G538" i="18" l="1"/>
  <c r="J538" i="18" s="1"/>
  <c r="M14" i="95"/>
  <c r="F15" i="93" s="1"/>
  <c r="G15" i="93" s="1"/>
  <c r="K14" i="89"/>
  <c r="D14" i="95"/>
  <c r="C14" i="95" s="1"/>
  <c r="C15" i="93" s="1"/>
  <c r="D15" i="93" s="1"/>
  <c r="G359" i="18"/>
  <c r="J359" i="18" s="1"/>
  <c r="G360" i="18" s="1"/>
  <c r="J360" i="18" s="1"/>
  <c r="G361" i="18" s="1"/>
  <c r="J361" i="18" s="1"/>
  <c r="G362" i="18" s="1"/>
  <c r="J362" i="18" s="1"/>
  <c r="G363" i="18" s="1"/>
  <c r="J363" i="18" s="1"/>
  <c r="G364" i="18" s="1"/>
  <c r="J364" i="18" s="1"/>
  <c r="E31" i="119"/>
  <c r="E31" i="113"/>
  <c r="I8" i="89" s="1"/>
  <c r="G373" i="18"/>
  <c r="J373" i="18" s="1"/>
  <c r="G374" i="18" s="1"/>
  <c r="J374" i="18" s="1"/>
  <c r="G375" i="18" s="1"/>
  <c r="J375" i="18" s="1"/>
  <c r="G376" i="18" s="1"/>
  <c r="J376" i="18" s="1"/>
  <c r="F32" i="119"/>
  <c r="F32" i="113"/>
  <c r="I9" i="89" s="1"/>
  <c r="D19" i="95"/>
  <c r="C19" i="95" s="1"/>
  <c r="C20" i="93" s="1"/>
  <c r="D20" i="93" s="1"/>
  <c r="M19" i="95"/>
  <c r="F20" i="93" s="1"/>
  <c r="G20" i="93" s="1"/>
  <c r="G385" i="18"/>
  <c r="J385" i="18" s="1"/>
  <c r="G386" i="18" s="1"/>
  <c r="J386" i="18" s="1"/>
  <c r="G387" i="18" s="1"/>
  <c r="J387" i="18" s="1"/>
  <c r="G388" i="18" s="1"/>
  <c r="J388" i="18" s="1"/>
  <c r="G389" i="18" s="1"/>
  <c r="J389" i="18" s="1"/>
  <c r="G390" i="18" s="1"/>
  <c r="J390" i="18" s="1"/>
  <c r="F33" i="119"/>
  <c r="F33" i="113"/>
  <c r="I10" i="89" s="1"/>
  <c r="K21" i="95"/>
  <c r="G847" i="18"/>
  <c r="J847" i="18" s="1"/>
  <c r="G848" i="18" s="1"/>
  <c r="J848" i="18" s="1"/>
  <c r="G849" i="18" s="1"/>
  <c r="J849" i="18" s="1"/>
  <c r="G850" i="18" s="1"/>
  <c r="J850" i="18" s="1"/>
  <c r="G851" i="18" s="1"/>
  <c r="J851" i="18" s="1"/>
  <c r="G852" i="18" s="1"/>
  <c r="J852" i="18" s="1"/>
  <c r="G853" i="18" s="1"/>
  <c r="J853" i="18" s="1"/>
  <c r="G854" i="18" s="1"/>
  <c r="J854" i="18" s="1"/>
  <c r="G855" i="18" s="1"/>
  <c r="J855" i="18" s="1"/>
  <c r="G856" i="18" s="1"/>
  <c r="J856" i="18" s="1"/>
  <c r="G857" i="18" s="1"/>
  <c r="J857" i="18" s="1"/>
  <c r="G858" i="18" s="1"/>
  <c r="J858" i="18" s="1"/>
  <c r="G859" i="18" s="1"/>
  <c r="J859" i="18" s="1"/>
  <c r="G860" i="18" s="1"/>
  <c r="J860" i="18" s="1"/>
  <c r="G861" i="18" s="1"/>
  <c r="J861" i="18" s="1"/>
  <c r="G862" i="18" s="1"/>
  <c r="J862" i="18" s="1"/>
  <c r="G863" i="18" s="1"/>
  <c r="J863" i="18" s="1"/>
  <c r="E67" i="113"/>
  <c r="I40" i="89" s="1"/>
  <c r="E62" i="107"/>
  <c r="H34" i="89" s="1"/>
  <c r="J34" i="95" s="1"/>
  <c r="G345" i="18"/>
  <c r="J345" i="18" s="1"/>
  <c r="F30" i="107"/>
  <c r="H7" i="89" s="1"/>
  <c r="J40" i="95"/>
  <c r="I33" i="95"/>
  <c r="I32" i="95"/>
  <c r="J8" i="95"/>
  <c r="G7" i="89"/>
  <c r="E9" i="97"/>
  <c r="G59" i="18"/>
  <c r="J59" i="18" s="1"/>
  <c r="G60" i="18" s="1"/>
  <c r="J60" i="18" s="1"/>
  <c r="G866" i="18"/>
  <c r="J866" i="18" s="1"/>
  <c r="E67" i="100"/>
  <c r="G41" i="89" s="1"/>
  <c r="H7" i="95"/>
  <c r="G232" i="18"/>
  <c r="J232" i="18" s="1"/>
  <c r="F20" i="75"/>
  <c r="N7" i="91"/>
  <c r="O8" i="91"/>
  <c r="P8" i="91" s="1"/>
  <c r="J7" i="91"/>
  <c r="K7" i="91" s="1"/>
  <c r="C16" i="89"/>
  <c r="C18" i="92"/>
  <c r="C17" i="92" s="1"/>
  <c r="S17" i="92" s="1"/>
  <c r="C16" i="91"/>
  <c r="C15" i="91" s="1"/>
  <c r="I33" i="91"/>
  <c r="I35" i="92"/>
  <c r="M7" i="91"/>
  <c r="O10" i="92"/>
  <c r="P10" i="92" s="1"/>
  <c r="N9" i="92"/>
  <c r="E33" i="91"/>
  <c r="F33" i="91" s="1"/>
  <c r="H33" i="91"/>
  <c r="D31" i="91"/>
  <c r="O32" i="91"/>
  <c r="P32" i="91" s="1"/>
  <c r="M9" i="92"/>
  <c r="J9" i="92"/>
  <c r="K9" i="92" s="1"/>
  <c r="H35" i="92"/>
  <c r="E35" i="92"/>
  <c r="F35" i="92" s="1"/>
  <c r="D33" i="92"/>
  <c r="T33" i="92" s="1"/>
  <c r="G739" i="18"/>
  <c r="J739" i="18" s="1"/>
  <c r="G740" i="18" s="1"/>
  <c r="F33" i="90"/>
  <c r="D33" i="89"/>
  <c r="G720" i="18"/>
  <c r="J773" i="18"/>
  <c r="G774" i="18" s="1"/>
  <c r="L10" i="90"/>
  <c r="L9" i="90" s="1"/>
  <c r="D17" i="90"/>
  <c r="D16" i="90" s="1"/>
  <c r="M14" i="67"/>
  <c r="D15" i="67" s="1"/>
  <c r="E17" i="75"/>
  <c r="G13" i="70" s="1"/>
  <c r="G440" i="18"/>
  <c r="J440" i="18" s="1"/>
  <c r="J135" i="18"/>
  <c r="G136" i="18" s="1"/>
  <c r="J269" i="18"/>
  <c r="G539" i="18" l="1"/>
  <c r="J539" i="18" s="1"/>
  <c r="G540" i="18" s="1"/>
  <c r="J540" i="18" s="1"/>
  <c r="G541" i="18" s="1"/>
  <c r="J541" i="18" s="1"/>
  <c r="G542" i="18" s="1"/>
  <c r="J542" i="18" s="1"/>
  <c r="G543" i="18" s="1"/>
  <c r="J543" i="18" s="1"/>
  <c r="G544" i="18" s="1"/>
  <c r="J544" i="18" s="1"/>
  <c r="G545" i="18" s="1"/>
  <c r="J545" i="18" s="1"/>
  <c r="G546" i="18" s="1"/>
  <c r="J546" i="18" s="1"/>
  <c r="G547" i="18" s="1"/>
  <c r="J547" i="18" s="1"/>
  <c r="G548" i="18" s="1"/>
  <c r="J548" i="18" s="1"/>
  <c r="G549" i="18" s="1"/>
  <c r="J549" i="18" s="1"/>
  <c r="G550" i="18" s="1"/>
  <c r="J550" i="18" s="1"/>
  <c r="J21" i="89"/>
  <c r="J20" i="89" s="1"/>
  <c r="L20" i="95" s="1"/>
  <c r="J8" i="89"/>
  <c r="L8" i="95" s="1"/>
  <c r="G346" i="18"/>
  <c r="J346" i="18" s="1"/>
  <c r="G347" i="18" s="1"/>
  <c r="J347" i="18" s="1"/>
  <c r="G348" i="18" s="1"/>
  <c r="J348" i="18" s="1"/>
  <c r="G349" i="18" s="1"/>
  <c r="J349" i="18" s="1"/>
  <c r="G350" i="18" s="1"/>
  <c r="J350" i="18" s="1"/>
  <c r="F30" i="119"/>
  <c r="F30" i="113"/>
  <c r="E9" i="110" s="1"/>
  <c r="J10" i="89"/>
  <c r="J9" i="89"/>
  <c r="J40" i="89"/>
  <c r="E9" i="104"/>
  <c r="K40" i="95"/>
  <c r="K9" i="95"/>
  <c r="K10" i="95"/>
  <c r="G867" i="18"/>
  <c r="J867" i="18" s="1"/>
  <c r="E68" i="107"/>
  <c r="H41" i="89" s="1"/>
  <c r="K8" i="95"/>
  <c r="F33" i="95"/>
  <c r="I41" i="95"/>
  <c r="J7" i="95"/>
  <c r="H6" i="89"/>
  <c r="I7" i="95"/>
  <c r="G6" i="89"/>
  <c r="E16" i="95"/>
  <c r="G61" i="18"/>
  <c r="J61" i="18" s="1"/>
  <c r="G62" i="18" s="1"/>
  <c r="J62" i="18" s="1"/>
  <c r="E13" i="100"/>
  <c r="H6" i="95"/>
  <c r="C15" i="89"/>
  <c r="G233" i="18"/>
  <c r="B9" i="73"/>
  <c r="F85" i="75"/>
  <c r="O9" i="92"/>
  <c r="P9" i="92" s="1"/>
  <c r="J33" i="91"/>
  <c r="K33" i="91" s="1"/>
  <c r="N33" i="91"/>
  <c r="N35" i="92"/>
  <c r="M35" i="92"/>
  <c r="J35" i="92"/>
  <c r="K35" i="92" s="1"/>
  <c r="I33" i="92"/>
  <c r="U33" i="92" s="1"/>
  <c r="E33" i="92"/>
  <c r="F33" i="92" s="1"/>
  <c r="H33" i="92"/>
  <c r="H31" i="91"/>
  <c r="E31" i="91"/>
  <c r="F31" i="91" s="1"/>
  <c r="M33" i="91"/>
  <c r="I31" i="91"/>
  <c r="O7" i="91"/>
  <c r="P7" i="91" s="1"/>
  <c r="J720" i="18"/>
  <c r="J740" i="18"/>
  <c r="J774" i="18"/>
  <c r="G775" i="18" s="1"/>
  <c r="J79" i="18"/>
  <c r="G80" i="18" s="1"/>
  <c r="M15" i="67"/>
  <c r="D16" i="67" s="1"/>
  <c r="E41" i="74"/>
  <c r="G441" i="18"/>
  <c r="J441" i="18" s="1"/>
  <c r="E40" i="75"/>
  <c r="G270" i="18"/>
  <c r="J270" i="18" s="1"/>
  <c r="G271" i="18" s="1"/>
  <c r="J271" i="18" s="1"/>
  <c r="G272" i="18" s="1"/>
  <c r="J272" i="18" s="1"/>
  <c r="G273" i="18" s="1"/>
  <c r="J273" i="18" s="1"/>
  <c r="K20" i="89" l="1"/>
  <c r="K21" i="89"/>
  <c r="L21" i="95"/>
  <c r="G868" i="18"/>
  <c r="J868" i="18" s="1"/>
  <c r="I7" i="89"/>
  <c r="K7" i="95" s="1"/>
  <c r="K8" i="89"/>
  <c r="K9" i="89"/>
  <c r="L9" i="95"/>
  <c r="D20" i="95"/>
  <c r="C20" i="95" s="1"/>
  <c r="C21" i="93" s="1"/>
  <c r="D21" i="93" s="1"/>
  <c r="M20" i="95"/>
  <c r="F21" i="93" s="1"/>
  <c r="G21" i="93" s="1"/>
  <c r="L40" i="95"/>
  <c r="D40" i="95" s="1"/>
  <c r="C40" i="95" s="1"/>
  <c r="C41" i="93" s="1"/>
  <c r="D41" i="93" s="1"/>
  <c r="K40" i="89"/>
  <c r="L10" i="95"/>
  <c r="K10" i="89"/>
  <c r="E9" i="116"/>
  <c r="J7" i="89"/>
  <c r="D8" i="95"/>
  <c r="C8" i="95" s="1"/>
  <c r="C9" i="93" s="1"/>
  <c r="D9" i="93" s="1"/>
  <c r="M8" i="95"/>
  <c r="F9" i="93" s="1"/>
  <c r="G9" i="93" s="1"/>
  <c r="G741" i="18"/>
  <c r="J741" i="18" s="1"/>
  <c r="G742" i="18" s="1"/>
  <c r="E62" i="113"/>
  <c r="I34" i="89" s="1"/>
  <c r="K34" i="95" s="1"/>
  <c r="E68" i="113"/>
  <c r="I41" i="89" s="1"/>
  <c r="E13" i="107"/>
  <c r="G721" i="18"/>
  <c r="J721" i="18" s="1"/>
  <c r="G722" i="18" s="1"/>
  <c r="J722" i="18" s="1"/>
  <c r="E61" i="113" s="1"/>
  <c r="E61" i="107"/>
  <c r="H33" i="89" s="1"/>
  <c r="H32" i="89" s="1"/>
  <c r="J41" i="95"/>
  <c r="J6" i="95"/>
  <c r="E15" i="95"/>
  <c r="I6" i="95"/>
  <c r="G63" i="18"/>
  <c r="J63" i="18" s="1"/>
  <c r="J233" i="18"/>
  <c r="G234" i="18" s="1"/>
  <c r="B12" i="73"/>
  <c r="D9" i="73"/>
  <c r="M31" i="91"/>
  <c r="J31" i="91"/>
  <c r="K31" i="91" s="1"/>
  <c r="J33" i="92"/>
  <c r="K33" i="92" s="1"/>
  <c r="M33" i="92"/>
  <c r="O35" i="92"/>
  <c r="P35" i="92" s="1"/>
  <c r="N33" i="92"/>
  <c r="V33" i="92" s="1"/>
  <c r="D16" i="89"/>
  <c r="D18" i="92"/>
  <c r="D16" i="91"/>
  <c r="O33" i="91"/>
  <c r="P33" i="91" s="1"/>
  <c r="N31" i="91"/>
  <c r="J775" i="18"/>
  <c r="F17" i="90"/>
  <c r="F16" i="90" s="1"/>
  <c r="J80" i="18"/>
  <c r="G81" i="18" s="1"/>
  <c r="M16" i="67"/>
  <c r="G442" i="18"/>
  <c r="J442" i="18" s="1"/>
  <c r="J136" i="18"/>
  <c r="G137" i="18" s="1"/>
  <c r="G274" i="18"/>
  <c r="J274" i="18" s="1"/>
  <c r="G64" i="18" l="1"/>
  <c r="J64" i="18" s="1"/>
  <c r="D21" i="95"/>
  <c r="C21" i="95" s="1"/>
  <c r="C22" i="93" s="1"/>
  <c r="D22" i="93" s="1"/>
  <c r="M21" i="95"/>
  <c r="F22" i="93" s="1"/>
  <c r="G22" i="93" s="1"/>
  <c r="I6" i="89"/>
  <c r="K6" i="95" s="1"/>
  <c r="G869" i="18"/>
  <c r="J869" i="18" s="1"/>
  <c r="G870" i="18" s="1"/>
  <c r="J870" i="18" s="1"/>
  <c r="G871" i="18" s="1"/>
  <c r="J871" i="18" s="1"/>
  <c r="G872" i="18" s="1"/>
  <c r="J872" i="18" s="1"/>
  <c r="G873" i="18" s="1"/>
  <c r="J873" i="18" s="1"/>
  <c r="G874" i="18" s="1"/>
  <c r="J874" i="18" s="1"/>
  <c r="G875" i="18" s="1"/>
  <c r="J875" i="18" s="1"/>
  <c r="G876" i="18" s="1"/>
  <c r="J876" i="18" s="1"/>
  <c r="G877" i="18" s="1"/>
  <c r="J877" i="18" s="1"/>
  <c r="J41" i="89"/>
  <c r="L7" i="95"/>
  <c r="J6" i="89"/>
  <c r="K7" i="89"/>
  <c r="M9" i="95"/>
  <c r="F10" i="93" s="1"/>
  <c r="G10" i="93" s="1"/>
  <c r="D9" i="95"/>
  <c r="C9" i="95" s="1"/>
  <c r="C10" i="93" s="1"/>
  <c r="D10" i="93" s="1"/>
  <c r="D10" i="95"/>
  <c r="C10" i="95" s="1"/>
  <c r="C11" i="93" s="1"/>
  <c r="D11" i="93" s="1"/>
  <c r="M10" i="95"/>
  <c r="F11" i="93" s="1"/>
  <c r="G11" i="93" s="1"/>
  <c r="M40" i="95"/>
  <c r="F41" i="93" s="1"/>
  <c r="G41" i="93" s="1"/>
  <c r="I33" i="89"/>
  <c r="I32" i="89" s="1"/>
  <c r="K41" i="95"/>
  <c r="J33" i="95"/>
  <c r="F16" i="95"/>
  <c r="D17" i="67"/>
  <c r="M17" i="67" s="1"/>
  <c r="D18" i="67" s="1"/>
  <c r="D15" i="89"/>
  <c r="J234" i="18"/>
  <c r="G235" i="18" s="1"/>
  <c r="D33" i="74"/>
  <c r="D38" i="74" s="1"/>
  <c r="G18" i="70"/>
  <c r="O31" i="91"/>
  <c r="P31" i="91" s="1"/>
  <c r="D17" i="92"/>
  <c r="T17" i="92" s="1"/>
  <c r="E18" i="92"/>
  <c r="F18" i="92" s="1"/>
  <c r="H18" i="92"/>
  <c r="O33" i="92"/>
  <c r="P33" i="92" s="1"/>
  <c r="E16" i="91"/>
  <c r="F16" i="91" s="1"/>
  <c r="D15" i="91"/>
  <c r="H16" i="91"/>
  <c r="G723" i="18"/>
  <c r="J742" i="18"/>
  <c r="B9" i="63"/>
  <c r="J81" i="18"/>
  <c r="G82" i="18" s="1"/>
  <c r="G443" i="18"/>
  <c r="J443" i="18" s="1"/>
  <c r="J137" i="18"/>
  <c r="G275" i="18"/>
  <c r="J275" i="18" s="1"/>
  <c r="G65" i="18" l="1"/>
  <c r="J65" i="18" s="1"/>
  <c r="G66" i="18" s="1"/>
  <c r="J66" i="18" s="1"/>
  <c r="E13" i="119"/>
  <c r="E13" i="113"/>
  <c r="G743" i="18"/>
  <c r="J743" i="18" s="1"/>
  <c r="G744" i="18" s="1"/>
  <c r="J34" i="89"/>
  <c r="L34" i="95" s="1"/>
  <c r="L6" i="95"/>
  <c r="D6" i="95" s="1"/>
  <c r="C6" i="95" s="1"/>
  <c r="K6" i="89"/>
  <c r="M7" i="95"/>
  <c r="F8" i="93" s="1"/>
  <c r="G8" i="93" s="1"/>
  <c r="D7" i="95"/>
  <c r="C7" i="95" s="1"/>
  <c r="C8" i="93" s="1"/>
  <c r="D8" i="93" s="1"/>
  <c r="K41" i="89"/>
  <c r="L41" i="95"/>
  <c r="D41" i="95" s="1"/>
  <c r="C41" i="95" s="1"/>
  <c r="C42" i="93" s="1"/>
  <c r="D42" i="93" s="1"/>
  <c r="K33" i="95"/>
  <c r="J32" i="95"/>
  <c r="G138" i="18"/>
  <c r="F15" i="95"/>
  <c r="E16" i="86"/>
  <c r="J235" i="18"/>
  <c r="G236" i="18" s="1"/>
  <c r="J236" i="18" s="1"/>
  <c r="G237" i="18" s="1"/>
  <c r="J237" i="18" s="1"/>
  <c r="G238" i="18" s="1"/>
  <c r="J238" i="18" s="1"/>
  <c r="E15" i="91"/>
  <c r="F15" i="91" s="1"/>
  <c r="H15" i="91"/>
  <c r="H17" i="92"/>
  <c r="E17" i="92"/>
  <c r="F17" i="92" s="1"/>
  <c r="J723" i="18"/>
  <c r="E33" i="89"/>
  <c r="H33" i="90"/>
  <c r="E35" i="89"/>
  <c r="G35" i="95" s="1"/>
  <c r="D35" i="90"/>
  <c r="C35" i="89"/>
  <c r="F35" i="89"/>
  <c r="H35" i="95" s="1"/>
  <c r="J35" i="90"/>
  <c r="H35" i="90"/>
  <c r="D35" i="89"/>
  <c r="F35" i="95" s="1"/>
  <c r="F35" i="90"/>
  <c r="B12" i="63"/>
  <c r="D9" i="63"/>
  <c r="M18" i="67"/>
  <c r="D19" i="67" s="1"/>
  <c r="G444" i="18"/>
  <c r="J444" i="18" s="1"/>
  <c r="G276" i="18"/>
  <c r="J276" i="18" s="1"/>
  <c r="G277" i="18" s="1"/>
  <c r="J277" i="18" s="1"/>
  <c r="G278" i="18" s="1"/>
  <c r="J278" i="18" s="1"/>
  <c r="G279" i="18" s="1"/>
  <c r="J279" i="18" s="1"/>
  <c r="G280" i="18" s="1"/>
  <c r="J280" i="18" s="1"/>
  <c r="M41" i="95" l="1"/>
  <c r="F42" i="93" s="1"/>
  <c r="G42" i="93" s="1"/>
  <c r="G724" i="18"/>
  <c r="J724" i="18" s="1"/>
  <c r="K35" i="89"/>
  <c r="M6" i="95"/>
  <c r="F7" i="93" s="1"/>
  <c r="G7" i="93" s="1"/>
  <c r="K32" i="95"/>
  <c r="C7" i="93"/>
  <c r="D7" i="93" s="1"/>
  <c r="H7" i="93" s="1"/>
  <c r="E35" i="95"/>
  <c r="G33" i="95"/>
  <c r="F20" i="80"/>
  <c r="B9" i="78" s="1"/>
  <c r="B12" i="78" s="1"/>
  <c r="G239" i="18"/>
  <c r="J239" i="18" s="1"/>
  <c r="J744" i="18"/>
  <c r="G745" i="18" s="1"/>
  <c r="L35" i="90"/>
  <c r="D33" i="64"/>
  <c r="D38" i="64" s="1"/>
  <c r="G18" i="61"/>
  <c r="J82" i="18"/>
  <c r="G83" i="18" s="1"/>
  <c r="M19" i="67"/>
  <c r="D20" i="67" s="1"/>
  <c r="G445" i="18"/>
  <c r="J138" i="18"/>
  <c r="G281" i="18"/>
  <c r="J281" i="18" s="1"/>
  <c r="J33" i="89" l="1"/>
  <c r="D35" i="95"/>
  <c r="C35" i="95" s="1"/>
  <c r="C36" i="93" s="1"/>
  <c r="D36" i="93" s="1"/>
  <c r="M35" i="95"/>
  <c r="F36" i="93" s="1"/>
  <c r="G36" i="93" s="1"/>
  <c r="G139" i="18"/>
  <c r="J139" i="18" s="1"/>
  <c r="J83" i="18"/>
  <c r="G84" i="18" s="1"/>
  <c r="D9" i="78"/>
  <c r="D33" i="79"/>
  <c r="D38" i="79" s="1"/>
  <c r="G18" i="76"/>
  <c r="G725" i="18"/>
  <c r="J725" i="18" s="1"/>
  <c r="J880" i="18"/>
  <c r="E68" i="75" s="1"/>
  <c r="J745" i="18"/>
  <c r="G746" i="18" s="1"/>
  <c r="M20" i="67"/>
  <c r="D21" i="67" s="1"/>
  <c r="J445" i="18"/>
  <c r="G282" i="18"/>
  <c r="J282" i="18" s="1"/>
  <c r="G283" i="18" s="1"/>
  <c r="J283" i="18" s="1"/>
  <c r="G284" i="18" s="1"/>
  <c r="J284" i="18" s="1"/>
  <c r="G285" i="18" s="1"/>
  <c r="F27" i="80"/>
  <c r="G25" i="61"/>
  <c r="D23" i="64"/>
  <c r="F85" i="65"/>
  <c r="E262" i="18"/>
  <c r="E124" i="18" s="1"/>
  <c r="E125" i="18" s="1"/>
  <c r="A5" i="67"/>
  <c r="L33" i="95" l="1"/>
  <c r="J32" i="89"/>
  <c r="G140" i="18"/>
  <c r="J140" i="18" s="1"/>
  <c r="E16" i="100"/>
  <c r="J84" i="18"/>
  <c r="G85" i="18" s="1"/>
  <c r="G240" i="18"/>
  <c r="J240" i="18" s="1"/>
  <c r="G446" i="18"/>
  <c r="J446" i="18" s="1"/>
  <c r="G447" i="18" s="1"/>
  <c r="J447" i="18" s="1"/>
  <c r="G448" i="18" s="1"/>
  <c r="J448" i="18" s="1"/>
  <c r="D41" i="92"/>
  <c r="D39" i="91"/>
  <c r="F40" i="90"/>
  <c r="F37" i="90" s="1"/>
  <c r="D42" i="89"/>
  <c r="E13" i="72"/>
  <c r="G881" i="18"/>
  <c r="J881" i="18" s="1"/>
  <c r="J33" i="90"/>
  <c r="L33" i="90" s="1"/>
  <c r="F33" i="89"/>
  <c r="K33" i="89" s="1"/>
  <c r="G726" i="18"/>
  <c r="J746" i="18"/>
  <c r="G747" i="18" s="1"/>
  <c r="M21" i="67"/>
  <c r="D22" i="67" s="1"/>
  <c r="G25" i="76"/>
  <c r="D22" i="79"/>
  <c r="D23" i="79" s="1"/>
  <c r="F85" i="80"/>
  <c r="J285" i="18"/>
  <c r="G286" i="18" s="1"/>
  <c r="L32" i="95" l="1"/>
  <c r="D39" i="89"/>
  <c r="F39" i="95" s="1"/>
  <c r="G141" i="18"/>
  <c r="J85" i="18"/>
  <c r="G86" i="18" s="1"/>
  <c r="F42" i="95"/>
  <c r="H33" i="95"/>
  <c r="M33" i="95" s="1"/>
  <c r="G241" i="18"/>
  <c r="G449" i="18"/>
  <c r="E40" i="80"/>
  <c r="H39" i="91"/>
  <c r="E39" i="91"/>
  <c r="D36" i="91"/>
  <c r="E41" i="92"/>
  <c r="H41" i="92"/>
  <c r="D38" i="92"/>
  <c r="T38" i="92" s="1"/>
  <c r="G882" i="18"/>
  <c r="J882" i="18" s="1"/>
  <c r="J726" i="18"/>
  <c r="G727" i="18" s="1"/>
  <c r="J747" i="18"/>
  <c r="G748" i="18" s="1"/>
  <c r="M22" i="67"/>
  <c r="D23" i="67" s="1"/>
  <c r="M23" i="67" s="1"/>
  <c r="J286" i="18"/>
  <c r="G287" i="18" s="1"/>
  <c r="D33" i="95" l="1"/>
  <c r="C33" i="95" s="1"/>
  <c r="C34" i="93" s="1"/>
  <c r="D34" i="93" s="1"/>
  <c r="F34" i="93"/>
  <c r="G34" i="93" s="1"/>
  <c r="J86" i="18"/>
  <c r="G87" i="18" s="1"/>
  <c r="D24" i="67"/>
  <c r="M24" i="67" s="1"/>
  <c r="J241" i="18"/>
  <c r="G242" i="18" s="1"/>
  <c r="H38" i="92"/>
  <c r="D30" i="92"/>
  <c r="T30" i="92" s="1"/>
  <c r="E38" i="92"/>
  <c r="F38" i="92" s="1"/>
  <c r="I16" i="91"/>
  <c r="I18" i="92"/>
  <c r="H36" i="91"/>
  <c r="D28" i="91"/>
  <c r="E36" i="91"/>
  <c r="F36" i="91" s="1"/>
  <c r="G883" i="18"/>
  <c r="J883" i="18" s="1"/>
  <c r="G884" i="18" s="1"/>
  <c r="J884" i="18" s="1"/>
  <c r="G885" i="18" s="1"/>
  <c r="J885" i="18" s="1"/>
  <c r="E68" i="80"/>
  <c r="J727" i="18"/>
  <c r="G728" i="18" s="1"/>
  <c r="J748" i="18"/>
  <c r="G749" i="18" s="1"/>
  <c r="J141" i="18"/>
  <c r="J287" i="18"/>
  <c r="G288" i="18" s="1"/>
  <c r="J288" i="18" s="1"/>
  <c r="J87" i="18" l="1"/>
  <c r="G88" i="18" s="1"/>
  <c r="D25" i="67"/>
  <c r="M25" i="67" s="1"/>
  <c r="G142" i="18"/>
  <c r="J142" i="18" s="1"/>
  <c r="J242" i="18"/>
  <c r="G243" i="18" s="1"/>
  <c r="E28" i="91"/>
  <c r="F28" i="91" s="1"/>
  <c r="H28" i="91"/>
  <c r="I41" i="92"/>
  <c r="I39" i="91"/>
  <c r="I17" i="92"/>
  <c r="U17" i="92" s="1"/>
  <c r="M18" i="92"/>
  <c r="J18" i="92"/>
  <c r="K18" i="92" s="1"/>
  <c r="E30" i="92"/>
  <c r="F30" i="92" s="1"/>
  <c r="H30" i="92"/>
  <c r="I15" i="91"/>
  <c r="M16" i="91"/>
  <c r="J16" i="91"/>
  <c r="K16" i="91" s="1"/>
  <c r="E42" i="89"/>
  <c r="H40" i="90"/>
  <c r="H37" i="90" s="1"/>
  <c r="E13" i="77"/>
  <c r="G886" i="18"/>
  <c r="J886" i="18" s="1"/>
  <c r="E68" i="86"/>
  <c r="E13" i="83" s="1"/>
  <c r="J728" i="18"/>
  <c r="G729" i="18" s="1"/>
  <c r="J749" i="18"/>
  <c r="G750" i="18" s="1"/>
  <c r="E16" i="89"/>
  <c r="G289" i="18"/>
  <c r="J289" i="18" s="1"/>
  <c r="E39" i="89" l="1"/>
  <c r="G143" i="18"/>
  <c r="J143" i="18" s="1"/>
  <c r="J88" i="18"/>
  <c r="G89" i="18" s="1"/>
  <c r="D26" i="67"/>
  <c r="M26" i="67" s="1"/>
  <c r="G16" i="95"/>
  <c r="G887" i="18"/>
  <c r="J887" i="18" s="1"/>
  <c r="E68" i="100"/>
  <c r="G42" i="95"/>
  <c r="J243" i="18"/>
  <c r="G244" i="18" s="1"/>
  <c r="J244" i="18" s="1"/>
  <c r="G245" i="18" s="1"/>
  <c r="M39" i="91"/>
  <c r="J39" i="91"/>
  <c r="I36" i="91"/>
  <c r="M15" i="91"/>
  <c r="J15" i="91"/>
  <c r="K15" i="91" s="1"/>
  <c r="M41" i="92"/>
  <c r="I38" i="92"/>
  <c r="U38" i="92" s="1"/>
  <c r="J41" i="92"/>
  <c r="J40" i="90"/>
  <c r="J37" i="90" s="1"/>
  <c r="L37" i="90" s="1"/>
  <c r="N41" i="92"/>
  <c r="N39" i="91"/>
  <c r="N36" i="91" s="1"/>
  <c r="M17" i="92"/>
  <c r="J17" i="92"/>
  <c r="K17" i="92" s="1"/>
  <c r="F42" i="89"/>
  <c r="F39" i="89" s="1"/>
  <c r="E15" i="89"/>
  <c r="J729" i="18"/>
  <c r="G730" i="18" s="1"/>
  <c r="J750" i="18"/>
  <c r="G751" i="18" s="1"/>
  <c r="H17" i="90"/>
  <c r="H16" i="90" s="1"/>
  <c r="J449" i="18"/>
  <c r="G450" i="18" s="1"/>
  <c r="G290" i="18"/>
  <c r="J290" i="18" s="1"/>
  <c r="G144" i="18" l="1"/>
  <c r="J144" i="18" s="1"/>
  <c r="J89" i="18"/>
  <c r="G90" i="18" s="1"/>
  <c r="G888" i="18"/>
  <c r="J888" i="18" s="1"/>
  <c r="E69" i="107"/>
  <c r="E13" i="104" s="1"/>
  <c r="D27" i="67"/>
  <c r="M27" i="67" s="1"/>
  <c r="G42" i="89"/>
  <c r="E13" i="97"/>
  <c r="G15" i="95"/>
  <c r="G39" i="95"/>
  <c r="H39" i="95"/>
  <c r="H42" i="95"/>
  <c r="J245" i="18"/>
  <c r="G246" i="18" s="1"/>
  <c r="J246" i="18" s="1"/>
  <c r="L40" i="90"/>
  <c r="O39" i="91"/>
  <c r="P39" i="91" s="1"/>
  <c r="N28" i="91"/>
  <c r="I30" i="92"/>
  <c r="U30" i="92" s="1"/>
  <c r="M38" i="92"/>
  <c r="J38" i="92"/>
  <c r="K38" i="92" s="1"/>
  <c r="M36" i="91"/>
  <c r="O36" i="91" s="1"/>
  <c r="P36" i="91" s="1"/>
  <c r="I28" i="91"/>
  <c r="J36" i="91"/>
  <c r="K36" i="91" s="1"/>
  <c r="O41" i="92"/>
  <c r="P41" i="92" s="1"/>
  <c r="N38" i="92"/>
  <c r="J730" i="18"/>
  <c r="G731" i="18" s="1"/>
  <c r="J751" i="18"/>
  <c r="G752" i="18" s="1"/>
  <c r="J450" i="18"/>
  <c r="G451" i="18" s="1"/>
  <c r="G291" i="18"/>
  <c r="J291" i="18" s="1"/>
  <c r="J90" i="18" l="1"/>
  <c r="G39" i="89"/>
  <c r="H42" i="89"/>
  <c r="H39" i="89" s="1"/>
  <c r="G889" i="18"/>
  <c r="J889" i="18" s="1"/>
  <c r="E69" i="113"/>
  <c r="E13" i="110" s="1"/>
  <c r="G145" i="18"/>
  <c r="J145" i="18" s="1"/>
  <c r="O27" i="67"/>
  <c r="F28" i="67" s="1"/>
  <c r="D28" i="67"/>
  <c r="M28" i="67" s="1"/>
  <c r="I42" i="95"/>
  <c r="G247" i="18"/>
  <c r="J247" i="18" s="1"/>
  <c r="F20" i="119" s="1"/>
  <c r="F20" i="100"/>
  <c r="F20" i="86"/>
  <c r="B9" i="84" s="1"/>
  <c r="N30" i="92"/>
  <c r="V30" i="92" s="1"/>
  <c r="V38" i="92"/>
  <c r="O38" i="92"/>
  <c r="P38" i="92" s="1"/>
  <c r="M28" i="91"/>
  <c r="O28" i="91" s="1"/>
  <c r="P28" i="91" s="1"/>
  <c r="J28" i="91"/>
  <c r="K28" i="91" s="1"/>
  <c r="M30" i="92"/>
  <c r="J30" i="92"/>
  <c r="K30" i="92" s="1"/>
  <c r="J731" i="18"/>
  <c r="G732" i="18" s="1"/>
  <c r="J752" i="18"/>
  <c r="G753" i="18" s="1"/>
  <c r="J451" i="18"/>
  <c r="E40" i="119" s="1"/>
  <c r="G292" i="18"/>
  <c r="J292" i="18" s="1"/>
  <c r="G890" i="18" l="1"/>
  <c r="J890" i="18" s="1"/>
  <c r="G891" i="18" s="1"/>
  <c r="J891" i="18" s="1"/>
  <c r="G892" i="18" s="1"/>
  <c r="J892" i="18" s="1"/>
  <c r="G893" i="18" s="1"/>
  <c r="J893" i="18" s="1"/>
  <c r="E13" i="116"/>
  <c r="J42" i="95"/>
  <c r="G91" i="18"/>
  <c r="J91" i="18" s="1"/>
  <c r="G92" i="18" s="1"/>
  <c r="J92" i="18" s="1"/>
  <c r="G93" i="18" s="1"/>
  <c r="B9" i="117"/>
  <c r="I42" i="89"/>
  <c r="E40" i="107"/>
  <c r="E40" i="113"/>
  <c r="J16" i="89" s="1"/>
  <c r="F20" i="107"/>
  <c r="B9" i="105" s="1"/>
  <c r="B12" i="105" s="1"/>
  <c r="F20" i="113"/>
  <c r="G146" i="18"/>
  <c r="J146" i="18" s="1"/>
  <c r="G147" i="18" s="1"/>
  <c r="J147" i="18" s="1"/>
  <c r="E28" i="67"/>
  <c r="D29" i="67"/>
  <c r="M29" i="67" s="1"/>
  <c r="O28" i="67"/>
  <c r="F29" i="67" s="1"/>
  <c r="J39" i="95"/>
  <c r="H29" i="89"/>
  <c r="I39" i="95"/>
  <c r="G29" i="89"/>
  <c r="I29" i="95" s="1"/>
  <c r="E40" i="100"/>
  <c r="G452" i="18"/>
  <c r="J452" i="18" s="1"/>
  <c r="G453" i="18" s="1"/>
  <c r="J453" i="18" s="1"/>
  <c r="G454" i="18" s="1"/>
  <c r="J454" i="18" s="1"/>
  <c r="G455" i="18" s="1"/>
  <c r="J455" i="18" s="1"/>
  <c r="G456" i="18" s="1"/>
  <c r="J456" i="18" s="1"/>
  <c r="G457" i="18" s="1"/>
  <c r="J457" i="18" s="1"/>
  <c r="G458" i="18" s="1"/>
  <c r="J458" i="18" s="1"/>
  <c r="G459" i="18" s="1"/>
  <c r="J459" i="18" s="1"/>
  <c r="G460" i="18" s="1"/>
  <c r="J460" i="18" s="1"/>
  <c r="G461" i="18" s="1"/>
  <c r="J461" i="18" s="1"/>
  <c r="G462" i="18" s="1"/>
  <c r="J462" i="18" s="1"/>
  <c r="G463" i="18" s="1"/>
  <c r="J463" i="18" s="1"/>
  <c r="G464" i="18" s="1"/>
  <c r="J464" i="18" s="1"/>
  <c r="G465" i="18" s="1"/>
  <c r="J465" i="18" s="1"/>
  <c r="B9" i="98"/>
  <c r="G248" i="18"/>
  <c r="D9" i="84"/>
  <c r="B12" i="84"/>
  <c r="O30" i="92"/>
  <c r="P30" i="92" s="1"/>
  <c r="J732" i="18"/>
  <c r="G733" i="18" s="1"/>
  <c r="J733" i="18" s="1"/>
  <c r="J753" i="18"/>
  <c r="G754" i="18" s="1"/>
  <c r="J754" i="18" s="1"/>
  <c r="E40" i="86"/>
  <c r="G293" i="18"/>
  <c r="J293" i="18" s="1"/>
  <c r="G294" i="18" s="1"/>
  <c r="J294" i="18" s="1"/>
  <c r="J42" i="89" l="1"/>
  <c r="L42" i="95" s="1"/>
  <c r="D9" i="117"/>
  <c r="B12" i="117"/>
  <c r="D9" i="105"/>
  <c r="L16" i="95"/>
  <c r="J15" i="89"/>
  <c r="I39" i="89"/>
  <c r="I29" i="89" s="1"/>
  <c r="K29" i="95" s="1"/>
  <c r="K42" i="95"/>
  <c r="B9" i="111"/>
  <c r="I16" i="89"/>
  <c r="J93" i="18"/>
  <c r="G94" i="18" s="1"/>
  <c r="E16" i="107"/>
  <c r="J29" i="95"/>
  <c r="E29" i="67"/>
  <c r="D30" i="67"/>
  <c r="M30" i="67" s="1"/>
  <c r="O29" i="67"/>
  <c r="F30" i="67" s="1"/>
  <c r="G16" i="89"/>
  <c r="H16" i="89"/>
  <c r="G18" i="103"/>
  <c r="D33" i="106"/>
  <c r="D38" i="106" s="1"/>
  <c r="G148" i="18"/>
  <c r="J148" i="18" s="1"/>
  <c r="B12" i="98"/>
  <c r="D9" i="98"/>
  <c r="J248" i="18"/>
  <c r="G249" i="18" s="1"/>
  <c r="J249" i="18" s="1"/>
  <c r="G250" i="18" s="1"/>
  <c r="J250" i="18" s="1"/>
  <c r="G18" i="82"/>
  <c r="D33" i="85"/>
  <c r="D38" i="85" s="1"/>
  <c r="F16" i="89"/>
  <c r="N18" i="92"/>
  <c r="N16" i="91"/>
  <c r="J17" i="90"/>
  <c r="G295" i="18"/>
  <c r="J295" i="18" s="1"/>
  <c r="G296" i="18" s="1"/>
  <c r="D42" i="95" l="1"/>
  <c r="C42" i="95" s="1"/>
  <c r="C43" i="93" s="1"/>
  <c r="D43" i="93" s="1"/>
  <c r="J39" i="89"/>
  <c r="J29" i="89" s="1"/>
  <c r="L29" i="95" s="1"/>
  <c r="K42" i="89"/>
  <c r="K16" i="89"/>
  <c r="M42" i="95"/>
  <c r="F43" i="93" s="1"/>
  <c r="G43" i="93" s="1"/>
  <c r="G18" i="115"/>
  <c r="D33" i="118"/>
  <c r="D38" i="118" s="1"/>
  <c r="L15" i="95"/>
  <c r="K39" i="95"/>
  <c r="J94" i="18"/>
  <c r="G95" i="18" s="1"/>
  <c r="K16" i="95"/>
  <c r="I15" i="89"/>
  <c r="K15" i="95" s="1"/>
  <c r="B12" i="111"/>
  <c r="D9" i="111"/>
  <c r="E30" i="67"/>
  <c r="O30" i="67"/>
  <c r="F31" i="67" s="1"/>
  <c r="D31" i="67"/>
  <c r="M31" i="67" s="1"/>
  <c r="J16" i="95"/>
  <c r="H15" i="89"/>
  <c r="H16" i="95"/>
  <c r="I16" i="95"/>
  <c r="G15" i="89"/>
  <c r="G149" i="18"/>
  <c r="J149" i="18" s="1"/>
  <c r="D33" i="99"/>
  <c r="D38" i="99" s="1"/>
  <c r="G18" i="96"/>
  <c r="F15" i="89"/>
  <c r="N15" i="91"/>
  <c r="O16" i="91"/>
  <c r="P16" i="91" s="1"/>
  <c r="N17" i="92"/>
  <c r="O18" i="92"/>
  <c r="P18" i="92" s="1"/>
  <c r="L17" i="90"/>
  <c r="L16" i="90" s="1"/>
  <c r="J16" i="90"/>
  <c r="H34" i="90"/>
  <c r="H32" i="90" s="1"/>
  <c r="H29" i="90" s="1"/>
  <c r="E34" i="89"/>
  <c r="E32" i="89" s="1"/>
  <c r="D34" i="89"/>
  <c r="D32" i="89" s="1"/>
  <c r="F34" i="90"/>
  <c r="F32" i="90" s="1"/>
  <c r="F29" i="90" s="1"/>
  <c r="F34" i="89"/>
  <c r="F32" i="89" s="1"/>
  <c r="J34" i="90"/>
  <c r="J32" i="90" s="1"/>
  <c r="J29" i="90" s="1"/>
  <c r="D34" i="90"/>
  <c r="C34" i="89"/>
  <c r="D12" i="66"/>
  <c r="J296" i="18"/>
  <c r="L39" i="95" l="1"/>
  <c r="M39" i="95" s="1"/>
  <c r="F40" i="93" s="1"/>
  <c r="G40" i="93" s="1"/>
  <c r="K39" i="89"/>
  <c r="K15" i="89"/>
  <c r="M16" i="95"/>
  <c r="F17" i="93" s="1"/>
  <c r="G17" i="93" s="1"/>
  <c r="D16" i="95"/>
  <c r="C16" i="95" s="1"/>
  <c r="C17" i="93" s="1"/>
  <c r="D17" i="93" s="1"/>
  <c r="C32" i="89"/>
  <c r="K32" i="89" s="1"/>
  <c r="K34" i="89"/>
  <c r="J95" i="18"/>
  <c r="G96" i="18" s="1"/>
  <c r="D33" i="112"/>
  <c r="D38" i="112" s="1"/>
  <c r="G18" i="109"/>
  <c r="G150" i="18"/>
  <c r="J150" i="18" s="1"/>
  <c r="G151" i="18" s="1"/>
  <c r="J151" i="18" s="1"/>
  <c r="O31" i="67"/>
  <c r="F32" i="67" s="1"/>
  <c r="D32" i="67"/>
  <c r="M32" i="67" s="1"/>
  <c r="E31" i="67"/>
  <c r="I15" i="95"/>
  <c r="J15" i="95"/>
  <c r="E34" i="95"/>
  <c r="H34" i="95"/>
  <c r="H15" i="95"/>
  <c r="F34" i="95"/>
  <c r="G34" i="95"/>
  <c r="O17" i="92"/>
  <c r="P17" i="92" s="1"/>
  <c r="V17" i="92"/>
  <c r="O15" i="91"/>
  <c r="P15" i="91" s="1"/>
  <c r="H12" i="66"/>
  <c r="L34" i="90"/>
  <c r="D32" i="90"/>
  <c r="D29" i="90" s="1"/>
  <c r="F12" i="66"/>
  <c r="G297" i="18"/>
  <c r="J297" i="18" s="1"/>
  <c r="D39" i="95" l="1"/>
  <c r="C39" i="95" s="1"/>
  <c r="C40" i="93" s="1"/>
  <c r="D40" i="93" s="1"/>
  <c r="M15" i="95"/>
  <c r="F16" i="93" s="1"/>
  <c r="G16" i="93" s="1"/>
  <c r="D15" i="95"/>
  <c r="C15" i="95" s="1"/>
  <c r="C16" i="93" s="1"/>
  <c r="D16" i="93" s="1"/>
  <c r="M34" i="95"/>
  <c r="F35" i="93" s="1"/>
  <c r="G35" i="93" s="1"/>
  <c r="D34" i="95"/>
  <c r="C34" i="95" s="1"/>
  <c r="C35" i="93" s="1"/>
  <c r="D35" i="93" s="1"/>
  <c r="J96" i="18"/>
  <c r="G97" i="18" s="1"/>
  <c r="E17" i="80"/>
  <c r="G13" i="76" s="1"/>
  <c r="E41" i="79" s="1"/>
  <c r="D33" i="67"/>
  <c r="M33" i="67" s="1"/>
  <c r="O32" i="67"/>
  <c r="F33" i="67" s="1"/>
  <c r="E32" i="67"/>
  <c r="E32" i="95"/>
  <c r="G152" i="18"/>
  <c r="J152" i="18" s="1"/>
  <c r="D29" i="89"/>
  <c r="F29" i="95" s="1"/>
  <c r="F32" i="95"/>
  <c r="E29" i="89"/>
  <c r="G29" i="95" s="1"/>
  <c r="G32" i="95"/>
  <c r="F29" i="89"/>
  <c r="H29" i="95" s="1"/>
  <c r="H32" i="95"/>
  <c r="C29" i="89"/>
  <c r="J12" i="66"/>
  <c r="L12" i="66" s="1"/>
  <c r="L32" i="90"/>
  <c r="L29" i="90" s="1"/>
  <c r="G298" i="18"/>
  <c r="J298" i="18" s="1"/>
  <c r="M32" i="95" l="1"/>
  <c r="F33" i="93" s="1"/>
  <c r="G33" i="93" s="1"/>
  <c r="D32" i="95"/>
  <c r="C32" i="95" s="1"/>
  <c r="C33" i="93" s="1"/>
  <c r="D33" i="93" s="1"/>
  <c r="K29" i="89"/>
  <c r="E33" i="67"/>
  <c r="J97" i="18"/>
  <c r="G98" i="18" s="1"/>
  <c r="D34" i="67"/>
  <c r="M34" i="67" s="1"/>
  <c r="O33" i="67"/>
  <c r="F34" i="67" s="1"/>
  <c r="G153" i="18"/>
  <c r="J153" i="18" s="1"/>
  <c r="E29" i="95"/>
  <c r="G299" i="18"/>
  <c r="J299" i="18" s="1"/>
  <c r="M29" i="95" l="1"/>
  <c r="F30" i="93" s="1"/>
  <c r="G30" i="93" s="1"/>
  <c r="D29" i="95"/>
  <c r="C29" i="95" s="1"/>
  <c r="C30" i="93" s="1"/>
  <c r="D30" i="93" s="1"/>
  <c r="E30" i="93" s="1"/>
  <c r="J98" i="18"/>
  <c r="G99" i="18" s="1"/>
  <c r="G154" i="18"/>
  <c r="J154" i="18" s="1"/>
  <c r="E34" i="67"/>
  <c r="D35" i="67"/>
  <c r="M35" i="67" s="1"/>
  <c r="O34" i="67"/>
  <c r="F35" i="67" s="1"/>
  <c r="G300" i="18"/>
  <c r="J300" i="18" s="1"/>
  <c r="G301" i="18" s="1"/>
  <c r="J301" i="18" s="1"/>
  <c r="F27" i="86"/>
  <c r="D22" i="85" s="1"/>
  <c r="J99" i="18" l="1"/>
  <c r="G100" i="18" s="1"/>
  <c r="E35" i="67"/>
  <c r="O35" i="67"/>
  <c r="F36" i="67" s="1"/>
  <c r="D36" i="67"/>
  <c r="M36" i="67" s="1"/>
  <c r="G155" i="18"/>
  <c r="G25" i="82"/>
  <c r="F85" i="86"/>
  <c r="D23" i="85"/>
  <c r="G302" i="18"/>
  <c r="J302" i="18" s="1"/>
  <c r="J100" i="18" l="1"/>
  <c r="G101" i="18" s="1"/>
  <c r="E36" i="67"/>
  <c r="D37" i="67"/>
  <c r="M37" i="67" s="1"/>
  <c r="O36" i="67"/>
  <c r="F37" i="67" s="1"/>
  <c r="G303" i="18"/>
  <c r="J303" i="18" s="1"/>
  <c r="J101" i="18" l="1"/>
  <c r="G102" i="18" s="1"/>
  <c r="E37" i="67"/>
  <c r="D38" i="67"/>
  <c r="M38" i="67" s="1"/>
  <c r="O37" i="67"/>
  <c r="F38" i="67" s="1"/>
  <c r="G304" i="18"/>
  <c r="J304" i="18" s="1"/>
  <c r="J102" i="18" l="1"/>
  <c r="E38" i="67"/>
  <c r="O38" i="67"/>
  <c r="F39" i="67" s="1"/>
  <c r="D39" i="67"/>
  <c r="M39" i="67" s="1"/>
  <c r="G305" i="18"/>
  <c r="J305" i="18" s="1"/>
  <c r="G103" i="18" l="1"/>
  <c r="J103" i="18" s="1"/>
  <c r="G104" i="18" s="1"/>
  <c r="J104" i="18" s="1"/>
  <c r="G105" i="18" s="1"/>
  <c r="E39" i="67"/>
  <c r="O39" i="67"/>
  <c r="F40" i="67" s="1"/>
  <c r="D40" i="67"/>
  <c r="M40" i="67" s="1"/>
  <c r="G306" i="18"/>
  <c r="J306" i="18" s="1"/>
  <c r="G307" i="18" s="1"/>
  <c r="J307" i="18" s="1"/>
  <c r="J105" i="18" l="1"/>
  <c r="O40" i="67"/>
  <c r="F41" i="67" s="1"/>
  <c r="D41" i="67"/>
  <c r="M41" i="67" s="1"/>
  <c r="E40" i="67"/>
  <c r="G308" i="18"/>
  <c r="J308" i="18" s="1"/>
  <c r="G309" i="18" s="1"/>
  <c r="J309" i="18" s="1"/>
  <c r="G310" i="18" s="1"/>
  <c r="J310" i="18" s="1"/>
  <c r="J155" i="18"/>
  <c r="G106" i="18" l="1"/>
  <c r="J106" i="18" s="1"/>
  <c r="G107" i="18" s="1"/>
  <c r="J107" i="18" s="1"/>
  <c r="G108" i="18" s="1"/>
  <c r="G156" i="18"/>
  <c r="J156" i="18" s="1"/>
  <c r="E41" i="67"/>
  <c r="D42" i="67"/>
  <c r="M42" i="67" s="1"/>
  <c r="O41" i="67"/>
  <c r="F42" i="67" s="1"/>
  <c r="G311" i="18"/>
  <c r="J311" i="18" s="1"/>
  <c r="G312" i="18" s="1"/>
  <c r="J312" i="18" s="1"/>
  <c r="J108" i="18" l="1"/>
  <c r="G157" i="18"/>
  <c r="J157" i="18" s="1"/>
  <c r="E42" i="67"/>
  <c r="D43" i="67"/>
  <c r="M43" i="67" s="1"/>
  <c r="O42" i="67"/>
  <c r="F43" i="67" s="1"/>
  <c r="G313" i="18"/>
  <c r="J313" i="18" s="1"/>
  <c r="G109" i="18" l="1"/>
  <c r="J109" i="18" s="1"/>
  <c r="G110" i="18" s="1"/>
  <c r="J110" i="18" s="1"/>
  <c r="G158" i="18"/>
  <c r="J158" i="18" s="1"/>
  <c r="O43" i="67"/>
  <c r="F44" i="67" s="1"/>
  <c r="D44" i="67"/>
  <c r="M44" i="67" s="1"/>
  <c r="E43" i="67"/>
  <c r="G314" i="18"/>
  <c r="J314" i="18" s="1"/>
  <c r="G315" i="18" s="1"/>
  <c r="J315" i="18" s="1"/>
  <c r="E17" i="86"/>
  <c r="G111" i="18" l="1"/>
  <c r="J111" i="18" s="1"/>
  <c r="G159" i="18"/>
  <c r="J159" i="18" s="1"/>
  <c r="E17" i="100" s="1"/>
  <c r="G13" i="96" s="1"/>
  <c r="E41" i="99" s="1"/>
  <c r="O44" i="67"/>
  <c r="F45" i="67" s="1"/>
  <c r="D45" i="67"/>
  <c r="M45" i="67" s="1"/>
  <c r="E44" i="67"/>
  <c r="G316" i="18"/>
  <c r="J316" i="18" s="1"/>
  <c r="G317" i="18" s="1"/>
  <c r="J317" i="18" s="1"/>
  <c r="G13" i="82"/>
  <c r="E41" i="85" s="1"/>
  <c r="G112" i="18" l="1"/>
  <c r="J112" i="18" s="1"/>
  <c r="G113" i="18" s="1"/>
  <c r="J113" i="18" s="1"/>
  <c r="G114" i="18" s="1"/>
  <c r="J114" i="18" s="1"/>
  <c r="E16" i="113"/>
  <c r="G160" i="18"/>
  <c r="J160" i="18" s="1"/>
  <c r="E45" i="67"/>
  <c r="D46" i="67"/>
  <c r="M46" i="67" s="1"/>
  <c r="O45" i="67"/>
  <c r="F46" i="67" s="1"/>
  <c r="G318" i="18"/>
  <c r="J318" i="18" s="1"/>
  <c r="F6" i="67"/>
  <c r="E6" i="67" s="1"/>
  <c r="G115" i="18" l="1"/>
  <c r="J115" i="18" s="1"/>
  <c r="G161" i="18"/>
  <c r="J161" i="18" s="1"/>
  <c r="G162" i="18" s="1"/>
  <c r="J162" i="18" s="1"/>
  <c r="E46" i="67"/>
  <c r="D47" i="67"/>
  <c r="M47" i="67" s="1"/>
  <c r="O46" i="67"/>
  <c r="F47" i="67" s="1"/>
  <c r="G319" i="18"/>
  <c r="J319" i="18" s="1"/>
  <c r="F27" i="100"/>
  <c r="N6" i="67"/>
  <c r="O6" i="67" s="1"/>
  <c r="F7" i="67" s="1"/>
  <c r="E7" i="67" s="1"/>
  <c r="I23" i="18"/>
  <c r="G116" i="18" l="1"/>
  <c r="J116" i="18" s="1"/>
  <c r="G163" i="18"/>
  <c r="J163" i="18" s="1"/>
  <c r="G320" i="18"/>
  <c r="J320" i="18" s="1"/>
  <c r="E47" i="67"/>
  <c r="O47" i="67"/>
  <c r="F48" i="67" s="1"/>
  <c r="D48" i="67"/>
  <c r="M48" i="67" s="1"/>
  <c r="F86" i="100"/>
  <c r="G25" i="96"/>
  <c r="D22" i="99"/>
  <c r="D23" i="99" s="1"/>
  <c r="N7" i="67"/>
  <c r="O7" i="67" s="1"/>
  <c r="F8" i="67" s="1"/>
  <c r="E8" i="67" s="1"/>
  <c r="N8" i="67" s="1"/>
  <c r="O8" i="67" s="1"/>
  <c r="F9" i="67" s="1"/>
  <c r="E9" i="67" s="1"/>
  <c r="N9" i="67" s="1"/>
  <c r="O9" i="67" s="1"/>
  <c r="F10" i="67" s="1"/>
  <c r="E10" i="67" s="1"/>
  <c r="I24" i="18"/>
  <c r="H409" i="18" s="1"/>
  <c r="H408" i="18"/>
  <c r="J408" i="18" s="1"/>
  <c r="J23" i="18"/>
  <c r="G117" i="18" l="1"/>
  <c r="J117" i="18" s="1"/>
  <c r="G164" i="18"/>
  <c r="J164" i="18" s="1"/>
  <c r="G321" i="18"/>
  <c r="J321" i="18" s="1"/>
  <c r="G322" i="18" s="1"/>
  <c r="J322" i="18" s="1"/>
  <c r="G323" i="18" s="1"/>
  <c r="J323" i="18" s="1"/>
  <c r="E48" i="67"/>
  <c r="O48" i="67"/>
  <c r="F49" i="67" s="1"/>
  <c r="D49" i="67"/>
  <c r="M49" i="67" s="1"/>
  <c r="G24" i="18"/>
  <c r="J24" i="18" s="1"/>
  <c r="E12" i="65"/>
  <c r="G409" i="18"/>
  <c r="J409" i="18" s="1"/>
  <c r="E38" i="65"/>
  <c r="N10" i="67"/>
  <c r="O10" i="67" s="1"/>
  <c r="F11" i="67" s="1"/>
  <c r="E11" i="67" s="1"/>
  <c r="N11" i="67" s="1"/>
  <c r="O11" i="67" s="1"/>
  <c r="F12" i="67" s="1"/>
  <c r="E12" i="67" s="1"/>
  <c r="N12" i="67" s="1"/>
  <c r="O12" i="67" s="1"/>
  <c r="F13" i="67" s="1"/>
  <c r="E13" i="67" s="1"/>
  <c r="N13" i="67" s="1"/>
  <c r="O13" i="67" s="1"/>
  <c r="F14" i="67" s="1"/>
  <c r="E14" i="67" s="1"/>
  <c r="N14" i="67" s="1"/>
  <c r="O14" i="67" s="1"/>
  <c r="F15" i="67" s="1"/>
  <c r="E15" i="67" s="1"/>
  <c r="I27" i="18"/>
  <c r="H410" i="18" s="1"/>
  <c r="G118" i="18" l="1"/>
  <c r="J118" i="18" s="1"/>
  <c r="G324" i="18"/>
  <c r="J324" i="18" s="1"/>
  <c r="F27" i="107"/>
  <c r="F88" i="107" s="1"/>
  <c r="G165" i="18"/>
  <c r="J165" i="18" s="1"/>
  <c r="O49" i="67"/>
  <c r="F50" i="67" s="1"/>
  <c r="D50" i="67"/>
  <c r="M50" i="67" s="1"/>
  <c r="E49" i="67"/>
  <c r="D14" i="90"/>
  <c r="E10" i="62"/>
  <c r="C15" i="92"/>
  <c r="C13" i="91"/>
  <c r="C13" i="89"/>
  <c r="E38" i="75"/>
  <c r="E10" i="72" s="1"/>
  <c r="G410" i="18"/>
  <c r="J410" i="18" s="1"/>
  <c r="G12" i="61"/>
  <c r="G14" i="61" s="1"/>
  <c r="D17" i="64"/>
  <c r="D19" i="64" s="1"/>
  <c r="E85" i="65"/>
  <c r="F1" i="65" s="1"/>
  <c r="N15" i="67"/>
  <c r="O15" i="67" s="1"/>
  <c r="F16" i="67" s="1"/>
  <c r="E16" i="67" s="1"/>
  <c r="N16" i="67" s="1"/>
  <c r="I34" i="18"/>
  <c r="G25" i="18"/>
  <c r="J25" i="18" s="1"/>
  <c r="G26" i="18" s="1"/>
  <c r="J26" i="18" s="1"/>
  <c r="G27" i="18" s="1"/>
  <c r="J27" i="18" s="1"/>
  <c r="E12" i="75"/>
  <c r="G119" i="18" l="1"/>
  <c r="J119" i="18" s="1"/>
  <c r="G120" i="18" s="1"/>
  <c r="J120" i="18" s="1"/>
  <c r="G121" i="18" s="1"/>
  <c r="J121" i="18" s="1"/>
  <c r="G122" i="18" s="1"/>
  <c r="J122" i="18" s="1"/>
  <c r="G325" i="18"/>
  <c r="J325" i="18" s="1"/>
  <c r="F27" i="113"/>
  <c r="G25" i="109" s="1"/>
  <c r="D22" i="106"/>
  <c r="D23" i="106" s="1"/>
  <c r="G25" i="103"/>
  <c r="G166" i="18"/>
  <c r="J166" i="18" s="1"/>
  <c r="G167" i="18" s="1"/>
  <c r="J167" i="18" s="1"/>
  <c r="G168" i="18" s="1"/>
  <c r="E50" i="67"/>
  <c r="O50" i="67"/>
  <c r="F51" i="67" s="1"/>
  <c r="D51" i="67"/>
  <c r="M51" i="67" s="1"/>
  <c r="E13" i="95"/>
  <c r="C12" i="89"/>
  <c r="C12" i="91"/>
  <c r="C27" i="91" s="1"/>
  <c r="C48" i="91" s="1"/>
  <c r="C52" i="91" s="1"/>
  <c r="C54" i="91" s="1"/>
  <c r="C14" i="92"/>
  <c r="D15" i="92"/>
  <c r="D14" i="92" s="1"/>
  <c r="T14" i="92" s="1"/>
  <c r="D13" i="91"/>
  <c r="D12" i="91" s="1"/>
  <c r="G12" i="70"/>
  <c r="G14" i="70" s="1"/>
  <c r="D17" i="74"/>
  <c r="D19" i="74" s="1"/>
  <c r="E85" i="75"/>
  <c r="F1" i="75" s="1"/>
  <c r="F14" i="90"/>
  <c r="F13" i="90" s="1"/>
  <c r="D13" i="89"/>
  <c r="G28" i="18"/>
  <c r="J28" i="18" s="1"/>
  <c r="G29" i="18" s="1"/>
  <c r="J29" i="18" s="1"/>
  <c r="G30" i="18" s="1"/>
  <c r="J30" i="18" s="1"/>
  <c r="G31" i="18" s="1"/>
  <c r="J31" i="18" s="1"/>
  <c r="G32" i="18" s="1"/>
  <c r="J32" i="18" s="1"/>
  <c r="G33" i="18" s="1"/>
  <c r="J33" i="18" s="1"/>
  <c r="G34" i="18" s="1"/>
  <c r="J34" i="18" s="1"/>
  <c r="G35" i="18" s="1"/>
  <c r="J35" i="18" s="1"/>
  <c r="G36" i="18" s="1"/>
  <c r="J36" i="18" s="1"/>
  <c r="G37" i="18" s="1"/>
  <c r="J37" i="18" s="1"/>
  <c r="E12" i="80"/>
  <c r="E11" i="62"/>
  <c r="E15" i="62" s="1"/>
  <c r="E17" i="62" s="1"/>
  <c r="D10" i="66"/>
  <c r="D11" i="66" s="1"/>
  <c r="D14" i="66" s="1"/>
  <c r="D16" i="66" s="1"/>
  <c r="D18" i="66" s="1"/>
  <c r="H411" i="18"/>
  <c r="G411" i="18"/>
  <c r="E38" i="80"/>
  <c r="E10" i="77" s="1"/>
  <c r="F90" i="113" l="1"/>
  <c r="D22" i="112"/>
  <c r="D23" i="112" s="1"/>
  <c r="G326" i="18"/>
  <c r="J326" i="18" s="1"/>
  <c r="G327" i="18" s="1"/>
  <c r="J327" i="18" s="1"/>
  <c r="J168" i="18"/>
  <c r="G169" i="18" s="1"/>
  <c r="J169" i="18" s="1"/>
  <c r="G170" i="18" s="1"/>
  <c r="E51" i="67"/>
  <c r="O51" i="67"/>
  <c r="F52" i="67" s="1"/>
  <c r="D52" i="67"/>
  <c r="M52" i="67" s="1"/>
  <c r="E12" i="95"/>
  <c r="G38" i="18"/>
  <c r="D12" i="89"/>
  <c r="D28" i="89" s="1"/>
  <c r="F13" i="95"/>
  <c r="C28" i="89"/>
  <c r="C60" i="89"/>
  <c r="C29" i="92"/>
  <c r="C50" i="92" s="1"/>
  <c r="C54" i="92" s="1"/>
  <c r="C56" i="92" s="1"/>
  <c r="S14" i="92"/>
  <c r="H13" i="91"/>
  <c r="H12" i="91" s="1"/>
  <c r="E13" i="91"/>
  <c r="F13" i="91" s="1"/>
  <c r="I15" i="92"/>
  <c r="I14" i="92" s="1"/>
  <c r="U14" i="92" s="1"/>
  <c r="I13" i="91"/>
  <c r="I12" i="91" s="1"/>
  <c r="E15" i="92"/>
  <c r="F15" i="92" s="1"/>
  <c r="H15" i="92"/>
  <c r="F28" i="90"/>
  <c r="F49" i="90" s="1"/>
  <c r="F53" i="90" s="1"/>
  <c r="F55" i="90" s="1"/>
  <c r="J411" i="18"/>
  <c r="G412" i="18" s="1"/>
  <c r="E12" i="86"/>
  <c r="F10" i="66"/>
  <c r="F11" i="66" s="1"/>
  <c r="F14" i="66" s="1"/>
  <c r="F16" i="66" s="1"/>
  <c r="F18" i="66" s="1"/>
  <c r="E11" i="72"/>
  <c r="E15" i="72" s="1"/>
  <c r="E17" i="72" s="1"/>
  <c r="H14" i="90"/>
  <c r="H13" i="90" s="1"/>
  <c r="E13" i="89"/>
  <c r="G12" i="76"/>
  <c r="G14" i="76" s="1"/>
  <c r="D17" i="79"/>
  <c r="D19" i="79" s="1"/>
  <c r="E85" i="80"/>
  <c r="F1" i="80" s="1"/>
  <c r="D8" i="64"/>
  <c r="D15" i="64" s="1"/>
  <c r="D24" i="64" s="1"/>
  <c r="D26" i="64" s="1"/>
  <c r="D39" i="64" s="1"/>
  <c r="D41" i="64" s="1"/>
  <c r="E19" i="62"/>
  <c r="C11" i="63" s="1"/>
  <c r="G328" i="18" l="1"/>
  <c r="J328" i="18" s="1"/>
  <c r="E60" i="95"/>
  <c r="J170" i="18"/>
  <c r="G171" i="18" s="1"/>
  <c r="J171" i="18" s="1"/>
  <c r="G172" i="18" s="1"/>
  <c r="D53" i="67"/>
  <c r="M53" i="67" s="1"/>
  <c r="O52" i="67"/>
  <c r="F53" i="67" s="1"/>
  <c r="E52" i="67"/>
  <c r="E12" i="89"/>
  <c r="G13" i="95"/>
  <c r="D56" i="89"/>
  <c r="F28" i="95"/>
  <c r="D60" i="89"/>
  <c r="F60" i="95" s="1"/>
  <c r="F12" i="95"/>
  <c r="E38" i="86"/>
  <c r="E10" i="83" s="1"/>
  <c r="E11" i="83" s="1"/>
  <c r="E15" i="83" s="1"/>
  <c r="E17" i="83" s="1"/>
  <c r="C56" i="89"/>
  <c r="E28" i="95"/>
  <c r="E14" i="92"/>
  <c r="F14" i="92" s="1"/>
  <c r="H14" i="92"/>
  <c r="D29" i="92"/>
  <c r="E12" i="91"/>
  <c r="F12" i="91" s="1"/>
  <c r="D27" i="91"/>
  <c r="M13" i="91"/>
  <c r="M12" i="91" s="1"/>
  <c r="J15" i="92"/>
  <c r="K15" i="92" s="1"/>
  <c r="M15" i="92"/>
  <c r="J13" i="91"/>
  <c r="K13" i="91" s="1"/>
  <c r="D8" i="74"/>
  <c r="D15" i="74" s="1"/>
  <c r="D24" i="74" s="1"/>
  <c r="D26" i="74" s="1"/>
  <c r="D39" i="74" s="1"/>
  <c r="D41" i="74" s="1"/>
  <c r="E19" i="72"/>
  <c r="C11" i="73" s="1"/>
  <c r="H28" i="90"/>
  <c r="E11" i="77"/>
  <c r="E15" i="77" s="1"/>
  <c r="E17" i="77" s="1"/>
  <c r="H10" i="66"/>
  <c r="D17" i="85"/>
  <c r="D19" i="85" s="1"/>
  <c r="G12" i="82"/>
  <c r="G14" i="82" s="1"/>
  <c r="D11" i="63"/>
  <c r="D12" i="63" s="1"/>
  <c r="C12" i="63"/>
  <c r="G19" i="61" s="1"/>
  <c r="G20" i="61" s="1"/>
  <c r="G27" i="61" s="1"/>
  <c r="G34" i="61" s="1"/>
  <c r="G329" i="18" l="1"/>
  <c r="J329" i="18" s="1"/>
  <c r="G330" i="18" s="1"/>
  <c r="J330" i="18" s="1"/>
  <c r="G331" i="18" s="1"/>
  <c r="J331" i="18" s="1"/>
  <c r="G332" i="18" s="1"/>
  <c r="J332" i="18" s="1"/>
  <c r="G333" i="18" s="1"/>
  <c r="J333" i="18" s="1"/>
  <c r="G334" i="18" s="1"/>
  <c r="J334" i="18" s="1"/>
  <c r="G335" i="18" s="1"/>
  <c r="J335" i="18" s="1"/>
  <c r="G336" i="18" s="1"/>
  <c r="J336" i="18" s="1"/>
  <c r="G337" i="18" s="1"/>
  <c r="J337" i="18" s="1"/>
  <c r="D22" i="118"/>
  <c r="D23" i="118" s="1"/>
  <c r="J172" i="18"/>
  <c r="G173" i="18" s="1"/>
  <c r="J173" i="18" s="1"/>
  <c r="G174" i="18" s="1"/>
  <c r="E53" i="67"/>
  <c r="D54" i="67"/>
  <c r="M54" i="67" s="1"/>
  <c r="O53" i="67"/>
  <c r="F54" i="67" s="1"/>
  <c r="E85" i="86"/>
  <c r="F1" i="86" s="1"/>
  <c r="E56" i="95"/>
  <c r="J14" i="90"/>
  <c r="J13" i="90" s="1"/>
  <c r="J28" i="90" s="1"/>
  <c r="J49" i="90" s="1"/>
  <c r="J53" i="90" s="1"/>
  <c r="J55" i="90" s="1"/>
  <c r="N13" i="91"/>
  <c r="N12" i="91" s="1"/>
  <c r="C61" i="89"/>
  <c r="N15" i="92"/>
  <c r="N14" i="92" s="1"/>
  <c r="F13" i="89"/>
  <c r="D61" i="89"/>
  <c r="F56" i="95"/>
  <c r="E60" i="89"/>
  <c r="G60" i="95" s="1"/>
  <c r="G12" i="95"/>
  <c r="J12" i="91"/>
  <c r="K12" i="91" s="1"/>
  <c r="H29" i="92"/>
  <c r="E29" i="92"/>
  <c r="F29" i="92" s="1"/>
  <c r="D50" i="92"/>
  <c r="I27" i="91"/>
  <c r="D48" i="91"/>
  <c r="H27" i="91"/>
  <c r="E27" i="91"/>
  <c r="F27" i="91" s="1"/>
  <c r="J14" i="92"/>
  <c r="K14" i="92" s="1"/>
  <c r="M14" i="92"/>
  <c r="I29" i="92"/>
  <c r="H49" i="90"/>
  <c r="H53" i="90" s="1"/>
  <c r="H55" i="90" s="1"/>
  <c r="D8" i="79"/>
  <c r="D15" i="79" s="1"/>
  <c r="D24" i="79" s="1"/>
  <c r="D26" i="79" s="1"/>
  <c r="D39" i="79" s="1"/>
  <c r="D41" i="79" s="1"/>
  <c r="E19" i="77"/>
  <c r="C11" i="78" s="1"/>
  <c r="E28" i="89"/>
  <c r="D8" i="85"/>
  <c r="D15" i="85" s="1"/>
  <c r="D24" i="85" s="1"/>
  <c r="D26" i="85" s="1"/>
  <c r="D39" i="85" s="1"/>
  <c r="D41" i="85" s="1"/>
  <c r="E19" i="83"/>
  <c r="C11" i="84" s="1"/>
  <c r="H11" i="66"/>
  <c r="H14" i="66" s="1"/>
  <c r="H16" i="66" s="1"/>
  <c r="H18" i="66" s="1"/>
  <c r="C12" i="73"/>
  <c r="G19" i="70" s="1"/>
  <c r="G20" i="70" s="1"/>
  <c r="G27" i="70" s="1"/>
  <c r="G34" i="70" s="1"/>
  <c r="D11" i="73"/>
  <c r="D12" i="73" s="1"/>
  <c r="J10" i="66"/>
  <c r="J11" i="66" s="1"/>
  <c r="J14" i="66" s="1"/>
  <c r="J16" i="66" s="1"/>
  <c r="J18" i="66" s="1"/>
  <c r="G25" i="115" l="1"/>
  <c r="F90" i="119"/>
  <c r="J174" i="18"/>
  <c r="G175" i="18" s="1"/>
  <c r="J175" i="18" s="1"/>
  <c r="E17" i="107" s="1"/>
  <c r="G13" i="103" s="1"/>
  <c r="E41" i="106" s="1"/>
  <c r="H13" i="95"/>
  <c r="E54" i="67"/>
  <c r="O54" i="67"/>
  <c r="F55" i="67" s="1"/>
  <c r="D55" i="67"/>
  <c r="M55" i="67" s="1"/>
  <c r="E61" i="95"/>
  <c r="G28" i="95"/>
  <c r="O13" i="91"/>
  <c r="P13" i="91" s="1"/>
  <c r="C63" i="89"/>
  <c r="F12" i="89"/>
  <c r="O15" i="92"/>
  <c r="P15" i="92" s="1"/>
  <c r="O14" i="92"/>
  <c r="P14" i="92" s="1"/>
  <c r="D63" i="89"/>
  <c r="F63" i="95" s="1"/>
  <c r="F61" i="95"/>
  <c r="E56" i="89"/>
  <c r="N29" i="92"/>
  <c r="N50" i="92" s="1"/>
  <c r="N54" i="92" s="1"/>
  <c r="N56" i="92" s="1"/>
  <c r="V14" i="92"/>
  <c r="J27" i="91"/>
  <c r="K27" i="91" s="1"/>
  <c r="H48" i="91"/>
  <c r="D52" i="91"/>
  <c r="E48" i="91"/>
  <c r="F48" i="91" s="1"/>
  <c r="M27" i="91"/>
  <c r="I48" i="91"/>
  <c r="O12" i="91"/>
  <c r="P12" i="91" s="1"/>
  <c r="N27" i="91"/>
  <c r="J29" i="92"/>
  <c r="K29" i="92" s="1"/>
  <c r="M29" i="92"/>
  <c r="I50" i="92"/>
  <c r="E50" i="92"/>
  <c r="F50" i="92" s="1"/>
  <c r="H50" i="92"/>
  <c r="D54" i="92"/>
  <c r="L10" i="66"/>
  <c r="L11" i="66" s="1"/>
  <c r="L14" i="66" s="1"/>
  <c r="L16" i="66" s="1"/>
  <c r="L18" i="66" s="1"/>
  <c r="C12" i="84"/>
  <c r="G19" i="82" s="1"/>
  <c r="G20" i="82" s="1"/>
  <c r="G27" i="82" s="1"/>
  <c r="G34" i="82" s="1"/>
  <c r="D11" i="84"/>
  <c r="D12" i="84" s="1"/>
  <c r="D11" i="78"/>
  <c r="D12" i="78" s="1"/>
  <c r="C12" i="78"/>
  <c r="G19" i="76" s="1"/>
  <c r="G20" i="76" s="1"/>
  <c r="G27" i="76" s="1"/>
  <c r="G34" i="76" s="1"/>
  <c r="G176" i="18" l="1"/>
  <c r="J176" i="18" s="1"/>
  <c r="E55" i="67"/>
  <c r="D56" i="67"/>
  <c r="M56" i="67" s="1"/>
  <c r="O55" i="67"/>
  <c r="F56" i="67" s="1"/>
  <c r="G56" i="95"/>
  <c r="H12" i="95"/>
  <c r="E63" i="95"/>
  <c r="F60" i="89"/>
  <c r="F28" i="89"/>
  <c r="O29" i="92"/>
  <c r="P29" i="92" s="1"/>
  <c r="J50" i="92"/>
  <c r="K50" i="92" s="1"/>
  <c r="N48" i="91"/>
  <c r="N52" i="91" s="1"/>
  <c r="N54" i="91" s="1"/>
  <c r="O27" i="91"/>
  <c r="P27" i="91" s="1"/>
  <c r="I54" i="92"/>
  <c r="M50" i="92"/>
  <c r="O50" i="92" s="1"/>
  <c r="P50" i="92" s="1"/>
  <c r="D54" i="91"/>
  <c r="E52" i="91"/>
  <c r="F52" i="91" s="1"/>
  <c r="H52" i="91"/>
  <c r="E54" i="92"/>
  <c r="F54" i="92" s="1"/>
  <c r="H54" i="92"/>
  <c r="D56" i="92"/>
  <c r="M48" i="91"/>
  <c r="I52" i="91"/>
  <c r="J48" i="91"/>
  <c r="K48" i="91" s="1"/>
  <c r="E61" i="89"/>
  <c r="H60" i="95" l="1"/>
  <c r="G177" i="18"/>
  <c r="J177" i="18" s="1"/>
  <c r="E56" i="67"/>
  <c r="O56" i="67"/>
  <c r="F57" i="67" s="1"/>
  <c r="D57" i="67"/>
  <c r="M57" i="67" s="1"/>
  <c r="F56" i="89"/>
  <c r="H28" i="95"/>
  <c r="G61" i="95"/>
  <c r="O48" i="91"/>
  <c r="P48" i="91" s="1"/>
  <c r="J54" i="92"/>
  <c r="K54" i="92" s="1"/>
  <c r="J52" i="91"/>
  <c r="K52" i="91" s="1"/>
  <c r="I56" i="92"/>
  <c r="M56" i="92" s="1"/>
  <c r="O56" i="92" s="1"/>
  <c r="P56" i="92" s="1"/>
  <c r="M54" i="92"/>
  <c r="O54" i="92" s="1"/>
  <c r="P54" i="92" s="1"/>
  <c r="E56" i="92"/>
  <c r="F56" i="92" s="1"/>
  <c r="H56" i="92"/>
  <c r="E54" i="91"/>
  <c r="F54" i="91" s="1"/>
  <c r="H54" i="91"/>
  <c r="M52" i="91"/>
  <c r="O52" i="91" s="1"/>
  <c r="P52" i="91" s="1"/>
  <c r="I54" i="91"/>
  <c r="M54" i="91" s="1"/>
  <c r="O54" i="91" s="1"/>
  <c r="P54" i="91" s="1"/>
  <c r="E63" i="89"/>
  <c r="F61" i="89" l="1"/>
  <c r="F63" i="89" s="1"/>
  <c r="H63" i="95" s="1"/>
  <c r="G178" i="18"/>
  <c r="E57" i="67"/>
  <c r="D58" i="67"/>
  <c r="M58" i="67" s="1"/>
  <c r="O57" i="67"/>
  <c r="F58" i="67" s="1"/>
  <c r="H56" i="95"/>
  <c r="G63" i="95"/>
  <c r="J54" i="91"/>
  <c r="K54" i="91" s="1"/>
  <c r="J56" i="92"/>
  <c r="K56" i="92" s="1"/>
  <c r="L14" i="90"/>
  <c r="D13" i="90"/>
  <c r="D28" i="90" s="1"/>
  <c r="D49" i="90" s="1"/>
  <c r="D53" i="90" s="1"/>
  <c r="D55" i="90" s="1"/>
  <c r="H61" i="95" l="1"/>
  <c r="J178" i="18"/>
  <c r="G179" i="18" s="1"/>
  <c r="E58" i="67"/>
  <c r="D59" i="67"/>
  <c r="M59" i="67" s="1"/>
  <c r="O58" i="67"/>
  <c r="F59" i="67" s="1"/>
  <c r="L13" i="90"/>
  <c r="L28" i="90" s="1"/>
  <c r="L49" i="90" s="1"/>
  <c r="L53" i="90" s="1"/>
  <c r="L55" i="90" s="1"/>
  <c r="J179" i="18" l="1"/>
  <c r="G180" i="18" s="1"/>
  <c r="E59" i="67"/>
  <c r="O59" i="67"/>
  <c r="F60" i="67" s="1"/>
  <c r="D60" i="67"/>
  <c r="M60" i="67" s="1"/>
  <c r="O16" i="67"/>
  <c r="F17" i="67" s="1"/>
  <c r="E17" i="67" s="1"/>
  <c r="N17" i="67" s="1"/>
  <c r="O17" i="67" s="1"/>
  <c r="F18" i="67" s="1"/>
  <c r="E18" i="67" s="1"/>
  <c r="J180" i="18" l="1"/>
  <c r="G181" i="18" s="1"/>
  <c r="E60" i="67"/>
  <c r="O60" i="67"/>
  <c r="F61" i="67" s="1"/>
  <c r="D61" i="67"/>
  <c r="M61" i="67" s="1"/>
  <c r="N18" i="67"/>
  <c r="O18" i="67" s="1"/>
  <c r="F19" i="67" s="1"/>
  <c r="E19" i="67" s="1"/>
  <c r="N19" i="67" s="1"/>
  <c r="O19" i="67" s="1"/>
  <c r="F20" i="67" s="1"/>
  <c r="E20" i="67" s="1"/>
  <c r="I38" i="18"/>
  <c r="J181" i="18" l="1"/>
  <c r="G182" i="18" s="1"/>
  <c r="J182" i="18" s="1"/>
  <c r="G183" i="18" s="1"/>
  <c r="J183" i="18" s="1"/>
  <c r="N20" i="67"/>
  <c r="O20" i="67" s="1"/>
  <c r="F21" i="67" s="1"/>
  <c r="E21" i="67" s="1"/>
  <c r="N21" i="67" s="1"/>
  <c r="O21" i="67" s="1"/>
  <c r="F22" i="67" s="1"/>
  <c r="E22" i="67" s="1"/>
  <c r="N22" i="67" s="1"/>
  <c r="O22" i="67" s="1"/>
  <c r="F23" i="67" s="1"/>
  <c r="E23" i="67" s="1"/>
  <c r="N23" i="67" s="1"/>
  <c r="O23" i="67" s="1"/>
  <c r="F24" i="67" s="1"/>
  <c r="E24" i="67" s="1"/>
  <c r="N24" i="67" s="1"/>
  <c r="O24" i="67" s="1"/>
  <c r="F25" i="67" s="1"/>
  <c r="E25" i="67" s="1"/>
  <c r="N25" i="67" s="1"/>
  <c r="O25" i="67" s="1"/>
  <c r="F26" i="67" s="1"/>
  <c r="E26" i="67" s="1"/>
  <c r="I40" i="18"/>
  <c r="H413" i="18" s="1"/>
  <c r="E61" i="67"/>
  <c r="D62" i="67"/>
  <c r="M62" i="67" s="1"/>
  <c r="O61" i="67"/>
  <c r="F62" i="67" s="1"/>
  <c r="H412" i="18"/>
  <c r="J38" i="18"/>
  <c r="N26" i="67" l="1"/>
  <c r="O26" i="67" s="1"/>
  <c r="F27" i="67" s="1"/>
  <c r="E27" i="67" s="1"/>
  <c r="I46" i="18"/>
  <c r="H414" i="18" s="1"/>
  <c r="H1276" i="18" s="1"/>
  <c r="G184" i="18"/>
  <c r="J184" i="18" s="1"/>
  <c r="E62" i="67"/>
  <c r="O62" i="67"/>
  <c r="F63" i="67" s="1"/>
  <c r="D63" i="67"/>
  <c r="M63" i="67" s="1"/>
  <c r="G39" i="18"/>
  <c r="J39" i="18" s="1"/>
  <c r="E12" i="100"/>
  <c r="J412" i="18"/>
  <c r="I1276" i="18" l="1"/>
  <c r="H1" i="18" s="1"/>
  <c r="G185" i="18"/>
  <c r="J185" i="18" s="1"/>
  <c r="G40" i="18"/>
  <c r="J40" i="18" s="1"/>
  <c r="E63" i="67"/>
  <c r="O63" i="67"/>
  <c r="F64" i="67" s="1"/>
  <c r="D64" i="67"/>
  <c r="M64" i="67" s="1"/>
  <c r="G413" i="18"/>
  <c r="J413" i="18" s="1"/>
  <c r="E38" i="100"/>
  <c r="E86" i="100" s="1"/>
  <c r="F1" i="100" s="1"/>
  <c r="D17" i="99"/>
  <c r="D19" i="99" s="1"/>
  <c r="G12" i="96"/>
  <c r="G14" i="96" s="1"/>
  <c r="G186" i="18" l="1"/>
  <c r="J186" i="18" s="1"/>
  <c r="G187" i="18" s="1"/>
  <c r="G414" i="18"/>
  <c r="J414" i="18" s="1"/>
  <c r="E38" i="119" s="1"/>
  <c r="E38" i="107"/>
  <c r="H13" i="89" s="1"/>
  <c r="H12" i="89" s="1"/>
  <c r="H60" i="89" s="1"/>
  <c r="G41" i="18"/>
  <c r="J41" i="18" s="1"/>
  <c r="G42" i="18" s="1"/>
  <c r="J42" i="18" s="1"/>
  <c r="G43" i="18" s="1"/>
  <c r="J43" i="18" s="1"/>
  <c r="G44" i="18" s="1"/>
  <c r="J44" i="18" s="1"/>
  <c r="G45" i="18" s="1"/>
  <c r="J45" i="18" s="1"/>
  <c r="E12" i="107"/>
  <c r="D65" i="67"/>
  <c r="M65" i="67" s="1"/>
  <c r="O64" i="67"/>
  <c r="F65" i="67" s="1"/>
  <c r="E64" i="67"/>
  <c r="G13" i="89"/>
  <c r="E10" i="97"/>
  <c r="E11" i="97" s="1"/>
  <c r="E15" i="97" s="1"/>
  <c r="E17" i="97" s="1"/>
  <c r="E10" i="116" l="1"/>
  <c r="E11" i="116" s="1"/>
  <c r="E15" i="116" s="1"/>
  <c r="E17" i="116" s="1"/>
  <c r="G415" i="18"/>
  <c r="J415" i="18" s="1"/>
  <c r="G416" i="18" s="1"/>
  <c r="J416" i="18" s="1"/>
  <c r="G417" i="18" s="1"/>
  <c r="J417" i="18" s="1"/>
  <c r="G418" i="18" s="1"/>
  <c r="J418" i="18" s="1"/>
  <c r="G419" i="18" s="1"/>
  <c r="J419" i="18" s="1"/>
  <c r="E38" i="113"/>
  <c r="E10" i="110" s="1"/>
  <c r="E11" i="110" s="1"/>
  <c r="E15" i="110" s="1"/>
  <c r="E17" i="110" s="1"/>
  <c r="E19" i="110" s="1"/>
  <c r="C11" i="111" s="1"/>
  <c r="G46" i="18"/>
  <c r="J46" i="18" s="1"/>
  <c r="E12" i="119" s="1"/>
  <c r="J187" i="18"/>
  <c r="G188" i="18" s="1"/>
  <c r="E10" i="104"/>
  <c r="E11" i="104" s="1"/>
  <c r="E15" i="104" s="1"/>
  <c r="E17" i="104" s="1"/>
  <c r="E19" i="104" s="1"/>
  <c r="C11" i="105" s="1"/>
  <c r="E88" i="107"/>
  <c r="F1" i="107" s="1"/>
  <c r="G12" i="103"/>
  <c r="G14" i="103" s="1"/>
  <c r="D17" i="106"/>
  <c r="D19" i="106" s="1"/>
  <c r="E65" i="67"/>
  <c r="D66" i="67"/>
  <c r="M66" i="67" s="1"/>
  <c r="O65" i="67"/>
  <c r="F66" i="67" s="1"/>
  <c r="J13" i="95"/>
  <c r="D8" i="99"/>
  <c r="D15" i="99" s="1"/>
  <c r="D24" i="99" s="1"/>
  <c r="D26" i="99" s="1"/>
  <c r="D39" i="99" s="1"/>
  <c r="D41" i="99" s="1"/>
  <c r="E19" i="97"/>
  <c r="C11" i="98" s="1"/>
  <c r="I13" i="95"/>
  <c r="G12" i="89"/>
  <c r="I13" i="89" l="1"/>
  <c r="K13" i="95" s="1"/>
  <c r="D17" i="118"/>
  <c r="D19" i="118" s="1"/>
  <c r="G12" i="115"/>
  <c r="J13" i="89"/>
  <c r="D8" i="118"/>
  <c r="D15" i="118" s="1"/>
  <c r="E19" i="116"/>
  <c r="C11" i="117" s="1"/>
  <c r="G47" i="18"/>
  <c r="J47" i="18" s="1"/>
  <c r="G48" i="18" s="1"/>
  <c r="J48" i="18" s="1"/>
  <c r="G49" i="18" s="1"/>
  <c r="J49" i="18" s="1"/>
  <c r="G50" i="18" s="1"/>
  <c r="J50" i="18" s="1"/>
  <c r="G51" i="18" s="1"/>
  <c r="J51" i="18" s="1"/>
  <c r="E12" i="113"/>
  <c r="J188" i="18"/>
  <c r="D8" i="112"/>
  <c r="D15" i="112" s="1"/>
  <c r="D8" i="106"/>
  <c r="D15" i="106" s="1"/>
  <c r="D24" i="106" s="1"/>
  <c r="D26" i="106" s="1"/>
  <c r="D39" i="106" s="1"/>
  <c r="D41" i="106" s="1"/>
  <c r="D11" i="111"/>
  <c r="D12" i="111" s="1"/>
  <c r="C12" i="111"/>
  <c r="G19" i="109" s="1"/>
  <c r="G20" i="109" s="1"/>
  <c r="G27" i="109" s="1"/>
  <c r="E66" i="67"/>
  <c r="O66" i="67"/>
  <c r="F67" i="67" s="1"/>
  <c r="D67" i="67"/>
  <c r="M67" i="67" s="1"/>
  <c r="J12" i="95"/>
  <c r="J60" i="95"/>
  <c r="H28" i="89"/>
  <c r="C12" i="98"/>
  <c r="G19" i="96" s="1"/>
  <c r="G20" i="96" s="1"/>
  <c r="G27" i="96" s="1"/>
  <c r="G34" i="96" s="1"/>
  <c r="D11" i="98"/>
  <c r="D12" i="98" s="1"/>
  <c r="G60" i="89"/>
  <c r="I12" i="95"/>
  <c r="G28" i="89"/>
  <c r="D11" i="105"/>
  <c r="D12" i="105" s="1"/>
  <c r="C12" i="105"/>
  <c r="G19" i="103" s="1"/>
  <c r="G20" i="103" s="1"/>
  <c r="G27" i="103" s="1"/>
  <c r="G34" i="103" s="1"/>
  <c r="D24" i="118" l="1"/>
  <c r="D26" i="118" s="1"/>
  <c r="D39" i="118" s="1"/>
  <c r="D41" i="118" s="1"/>
  <c r="I12" i="89"/>
  <c r="K12" i="95" s="1"/>
  <c r="C12" i="117"/>
  <c r="G19" i="115" s="1"/>
  <c r="G20" i="115" s="1"/>
  <c r="G27" i="115" s="1"/>
  <c r="D11" i="117"/>
  <c r="D12" i="117" s="1"/>
  <c r="K13" i="89"/>
  <c r="L13" i="95"/>
  <c r="J12" i="89"/>
  <c r="G12" i="109"/>
  <c r="D17" i="112"/>
  <c r="D19" i="112" s="1"/>
  <c r="D24" i="112" s="1"/>
  <c r="D26" i="112" s="1"/>
  <c r="D39" i="112" s="1"/>
  <c r="D41" i="112" s="1"/>
  <c r="G189" i="18"/>
  <c r="J189" i="18" s="1"/>
  <c r="G190" i="18" s="1"/>
  <c r="I60" i="95"/>
  <c r="E67" i="67"/>
  <c r="D68" i="67"/>
  <c r="M68" i="67" s="1"/>
  <c r="O67" i="67"/>
  <c r="F68" i="67" s="1"/>
  <c r="H56" i="89"/>
  <c r="J28" i="95"/>
  <c r="I28" i="95"/>
  <c r="G56" i="89"/>
  <c r="I28" i="89" l="1"/>
  <c r="K28" i="95" s="1"/>
  <c r="I60" i="89"/>
  <c r="K60" i="95" s="1"/>
  <c r="M13" i="95"/>
  <c r="F14" i="93" s="1"/>
  <c r="G14" i="93" s="1"/>
  <c r="D13" i="95"/>
  <c r="C13" i="95" s="1"/>
  <c r="C14" i="93" s="1"/>
  <c r="D14" i="93" s="1"/>
  <c r="L12" i="95"/>
  <c r="J60" i="89"/>
  <c r="J28" i="89"/>
  <c r="K12" i="89"/>
  <c r="J190" i="18"/>
  <c r="E68" i="67"/>
  <c r="D69" i="67"/>
  <c r="M69" i="67" s="1"/>
  <c r="O68" i="67"/>
  <c r="F69" i="67" s="1"/>
  <c r="I56" i="95"/>
  <c r="G61" i="89"/>
  <c r="H61" i="89"/>
  <c r="J56" i="95"/>
  <c r="I56" i="89" l="1"/>
  <c r="K56" i="95" s="1"/>
  <c r="M12" i="95"/>
  <c r="F13" i="93" s="1"/>
  <c r="G13" i="93" s="1"/>
  <c r="D12" i="95"/>
  <c r="C12" i="95" s="1"/>
  <c r="C13" i="93" s="1"/>
  <c r="C61" i="93" s="1"/>
  <c r="N10" i="93" s="1"/>
  <c r="P9" i="93" s="1"/>
  <c r="N9" i="93" s="1"/>
  <c r="N11" i="93" s="1"/>
  <c r="L60" i="95"/>
  <c r="K60" i="89"/>
  <c r="L28" i="95"/>
  <c r="D28" i="95" s="1"/>
  <c r="C28" i="95" s="1"/>
  <c r="C29" i="93" s="1"/>
  <c r="D29" i="93" s="1"/>
  <c r="E29" i="93" s="1"/>
  <c r="J56" i="89"/>
  <c r="K28" i="89"/>
  <c r="G191" i="18"/>
  <c r="J191" i="18" s="1"/>
  <c r="G192" i="18" s="1"/>
  <c r="E17" i="113"/>
  <c r="E69" i="67"/>
  <c r="D70" i="67"/>
  <c r="M70" i="67" s="1"/>
  <c r="O69" i="67"/>
  <c r="F70" i="67" s="1"/>
  <c r="H63" i="89"/>
  <c r="J61" i="95"/>
  <c r="I61" i="95"/>
  <c r="G63" i="89"/>
  <c r="I61" i="89" l="1"/>
  <c r="K61" i="95" s="1"/>
  <c r="D13" i="93"/>
  <c r="E13" i="93" s="1"/>
  <c r="M28" i="95"/>
  <c r="F29" i="93" s="1"/>
  <c r="G29" i="93" s="1"/>
  <c r="D60" i="95"/>
  <c r="C60" i="95" s="1"/>
  <c r="M60" i="95"/>
  <c r="J61" i="89"/>
  <c r="L56" i="95"/>
  <c r="K56" i="89"/>
  <c r="G13" i="109"/>
  <c r="E90" i="113"/>
  <c r="F1" i="113" s="1"/>
  <c r="J192" i="18"/>
  <c r="G193" i="18" s="1"/>
  <c r="J63" i="95"/>
  <c r="E70" i="67"/>
  <c r="D71" i="67"/>
  <c r="M71" i="67" s="1"/>
  <c r="O70" i="67"/>
  <c r="F71" i="67" s="1"/>
  <c r="I63" i="95"/>
  <c r="I63" i="89" l="1"/>
  <c r="K63" i="95" s="1"/>
  <c r="D61" i="93"/>
  <c r="E61" i="93" s="1"/>
  <c r="M56" i="95"/>
  <c r="F57" i="93" s="1"/>
  <c r="G57" i="93" s="1"/>
  <c r="D56" i="95"/>
  <c r="C56" i="95" s="1"/>
  <c r="C57" i="93" s="1"/>
  <c r="D57" i="93" s="1"/>
  <c r="E57" i="93" s="1"/>
  <c r="J63" i="89"/>
  <c r="L61" i="95"/>
  <c r="M61" i="95" s="1"/>
  <c r="F62" i="93" s="1"/>
  <c r="G62" i="93" s="1"/>
  <c r="K61" i="89"/>
  <c r="E41" i="112"/>
  <c r="G14" i="109"/>
  <c r="G34" i="109" s="1"/>
  <c r="J193" i="18"/>
  <c r="E71" i="67"/>
  <c r="O71" i="67"/>
  <c r="F72" i="67" s="1"/>
  <c r="D72" i="67"/>
  <c r="M72" i="67" s="1"/>
  <c r="G194" i="18" l="1"/>
  <c r="J194" i="18" s="1"/>
  <c r="L63" i="95"/>
  <c r="K63" i="89"/>
  <c r="M55" i="90" s="1"/>
  <c r="D61" i="95"/>
  <c r="C61" i="95" s="1"/>
  <c r="C62" i="93" s="1"/>
  <c r="D62" i="93" s="1"/>
  <c r="E72" i="67"/>
  <c r="D73" i="67"/>
  <c r="M73" i="67" s="1"/>
  <c r="O72" i="67"/>
  <c r="F73" i="67" s="1"/>
  <c r="G195" i="18" l="1"/>
  <c r="J195" i="18" s="1"/>
  <c r="M63" i="95"/>
  <c r="F64" i="93" s="1"/>
  <c r="G64" i="93" s="1"/>
  <c r="D63" i="95"/>
  <c r="C63" i="95" s="1"/>
  <c r="C64" i="93" s="1"/>
  <c r="D64" i="93" s="1"/>
  <c r="E64" i="93" s="1"/>
  <c r="E73" i="67"/>
  <c r="D74" i="67"/>
  <c r="M74" i="67" s="1"/>
  <c r="O73" i="67"/>
  <c r="F74" i="67" s="1"/>
  <c r="G196" i="18" l="1"/>
  <c r="J196" i="18" s="1"/>
  <c r="E74" i="67"/>
  <c r="D75" i="67"/>
  <c r="M75" i="67" s="1"/>
  <c r="O74" i="67"/>
  <c r="F75" i="67" s="1"/>
  <c r="G197" i="18" l="1"/>
  <c r="J197" i="18" s="1"/>
  <c r="G198" i="18" s="1"/>
  <c r="E75" i="67"/>
  <c r="D76" i="67"/>
  <c r="M76" i="67" s="1"/>
  <c r="O75" i="67"/>
  <c r="F76" i="67" s="1"/>
  <c r="G13" i="115" l="1"/>
  <c r="E90" i="119"/>
  <c r="F1" i="119" s="1"/>
  <c r="J198" i="18"/>
  <c r="G199" i="18" s="1"/>
  <c r="E76" i="67"/>
  <c r="D77" i="67"/>
  <c r="M77" i="67" s="1"/>
  <c r="O76" i="67"/>
  <c r="F77" i="67" s="1"/>
  <c r="G14" i="115" l="1"/>
  <c r="G34" i="115" s="1"/>
  <c r="E41" i="118"/>
  <c r="J199" i="18"/>
  <c r="G200" i="18" s="1"/>
  <c r="E77" i="67"/>
  <c r="D78" i="67"/>
  <c r="M78" i="67" s="1"/>
  <c r="O77" i="67"/>
  <c r="F78" i="67" s="1"/>
  <c r="J200" i="18" l="1"/>
  <c r="G201" i="18" s="1"/>
  <c r="J201" i="18" s="1"/>
  <c r="G202" i="18" s="1"/>
  <c r="J202" i="18" s="1"/>
  <c r="G203" i="18" s="1"/>
  <c r="J203" i="18" s="1"/>
  <c r="G204" i="18" s="1"/>
  <c r="J204" i="18" s="1"/>
  <c r="G205" i="18" s="1"/>
  <c r="J205" i="18" s="1"/>
  <c r="G206" i="18" s="1"/>
  <c r="J206" i="18" s="1"/>
  <c r="G207" i="18" s="1"/>
  <c r="J207" i="18" s="1"/>
  <c r="G208" i="18" s="1"/>
  <c r="J208" i="18" s="1"/>
  <c r="G209" i="18" s="1"/>
  <c r="J209" i="18" s="1"/>
  <c r="G210" i="18" s="1"/>
  <c r="J210" i="18" s="1"/>
  <c r="G211" i="18" s="1"/>
  <c r="J211" i="18" s="1"/>
  <c r="G212" i="18" s="1"/>
  <c r="J212" i="18" s="1"/>
  <c r="G213" i="18" s="1"/>
  <c r="J213" i="18" s="1"/>
  <c r="G214" i="18" s="1"/>
  <c r="E78" i="67"/>
  <c r="O78" i="67"/>
  <c r="F79" i="67" s="1"/>
  <c r="D79" i="67"/>
  <c r="M79" i="67" s="1"/>
  <c r="J214" i="18" l="1"/>
  <c r="G215" i="18" s="1"/>
  <c r="O79" i="67"/>
  <c r="F80" i="67" s="1"/>
  <c r="D80" i="67"/>
  <c r="M80" i="67" s="1"/>
  <c r="E79" i="67"/>
  <c r="J215" i="18" l="1"/>
  <c r="G216" i="18" s="1"/>
  <c r="E80" i="67"/>
  <c r="D81" i="67"/>
  <c r="M81" i="67" s="1"/>
  <c r="O80" i="67"/>
  <c r="F81" i="67" s="1"/>
  <c r="J216" i="18" l="1"/>
  <c r="G217" i="18" s="1"/>
  <c r="E81" i="67"/>
  <c r="D82" i="67"/>
  <c r="M82" i="67" s="1"/>
  <c r="O81" i="67"/>
  <c r="F82" i="67" s="1"/>
  <c r="J217" i="18" l="1"/>
  <c r="G218" i="18" s="1"/>
  <c r="E82" i="67"/>
  <c r="D83" i="67"/>
  <c r="M83" i="67" s="1"/>
  <c r="O82" i="67"/>
  <c r="F83" i="67" s="1"/>
  <c r="J218" i="18" l="1"/>
  <c r="G219" i="18" s="1"/>
  <c r="J219" i="18" s="1"/>
  <c r="G220" i="18" s="1"/>
  <c r="J220" i="18" s="1"/>
  <c r="G221" i="18" s="1"/>
  <c r="J221" i="18" s="1"/>
  <c r="G222" i="18" s="1"/>
  <c r="J222" i="18" s="1"/>
  <c r="E83" i="67"/>
  <c r="D84" i="67"/>
  <c r="M84" i="67" s="1"/>
  <c r="O83" i="67"/>
  <c r="F84" i="67" s="1"/>
  <c r="E84" i="67" l="1"/>
  <c r="D85" i="67"/>
  <c r="M85" i="67" s="1"/>
  <c r="O84" i="67"/>
  <c r="F85" i="67" s="1"/>
  <c r="E85" i="67" l="1"/>
  <c r="D86" i="67"/>
  <c r="M86" i="67" s="1"/>
  <c r="O85" i="67"/>
  <c r="F86" i="67" s="1"/>
  <c r="E86" i="67" l="1"/>
  <c r="O86" i="67"/>
  <c r="F87" i="67" s="1"/>
  <c r="D87" i="67"/>
  <c r="M87" i="67" s="1"/>
  <c r="E87" i="67" l="1"/>
  <c r="O87" i="67"/>
  <c r="F88" i="67" s="1"/>
  <c r="D88" i="67"/>
  <c r="M88" i="67" s="1"/>
  <c r="E88" i="67" l="1"/>
  <c r="D89" i="67"/>
  <c r="M89" i="67" s="1"/>
  <c r="O88" i="67"/>
  <c r="F89" i="67" s="1"/>
  <c r="E89" i="67" l="1"/>
  <c r="O89" i="67"/>
  <c r="F90" i="67" s="1"/>
  <c r="D90" i="67"/>
  <c r="M90" i="67" s="1"/>
  <c r="D91" i="67" l="1"/>
  <c r="M91" i="67" s="1"/>
  <c r="O90" i="67"/>
  <c r="F91" i="67" s="1"/>
  <c r="E90" i="67"/>
  <c r="E91" i="67" l="1"/>
  <c r="O91" i="67"/>
  <c r="F92" i="67" s="1"/>
  <c r="D92" i="67"/>
  <c r="M92" i="67" s="1"/>
  <c r="E92" i="67" l="1"/>
  <c r="O92" i="67"/>
  <c r="F93" i="67" s="1"/>
  <c r="D93" i="67"/>
  <c r="M93" i="67" s="1"/>
  <c r="D94" i="67" l="1"/>
  <c r="M94" i="67" s="1"/>
  <c r="O93" i="67"/>
  <c r="F94" i="67" s="1"/>
  <c r="E93" i="67"/>
  <c r="E94" i="67" l="1"/>
  <c r="O94" i="67"/>
  <c r="F95" i="67" s="1"/>
  <c r="D95" i="67"/>
  <c r="M95" i="67" s="1"/>
  <c r="E95" i="67" l="1"/>
  <c r="D96" i="67"/>
  <c r="M96" i="67" s="1"/>
  <c r="O95" i="67"/>
  <c r="F96" i="67" s="1"/>
  <c r="E96" i="67" l="1"/>
  <c r="D97" i="67"/>
  <c r="M97" i="67" s="1"/>
  <c r="O96" i="67"/>
  <c r="F97" i="67" s="1"/>
  <c r="E97" i="67" l="1"/>
  <c r="O97" i="67"/>
  <c r="F98" i="67" s="1"/>
  <c r="D98" i="67"/>
  <c r="M98" i="67" s="1"/>
  <c r="D99" i="67" l="1"/>
  <c r="M99" i="67" s="1"/>
  <c r="O98" i="67"/>
  <c r="F99" i="67" s="1"/>
  <c r="E98" i="67"/>
  <c r="E99" i="67" l="1"/>
  <c r="O99" i="67"/>
  <c r="F100" i="67" s="1"/>
  <c r="D100" i="67"/>
  <c r="M100" i="67" s="1"/>
  <c r="E100" i="67" l="1"/>
  <c r="O100" i="67"/>
  <c r="F101" i="67" s="1"/>
  <c r="D101" i="67"/>
  <c r="M101" i="67" s="1"/>
  <c r="E101" i="67" l="1"/>
  <c r="O101" i="67"/>
  <c r="F102" i="67" s="1"/>
  <c r="D102" i="67"/>
  <c r="M102" i="67" s="1"/>
  <c r="E102" i="67" l="1"/>
  <c r="O102" i="67"/>
  <c r="F103" i="67" s="1"/>
  <c r="D103" i="67"/>
  <c r="M103" i="67" s="1"/>
  <c r="D104" i="67" l="1"/>
  <c r="M104" i="67" s="1"/>
  <c r="O103" i="67"/>
  <c r="F104" i="67" s="1"/>
  <c r="E103" i="67"/>
  <c r="E104" i="67" l="1"/>
  <c r="D105" i="67"/>
  <c r="M105" i="67" s="1"/>
  <c r="O104" i="67"/>
  <c r="F105" i="67" s="1"/>
  <c r="E105" i="67" l="1"/>
  <c r="O105" i="67"/>
  <c r="F106" i="67" s="1"/>
  <c r="D106" i="67"/>
  <c r="M106" i="67" s="1"/>
  <c r="O106" i="67" l="1"/>
  <c r="F107" i="67" s="1"/>
  <c r="D107" i="67"/>
  <c r="M107" i="67" s="1"/>
  <c r="E106" i="67"/>
  <c r="O107" i="67" l="1"/>
  <c r="F108" i="67" s="1"/>
  <c r="D108" i="67"/>
  <c r="M108" i="67" s="1"/>
  <c r="E107" i="67"/>
  <c r="E108" i="67" l="1"/>
  <c r="D109" i="67"/>
  <c r="M109" i="67" s="1"/>
  <c r="O108" i="67"/>
  <c r="F109" i="67" s="1"/>
  <c r="E109" i="67" l="1"/>
  <c r="D110" i="67"/>
  <c r="M110" i="67" s="1"/>
  <c r="O109" i="67"/>
  <c r="F110" i="67" s="1"/>
  <c r="E110" i="67" l="1"/>
  <c r="D111" i="67"/>
  <c r="M111" i="67" s="1"/>
  <c r="O110" i="67"/>
  <c r="F111" i="67" s="1"/>
  <c r="E111" i="67" l="1"/>
  <c r="D112" i="67"/>
  <c r="M112" i="67" s="1"/>
  <c r="O111" i="67"/>
  <c r="F112" i="67" s="1"/>
  <c r="E112" i="67" l="1"/>
  <c r="D113" i="67"/>
  <c r="M113" i="67" s="1"/>
  <c r="O112" i="67"/>
  <c r="F113" i="67" s="1"/>
  <c r="E113" i="67" l="1"/>
  <c r="D114" i="67"/>
  <c r="M114" i="67" s="1"/>
  <c r="O113" i="67"/>
  <c r="F114" i="67" s="1"/>
  <c r="E114" i="67" l="1"/>
  <c r="D115" i="67"/>
  <c r="M115" i="67" s="1"/>
  <c r="O114" i="67"/>
  <c r="F115" i="67" s="1"/>
  <c r="E115" i="67" l="1"/>
  <c r="O115" i="67"/>
  <c r="F116" i="67" s="1"/>
  <c r="D116" i="67"/>
  <c r="M116" i="67" s="1"/>
  <c r="O116" i="67" l="1"/>
  <c r="F117" i="67" s="1"/>
  <c r="D117" i="67"/>
  <c r="M117" i="67" s="1"/>
  <c r="E116" i="67"/>
  <c r="E117" i="67" l="1"/>
  <c r="D118" i="67"/>
  <c r="M118" i="67" s="1"/>
  <c r="O117" i="67"/>
  <c r="F118" i="67" s="1"/>
  <c r="E118" i="67" l="1"/>
  <c r="O118" i="67"/>
  <c r="F119" i="67" s="1"/>
  <c r="D119" i="67"/>
  <c r="M119" i="67" s="1"/>
  <c r="E119" i="67" l="1"/>
  <c r="O119" i="67"/>
  <c r="F120" i="67" s="1"/>
  <c r="D120" i="67"/>
  <c r="M120" i="67" s="1"/>
  <c r="D121" i="67" l="1"/>
  <c r="M121" i="67" s="1"/>
  <c r="O120" i="67"/>
  <c r="F121" i="67" s="1"/>
  <c r="E120" i="67"/>
  <c r="E121" i="67" l="1"/>
  <c r="O121" i="67"/>
  <c r="F122" i="67" s="1"/>
  <c r="D122" i="67"/>
  <c r="M122" i="67" s="1"/>
  <c r="D123" i="67" l="1"/>
  <c r="M123" i="67" s="1"/>
  <c r="O122" i="67"/>
  <c r="F123" i="67" s="1"/>
  <c r="E122" i="67"/>
  <c r="E123" i="67" l="1"/>
  <c r="O123" i="67"/>
  <c r="F124" i="67" s="1"/>
  <c r="D124" i="67"/>
  <c r="M124" i="67" s="1"/>
  <c r="D125" i="67" l="1"/>
  <c r="M125" i="67" s="1"/>
  <c r="O124" i="67"/>
  <c r="F125" i="67" s="1"/>
  <c r="E124" i="67"/>
  <c r="E125" i="67" l="1"/>
  <c r="D126" i="67"/>
  <c r="M126" i="67" s="1"/>
  <c r="O125" i="67"/>
  <c r="F126" i="67" s="1"/>
  <c r="E126" i="67" l="1"/>
  <c r="O126" i="67"/>
  <c r="F127" i="67" s="1"/>
  <c r="D127" i="67"/>
  <c r="M127" i="67" s="1"/>
  <c r="E127" i="67" l="1"/>
  <c r="D128" i="67"/>
  <c r="M128" i="67" s="1"/>
  <c r="O127" i="67"/>
  <c r="F128" i="67" s="1"/>
  <c r="E128" i="67" l="1"/>
  <c r="O128" i="67"/>
  <c r="F129" i="67" s="1"/>
  <c r="D129" i="67"/>
  <c r="M129" i="67" s="1"/>
  <c r="D130" i="67" l="1"/>
  <c r="M130" i="67" s="1"/>
  <c r="O129" i="67"/>
  <c r="F130" i="67" s="1"/>
  <c r="E129" i="67"/>
  <c r="E130" i="67" l="1"/>
  <c r="D131" i="67"/>
  <c r="M131" i="67" s="1"/>
  <c r="O130" i="67"/>
  <c r="F131" i="67" s="1"/>
  <c r="E131" i="67" l="1"/>
  <c r="D132" i="67"/>
  <c r="M132" i="67" s="1"/>
  <c r="O131" i="67"/>
  <c r="F132" i="67" s="1"/>
  <c r="E132" i="67" l="1"/>
  <c r="O132" i="67"/>
  <c r="F133" i="67" s="1"/>
  <c r="D133" i="67"/>
  <c r="M133" i="67" s="1"/>
  <c r="E133" i="67" l="1"/>
  <c r="O133" i="67"/>
  <c r="F134" i="67" s="1"/>
  <c r="D134" i="67"/>
  <c r="M134" i="67" s="1"/>
  <c r="E134" i="67" l="1"/>
  <c r="D135" i="67"/>
  <c r="M135" i="67" s="1"/>
  <c r="O134" i="67"/>
  <c r="F135" i="67" s="1"/>
  <c r="E135" i="67" l="1"/>
  <c r="O135" i="67"/>
  <c r="F136" i="67" s="1"/>
  <c r="D136" i="67"/>
  <c r="M136" i="67" s="1"/>
  <c r="D137" i="67" l="1"/>
  <c r="M137" i="67" s="1"/>
  <c r="O136" i="67"/>
  <c r="F137" i="67" s="1"/>
  <c r="E136" i="67"/>
  <c r="E137" i="67" l="1"/>
  <c r="D138" i="67"/>
  <c r="M138" i="67" s="1"/>
  <c r="O137" i="67"/>
  <c r="F138" i="67" s="1"/>
  <c r="E138" i="67" l="1"/>
  <c r="D139" i="67"/>
  <c r="M139" i="67" s="1"/>
  <c r="O138" i="67"/>
  <c r="F139" i="67" s="1"/>
  <c r="E139" i="67" l="1"/>
  <c r="D140" i="67"/>
  <c r="M140" i="67" s="1"/>
  <c r="O139" i="67"/>
  <c r="F140" i="67" s="1"/>
  <c r="E140" i="67" l="1"/>
  <c r="O140" i="67"/>
  <c r="F141" i="67" s="1"/>
  <c r="D141" i="67"/>
  <c r="M141" i="67" s="1"/>
  <c r="E141" i="67" l="1"/>
  <c r="O141" i="67"/>
  <c r="F142" i="67" s="1"/>
  <c r="D142" i="67"/>
  <c r="M142" i="67" s="1"/>
  <c r="E142" i="67" l="1"/>
  <c r="O142" i="67"/>
  <c r="F143" i="67" s="1"/>
  <c r="D143" i="67"/>
  <c r="M143" i="67" s="1"/>
  <c r="E143" i="67" l="1"/>
  <c r="D144" i="67"/>
  <c r="M144" i="67" s="1"/>
  <c r="O143" i="67"/>
  <c r="F144" i="67" s="1"/>
  <c r="E144" i="67" l="1"/>
  <c r="D145" i="67"/>
  <c r="M145" i="67" s="1"/>
  <c r="O144" i="67"/>
  <c r="F145" i="67" s="1"/>
  <c r="E145" i="67" l="1"/>
  <c r="D146" i="67"/>
  <c r="M146" i="67" s="1"/>
  <c r="O145" i="67"/>
  <c r="F146" i="67" s="1"/>
  <c r="E146" i="67" l="1"/>
  <c r="O146" i="67"/>
  <c r="F147" i="67" s="1"/>
  <c r="D147" i="67"/>
  <c r="M147" i="67" s="1"/>
  <c r="D148" i="67" l="1"/>
  <c r="M148" i="67" s="1"/>
  <c r="O147" i="67"/>
  <c r="F148" i="67" s="1"/>
  <c r="E147" i="67"/>
  <c r="E148" i="67" l="1"/>
  <c r="D149" i="67"/>
  <c r="M149" i="67" s="1"/>
  <c r="O148" i="67"/>
  <c r="F149" i="67" s="1"/>
  <c r="E149" i="67" l="1"/>
  <c r="O149" i="67"/>
  <c r="F150" i="67" s="1"/>
  <c r="D150" i="67"/>
  <c r="M150" i="67" s="1"/>
  <c r="E150" i="67" l="1"/>
  <c r="D151" i="67"/>
  <c r="M151" i="67" s="1"/>
  <c r="O150" i="67"/>
  <c r="F151" i="67" s="1"/>
  <c r="E151" i="67" l="1"/>
  <c r="D152" i="67"/>
  <c r="M152" i="67" s="1"/>
  <c r="O151" i="67"/>
  <c r="F152" i="67" s="1"/>
  <c r="E152" i="67" l="1"/>
  <c r="D153" i="67"/>
  <c r="M153" i="67" s="1"/>
  <c r="O152" i="67"/>
  <c r="F153" i="67" s="1"/>
  <c r="E153" i="67" l="1"/>
  <c r="D154" i="67"/>
  <c r="M154" i="67" s="1"/>
  <c r="O153" i="67"/>
  <c r="F154" i="67" s="1"/>
  <c r="E154" i="67" l="1"/>
  <c r="D155" i="67"/>
  <c r="M155" i="67" s="1"/>
  <c r="O154" i="67"/>
  <c r="F155" i="67" s="1"/>
  <c r="E155" i="67" l="1"/>
  <c r="O155" i="67"/>
  <c r="F156" i="67" s="1"/>
  <c r="D156" i="67"/>
  <c r="M156" i="67" s="1"/>
  <c r="E156" i="67" l="1"/>
  <c r="D157" i="67"/>
  <c r="M157" i="67" s="1"/>
  <c r="O156" i="67"/>
  <c r="F157" i="67" s="1"/>
  <c r="O157" i="67" l="1"/>
  <c r="F158" i="67" s="1"/>
  <c r="D158" i="67"/>
  <c r="M158" i="67" s="1"/>
  <c r="E157" i="67"/>
  <c r="E158" i="67" l="1"/>
  <c r="D159" i="67"/>
  <c r="M159" i="67" s="1"/>
  <c r="O158" i="67"/>
  <c r="F159" i="67" s="1"/>
  <c r="E159" i="67" l="1"/>
  <c r="O159" i="67"/>
  <c r="F160" i="67" s="1"/>
  <c r="D160" i="67"/>
  <c r="M160" i="67" s="1"/>
  <c r="O160" i="67" l="1"/>
  <c r="F161" i="67" s="1"/>
  <c r="D161" i="67"/>
  <c r="M161" i="67" s="1"/>
  <c r="E160" i="67"/>
  <c r="E161" i="67" l="1"/>
  <c r="D162" i="67"/>
  <c r="M162" i="67" s="1"/>
  <c r="O161" i="67"/>
  <c r="F162" i="67" s="1"/>
  <c r="E162" i="67" l="1"/>
  <c r="D163" i="67"/>
  <c r="M163" i="67" s="1"/>
  <c r="O162" i="67"/>
  <c r="F163" i="67" s="1"/>
  <c r="E163" i="67" l="1"/>
  <c r="O163" i="67"/>
  <c r="F164" i="67" s="1"/>
  <c r="D164" i="67"/>
  <c r="M164" i="67" s="1"/>
  <c r="E164" i="67" l="1"/>
  <c r="D165" i="67"/>
  <c r="M165" i="67" s="1"/>
  <c r="O164" i="67"/>
  <c r="F165" i="67" s="1"/>
  <c r="E165" i="67" l="1"/>
  <c r="D166" i="67"/>
  <c r="M166" i="67" s="1"/>
  <c r="O165" i="67"/>
  <c r="F166" i="67" s="1"/>
  <c r="E166" i="67" l="1"/>
  <c r="O166" i="67"/>
  <c r="F167" i="67" s="1"/>
  <c r="D167" i="67"/>
  <c r="M167" i="67" s="1"/>
  <c r="D168" i="67" l="1"/>
  <c r="M168" i="67" s="1"/>
  <c r="O167" i="67"/>
  <c r="F168" i="67" s="1"/>
  <c r="E167" i="67"/>
  <c r="E168" i="67" l="1"/>
  <c r="D169" i="67"/>
  <c r="M169" i="67" s="1"/>
  <c r="O168" i="67"/>
  <c r="F169" i="67" s="1"/>
  <c r="E169" i="67" l="1"/>
  <c r="D170" i="67"/>
  <c r="M170" i="67" s="1"/>
  <c r="O169" i="67"/>
  <c r="F170" i="67" s="1"/>
  <c r="E170" i="67" l="1"/>
  <c r="O170" i="67"/>
  <c r="F171" i="67" s="1"/>
  <c r="D171" i="67"/>
  <c r="M171" i="67" s="1"/>
  <c r="E171" i="67" l="1"/>
  <c r="O171" i="67"/>
  <c r="F172" i="67" s="1"/>
  <c r="D172" i="67"/>
  <c r="M172" i="67" s="1"/>
  <c r="E172" i="67" l="1"/>
  <c r="O172" i="67"/>
  <c r="F173" i="67" s="1"/>
  <c r="D173" i="67"/>
  <c r="M173" i="67" s="1"/>
  <c r="E173" i="67" l="1"/>
  <c r="O173" i="67"/>
  <c r="F174" i="67" s="1"/>
  <c r="D174" i="67"/>
  <c r="M174" i="67" s="1"/>
  <c r="E174" i="67" l="1"/>
  <c r="O174" i="67"/>
  <c r="F175" i="67" s="1"/>
  <c r="D175" i="67"/>
  <c r="M175" i="67" s="1"/>
  <c r="E175" i="67" l="1"/>
  <c r="O175" i="67"/>
  <c r="F176" i="67" s="1"/>
  <c r="D176" i="67"/>
  <c r="M176" i="67" s="1"/>
  <c r="E176" i="67" l="1"/>
  <c r="D177" i="67"/>
  <c r="M177" i="67" s="1"/>
  <c r="O176" i="67"/>
  <c r="F177" i="67" s="1"/>
  <c r="E177" i="67" l="1"/>
  <c r="D178" i="67"/>
  <c r="M178" i="67" s="1"/>
  <c r="O177" i="67"/>
  <c r="F178" i="67" s="1"/>
  <c r="E178" i="67" l="1"/>
  <c r="O178" i="67"/>
  <c r="F179" i="67" s="1"/>
  <c r="D179" i="67"/>
  <c r="M179" i="67" s="1"/>
  <c r="O179" i="67" l="1"/>
  <c r="F180" i="67" s="1"/>
  <c r="D180" i="67"/>
  <c r="M180" i="67" s="1"/>
  <c r="E179" i="67"/>
  <c r="E180" i="67" l="1"/>
  <c r="O180" i="67"/>
  <c r="F181" i="67" s="1"/>
  <c r="D181" i="67"/>
  <c r="M181" i="67" s="1"/>
  <c r="D182" i="67" l="1"/>
  <c r="M182" i="67" s="1"/>
  <c r="O181" i="67"/>
  <c r="F182" i="67" s="1"/>
  <c r="E181" i="67"/>
  <c r="E182" i="67" l="1"/>
  <c r="O182" i="67"/>
  <c r="F183" i="67" s="1"/>
  <c r="D183" i="67"/>
  <c r="M183" i="67" s="1"/>
  <c r="D184" i="67" l="1"/>
  <c r="M184" i="67" s="1"/>
  <c r="O183" i="67"/>
  <c r="F184" i="67" s="1"/>
  <c r="E183" i="67"/>
  <c r="E184" i="67" l="1"/>
  <c r="D185" i="67"/>
  <c r="M185" i="67" s="1"/>
  <c r="O184" i="67"/>
  <c r="F185" i="67" s="1"/>
  <c r="E185" i="67" l="1"/>
  <c r="O185" i="67"/>
  <c r="F186" i="67" s="1"/>
  <c r="D186" i="67"/>
  <c r="M186" i="67" s="1"/>
  <c r="D187" i="67" l="1"/>
  <c r="M187" i="67" s="1"/>
  <c r="O186" i="67"/>
  <c r="F187" i="67" s="1"/>
  <c r="E186" i="67"/>
  <c r="E187" i="67" l="1"/>
  <c r="O187" i="67"/>
  <c r="F188" i="67" s="1"/>
  <c r="D188" i="67"/>
  <c r="M188" i="67" s="1"/>
  <c r="E188" i="67" l="1"/>
  <c r="D189" i="67"/>
  <c r="M189" i="67" s="1"/>
  <c r="O188" i="67"/>
  <c r="F189" i="67" s="1"/>
  <c r="E189" i="67" l="1"/>
  <c r="O189" i="67"/>
  <c r="F190" i="67" s="1"/>
  <c r="D190" i="67"/>
  <c r="M190" i="67" s="1"/>
  <c r="E190" i="67" l="1"/>
  <c r="O190" i="67"/>
  <c r="F191" i="67" s="1"/>
  <c r="D191" i="67"/>
  <c r="M191" i="67" s="1"/>
  <c r="O191" i="67" l="1"/>
  <c r="F192" i="67" s="1"/>
  <c r="D192" i="67"/>
  <c r="M192" i="67" s="1"/>
  <c r="E191" i="67"/>
  <c r="D193" i="67" l="1"/>
  <c r="M193" i="67" s="1"/>
  <c r="O192" i="67"/>
  <c r="F193" i="67" s="1"/>
  <c r="E192" i="67"/>
  <c r="E193" i="67" l="1"/>
  <c r="D194" i="67"/>
  <c r="M194" i="67" s="1"/>
  <c r="O193" i="67"/>
  <c r="F194" i="67" s="1"/>
  <c r="E194" i="67" l="1"/>
  <c r="O194" i="67"/>
  <c r="F195" i="67" s="1"/>
  <c r="D195" i="67"/>
  <c r="M195" i="67" s="1"/>
  <c r="D196" i="67" l="1"/>
  <c r="M196" i="67" s="1"/>
  <c r="O195" i="67"/>
  <c r="F196" i="67" s="1"/>
  <c r="E195" i="67"/>
  <c r="E196" i="67" l="1"/>
  <c r="O196" i="67"/>
  <c r="F197" i="67" s="1"/>
  <c r="D197" i="67"/>
  <c r="M197" i="67" s="1"/>
  <c r="O197" i="67" l="1"/>
  <c r="F198" i="67" s="1"/>
  <c r="D198" i="67"/>
  <c r="M198" i="67" s="1"/>
  <c r="E197" i="67"/>
  <c r="E198" i="67" l="1"/>
  <c r="O198" i="67"/>
  <c r="F199" i="67" s="1"/>
  <c r="D199" i="67"/>
  <c r="M199" i="67" s="1"/>
  <c r="E199" i="67" l="1"/>
  <c r="O199" i="67"/>
  <c r="F200" i="67" s="1"/>
  <c r="D200" i="67"/>
  <c r="M200" i="67" s="1"/>
  <c r="E200" i="67" l="1"/>
  <c r="D201" i="67"/>
  <c r="M201" i="67" s="1"/>
  <c r="O200" i="67"/>
  <c r="F201" i="67" s="1"/>
  <c r="E201" i="67" l="1"/>
  <c r="D202" i="67"/>
  <c r="M202" i="67" s="1"/>
  <c r="O201" i="67"/>
  <c r="F202" i="67" s="1"/>
  <c r="E202" i="67" l="1"/>
  <c r="O202" i="67"/>
  <c r="F203" i="67" s="1"/>
  <c r="D203" i="67"/>
  <c r="M203" i="67" s="1"/>
  <c r="E203" i="67" l="1"/>
  <c r="D204" i="67"/>
  <c r="M204" i="67" s="1"/>
  <c r="O203" i="67"/>
  <c r="F204" i="67" s="1"/>
  <c r="E204" i="67" l="1"/>
  <c r="O204" i="67"/>
  <c r="F205" i="67" s="1"/>
  <c r="D205" i="67"/>
  <c r="M205" i="67" s="1"/>
  <c r="E205" i="67" l="1"/>
  <c r="O205" i="67"/>
  <c r="F206" i="67" s="1"/>
  <c r="D206" i="67"/>
  <c r="M206" i="67" s="1"/>
  <c r="E206" i="67" l="1"/>
  <c r="D207" i="67"/>
  <c r="M207" i="67" s="1"/>
  <c r="O206" i="67"/>
  <c r="F207" i="67" s="1"/>
  <c r="E207" i="67" l="1"/>
  <c r="D208" i="67"/>
  <c r="M208" i="67" s="1"/>
  <c r="O207" i="67"/>
  <c r="F208" i="67" s="1"/>
  <c r="E208" i="67" l="1"/>
  <c r="D209" i="67"/>
  <c r="M209" i="67" s="1"/>
  <c r="O208" i="67"/>
  <c r="F209" i="67" s="1"/>
  <c r="E209" i="67" l="1"/>
  <c r="O209" i="67"/>
  <c r="F210" i="67" s="1"/>
  <c r="D210" i="67"/>
  <c r="M210" i="67" s="1"/>
  <c r="E210" i="67" l="1"/>
  <c r="D211" i="67"/>
  <c r="M211" i="67" s="1"/>
  <c r="O210" i="67"/>
  <c r="F211" i="67" s="1"/>
  <c r="E211" i="67" l="1"/>
  <c r="O211" i="67"/>
  <c r="F212" i="67" s="1"/>
  <c r="D212" i="67"/>
  <c r="M212" i="67" s="1"/>
  <c r="D213" i="67" l="1"/>
  <c r="M213" i="67" s="1"/>
  <c r="O212" i="67"/>
  <c r="F213" i="67" s="1"/>
  <c r="E212" i="67"/>
  <c r="E213" i="67" l="1"/>
  <c r="D214" i="67"/>
  <c r="M214" i="67" s="1"/>
  <c r="O213" i="67"/>
  <c r="F214" i="67" s="1"/>
  <c r="E214" i="67" l="1"/>
  <c r="D215" i="67"/>
  <c r="M215" i="67" s="1"/>
  <c r="O214" i="67"/>
  <c r="F215" i="67" s="1"/>
  <c r="E215" i="67" l="1"/>
  <c r="D216" i="67"/>
  <c r="M216" i="67" s="1"/>
  <c r="O215" i="67"/>
  <c r="F216" i="67" s="1"/>
  <c r="E216" i="67" l="1"/>
  <c r="O216" i="67"/>
  <c r="F217" i="67" s="1"/>
  <c r="D217" i="67"/>
  <c r="M217" i="67" s="1"/>
  <c r="O217" i="67" l="1"/>
  <c r="F218" i="67" s="1"/>
  <c r="D218" i="67"/>
  <c r="M218" i="67" s="1"/>
  <c r="E217" i="67"/>
  <c r="O218" i="67" l="1"/>
  <c r="F219" i="67" s="1"/>
  <c r="D219" i="67"/>
  <c r="M219" i="67" s="1"/>
  <c r="E218" i="67"/>
  <c r="E219" i="67" l="1"/>
  <c r="D220" i="67"/>
  <c r="M220" i="67" s="1"/>
  <c r="O219" i="67"/>
  <c r="F220" i="67" s="1"/>
  <c r="E220" i="67" l="1"/>
  <c r="O220" i="67"/>
  <c r="F221" i="67" s="1"/>
  <c r="D221" i="67"/>
  <c r="M221" i="67" s="1"/>
  <c r="E221" i="67" l="1"/>
  <c r="D222" i="67"/>
  <c r="M222" i="67" s="1"/>
  <c r="O221" i="67"/>
  <c r="F222" i="67" s="1"/>
  <c r="E222" i="67" l="1"/>
  <c r="O222" i="67"/>
  <c r="F223" i="67" s="1"/>
  <c r="D223" i="67"/>
  <c r="M223" i="67" s="1"/>
  <c r="E223" i="67" l="1"/>
  <c r="O223" i="67"/>
  <c r="F224" i="67" s="1"/>
  <c r="D224" i="67"/>
  <c r="M224" i="67" s="1"/>
  <c r="E224" i="67" l="1"/>
  <c r="O224" i="67"/>
  <c r="F225" i="67" s="1"/>
  <c r="D225" i="67"/>
  <c r="M225" i="67" s="1"/>
  <c r="E225" i="67" l="1"/>
  <c r="O225" i="67"/>
  <c r="F226" i="67" s="1"/>
  <c r="D226" i="67"/>
  <c r="M226" i="67" s="1"/>
  <c r="E226" i="67" l="1"/>
  <c r="O226" i="67"/>
  <c r="F227" i="67" s="1"/>
  <c r="D227" i="67"/>
  <c r="M227" i="67" s="1"/>
  <c r="D228" i="67" l="1"/>
  <c r="M228" i="67" s="1"/>
  <c r="O227" i="67"/>
  <c r="F228" i="67" s="1"/>
  <c r="E227" i="67"/>
  <c r="E228" i="67" l="1"/>
  <c r="D229" i="67"/>
  <c r="M229" i="67" s="1"/>
  <c r="O228" i="67"/>
  <c r="F229" i="67" s="1"/>
  <c r="E229" i="67" l="1"/>
  <c r="O229" i="67"/>
  <c r="F230" i="67" s="1"/>
  <c r="D230" i="67"/>
  <c r="M230" i="67" s="1"/>
  <c r="O230" i="67" s="1"/>
  <c r="E230" i="67" l="1"/>
</calcChain>
</file>

<file path=xl/comments1.xml><?xml version="1.0" encoding="utf-8"?>
<comments xmlns="http://schemas.openxmlformats.org/spreadsheetml/2006/main">
  <authors>
    <author>hp 14-ba004ne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</commentList>
</comments>
</file>

<file path=xl/comments2.xml><?xml version="1.0" encoding="utf-8"?>
<comments xmlns="http://schemas.openxmlformats.org/spreadsheetml/2006/main">
  <authors>
    <author>hp 14-ba004ne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</commentList>
</comments>
</file>

<file path=xl/comments3.xml><?xml version="1.0" encoding="utf-8"?>
<comments xmlns="http://schemas.openxmlformats.org/spreadsheetml/2006/main">
  <authors>
    <author>hp 14-ba004ne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Add $18 from the month of June from cc
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$25 per month from cc
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$30 per month from cc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$70/month from bank starting Jul onwards 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Add $150 every month from cc</t>
        </r>
      </text>
    </comment>
  </commentList>
</comments>
</file>

<file path=xl/comments4.xml><?xml version="1.0" encoding="utf-8"?>
<comments xmlns="http://schemas.openxmlformats.org/spreadsheetml/2006/main">
  <authors>
    <author>hp 14-ba004ne</author>
  </authors>
  <commentList>
    <comment ref="H22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Difference in inventory closing value is due to part payment of this consignement in paypal whereas total 2000 CAD is charged in inventory management
</t>
        </r>
      </text>
    </comment>
    <comment ref="H500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conversion rate taken of 30th Apr
</t>
        </r>
      </text>
    </comment>
    <comment ref="H501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conversion rate taken of 30th Apr
</t>
        </r>
      </text>
    </comment>
    <comment ref="H502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conversion rate taken of 30th Apr
</t>
        </r>
      </text>
    </comment>
    <comment ref="H503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conversion rate taken of 30th Apr
</t>
        </r>
      </text>
    </comment>
    <comment ref="D595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minus of foreign means expense dr paypal cr
</t>
        </r>
      </text>
    </comment>
  </commentList>
</comments>
</file>

<file path=xl/comments5.xml><?xml version="1.0" encoding="utf-8"?>
<comments xmlns="http://schemas.openxmlformats.org/spreadsheetml/2006/main">
  <authors>
    <author>hp 14-ba004ne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Difference in inventory closing value is due to part payment of this consignement in paypal whereas total 2000 CAD is charged in inventory management
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paid $2000 in jul remaining will be paid later
 </t>
        </r>
      </text>
    </comment>
  </commentList>
</comments>
</file>

<file path=xl/comments6.xml><?xml version="1.0" encoding="utf-8"?>
<comments xmlns="http://schemas.openxmlformats.org/spreadsheetml/2006/main">
  <authors>
    <author>hp 14-ba004ne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Asked Nancy to explain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it was 5130 stated by Nancy but post discussion it was changed to 5150 and therefore cost of sales was adjusted
</t>
        </r>
      </text>
    </comment>
  </commentList>
</comments>
</file>

<file path=xl/comments7.xml><?xml version="1.0" encoding="utf-8"?>
<comments xmlns="http://schemas.openxmlformats.org/spreadsheetml/2006/main">
  <authors>
    <author>hp 14-ba004ne</author>
  </authors>
  <commentList>
    <comment ref="B21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</commentList>
</comments>
</file>

<file path=xl/comments8.xml><?xml version="1.0" encoding="utf-8"?>
<comments xmlns="http://schemas.openxmlformats.org/spreadsheetml/2006/main">
  <authors>
    <author>hp 14-ba004ne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</commentList>
</comments>
</file>

<file path=xl/comments9.xml><?xml version="1.0" encoding="utf-8"?>
<comments xmlns="http://schemas.openxmlformats.org/spreadsheetml/2006/main">
  <authors>
    <author>hp 14-ba004ne</author>
  </authors>
  <commentList>
    <comment ref="B21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</commentList>
</comments>
</file>

<file path=xl/comments10.xml><?xml version="1.0" encoding="utf-8"?>
<comments xmlns="http://schemas.openxmlformats.org/spreadsheetml/2006/main">
  <authors>
    <author>hp 14-ba004ne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hp 14-ba004ne: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</commentList>
</comments>
</file>

<file path=xl/sharedStrings.xml><?xml version="1.0" encoding="utf-8"?>
<sst xmlns="http://schemas.openxmlformats.org/spreadsheetml/2006/main" count="3103" uniqueCount="921">
  <si>
    <t>ASSETS</t>
  </si>
  <si>
    <t>CURRENT ASSETS</t>
  </si>
  <si>
    <t>Trade debts</t>
  </si>
  <si>
    <t>TOTAL ASSETS</t>
  </si>
  <si>
    <t>EQUITY AND LIABILITIES</t>
  </si>
  <si>
    <t>SHARE CAPITAL AND RESERVES</t>
  </si>
  <si>
    <t>Unappropriated profit</t>
  </si>
  <si>
    <t>CURRENT LIABILITIES</t>
  </si>
  <si>
    <t>TOTAL EQUITY AND LIABILITIES</t>
  </si>
  <si>
    <t>+dr</t>
  </si>
  <si>
    <t>PROFIT AND LOSS ACCOUNT</t>
  </si>
  <si>
    <t>Sales</t>
  </si>
  <si>
    <t>Cost of sales</t>
  </si>
  <si>
    <t>Gross profit</t>
  </si>
  <si>
    <t>General and administrative expenses</t>
  </si>
  <si>
    <t>Financial charges</t>
  </si>
  <si>
    <t>Taxation</t>
  </si>
  <si>
    <t>CASH FLOW STATEMENT</t>
  </si>
  <si>
    <t>Cash flows from operating activities</t>
  </si>
  <si>
    <t>Adjustments for items not involving movement of funds:</t>
  </si>
  <si>
    <t>Depreciation</t>
  </si>
  <si>
    <t>Provision for doubtful debts</t>
  </si>
  <si>
    <t>Bad debts written off</t>
  </si>
  <si>
    <t>Net cash flow before working capital changes</t>
  </si>
  <si>
    <t xml:space="preserve">   Trade and other payables</t>
  </si>
  <si>
    <t>Cash generated from operations</t>
  </si>
  <si>
    <t>Financial charges paid</t>
  </si>
  <si>
    <t>Cash flows from investing activities</t>
  </si>
  <si>
    <t>Additions to operating fixed assets</t>
  </si>
  <si>
    <t>Proceeds from sale of operating fixed assets</t>
  </si>
  <si>
    <t>Long term deposits</t>
  </si>
  <si>
    <t>Cash flows from financing activities</t>
  </si>
  <si>
    <t>Proceeds from long term financing</t>
  </si>
  <si>
    <t>Repayments of long term financing</t>
  </si>
  <si>
    <t>Dividend paid</t>
  </si>
  <si>
    <t>Short term borrowings</t>
  </si>
  <si>
    <t>STATEMENT OF CHANGES IN EQUITY</t>
  </si>
  <si>
    <t>Total</t>
  </si>
  <si>
    <t>Opening</t>
  </si>
  <si>
    <t>Gain on sale of fixed assets</t>
  </si>
  <si>
    <t>Net cash used in investing activities</t>
  </si>
  <si>
    <t>Net cash generated from financing activities</t>
  </si>
  <si>
    <t>Profit / (loss) before tax</t>
  </si>
  <si>
    <t>Increase in current liabilities</t>
  </si>
  <si>
    <t>Net cash (used in) / generated from operating activities</t>
  </si>
  <si>
    <t>Net increase / (decrease) in cash and cash equivalents</t>
  </si>
  <si>
    <t>Profit / (loss) before taxation</t>
  </si>
  <si>
    <t>Account title</t>
  </si>
  <si>
    <t>Parent code</t>
  </si>
  <si>
    <t>Subsidiary code</t>
  </si>
  <si>
    <t>Credit</t>
  </si>
  <si>
    <t>Balance</t>
  </si>
  <si>
    <t>Date</t>
  </si>
  <si>
    <t>Particular</t>
  </si>
  <si>
    <t>Debit</t>
  </si>
  <si>
    <t>Parent Title</t>
  </si>
  <si>
    <t>Fixed Asset</t>
  </si>
  <si>
    <t>Inventory</t>
  </si>
  <si>
    <t>Cash and bank Balances</t>
  </si>
  <si>
    <t>Equity</t>
  </si>
  <si>
    <t>Cost of Goods Sold</t>
  </si>
  <si>
    <t>General and Administrative Expense</t>
  </si>
  <si>
    <t>Bank Account</t>
  </si>
  <si>
    <t>Capital</t>
  </si>
  <si>
    <t>Trial Balance</t>
  </si>
  <si>
    <t>Office Expenses</t>
  </si>
  <si>
    <t xml:space="preserve"> - </t>
  </si>
  <si>
    <t>Financial Cost</t>
  </si>
  <si>
    <t>Bank Charges</t>
  </si>
  <si>
    <t>Rent</t>
  </si>
  <si>
    <t>Payroll</t>
  </si>
  <si>
    <t>Account Code</t>
  </si>
  <si>
    <t xml:space="preserve">Cash and cash equivalents at the beginning </t>
  </si>
  <si>
    <t>Cash and cash equivalents at the end</t>
  </si>
  <si>
    <t>Non Current Liabilities</t>
  </si>
  <si>
    <t>NON CURRENT LIABILITIES</t>
  </si>
  <si>
    <t>Other income/(expense)</t>
  </si>
  <si>
    <t>Operating profit/(loss)</t>
  </si>
  <si>
    <t>Total comprehensive income for the period</t>
  </si>
  <si>
    <t>Profit / (loss) for the period</t>
  </si>
  <si>
    <t>Entertainment and Dining</t>
  </si>
  <si>
    <t>Insurance</t>
  </si>
  <si>
    <t>(Increase) / decrease in current assets</t>
  </si>
  <si>
    <t>NON CURRENT ASSETS</t>
  </si>
  <si>
    <t>Addition during the period</t>
  </si>
  <si>
    <t>Unappropriated profit / (loss)</t>
  </si>
  <si>
    <t xml:space="preserve">   Capital Introduced</t>
  </si>
  <si>
    <t>Profit/(Loss) after taxation</t>
  </si>
  <si>
    <t>Consultancy Fee</t>
  </si>
  <si>
    <t>MONTHWISE</t>
  </si>
  <si>
    <t>As on 31 Jan 2020</t>
  </si>
  <si>
    <t>ESCAPE SWIMWEAR</t>
  </si>
  <si>
    <t>GENERAL LEDGER</t>
  </si>
  <si>
    <t>FOR THE PERIOD ENDED JANUARY 31, 2020</t>
  </si>
  <si>
    <t>Balance as at Jan 01, 2020</t>
  </si>
  <si>
    <t>Balance as at Jan 31, 2020</t>
  </si>
  <si>
    <t>USD $</t>
  </si>
  <si>
    <t>Summarised Inventory Management</t>
  </si>
  <si>
    <t>Opening balance</t>
  </si>
  <si>
    <t>Qty</t>
  </si>
  <si>
    <t>Purchase</t>
  </si>
  <si>
    <t>Sale</t>
  </si>
  <si>
    <t>Closing Balance</t>
  </si>
  <si>
    <t>Product</t>
  </si>
  <si>
    <t>Per Unit
USD $</t>
  </si>
  <si>
    <t>Total
USD $</t>
  </si>
  <si>
    <t>Statement description</t>
  </si>
  <si>
    <t>Ref</t>
  </si>
  <si>
    <t>Category</t>
  </si>
  <si>
    <t>Purpose</t>
  </si>
  <si>
    <t>COSTCO WHSE #0664 PLANO, TX</t>
  </si>
  <si>
    <t>4789********1388</t>
  </si>
  <si>
    <t>NOT BUSINESS</t>
  </si>
  <si>
    <t>SP * BALI SWIM LTD HONG KONG</t>
  </si>
  <si>
    <t xml:space="preserve">Inventory </t>
  </si>
  <si>
    <t>New inventory 4 styles / tags</t>
  </si>
  <si>
    <t>PAYPAL *SHOPIFY 4029357733, ON</t>
  </si>
  <si>
    <t>Shipping</t>
  </si>
  <si>
    <t>PAYPAL *YQ811ANG 4029357733, CA</t>
  </si>
  <si>
    <t>SHIPPING for inventory</t>
  </si>
  <si>
    <t>Re Stock</t>
  </si>
  <si>
    <t>Re Stock 70 pieces</t>
  </si>
  <si>
    <t>PAYPAL *BALI SWIM 4029357733</t>
  </si>
  <si>
    <t>THIS IS SAMPLES FOR 120 PIECES</t>
  </si>
  <si>
    <t>QT 907 GARLAND, TX</t>
  </si>
  <si>
    <t>TOM THUMB #1783 GARLAND, TX</t>
  </si>
  <si>
    <t>WWW.ALIBABA.COM LONDON</t>
  </si>
  <si>
    <t>PAYMENT THANK YOU/PAIEMEN T MERCI</t>
  </si>
  <si>
    <t>PAYMENT TO CC</t>
  </si>
  <si>
    <t>FACEBK *FNBVFRETA2 fb.me/ads</t>
  </si>
  <si>
    <t>FB ADS</t>
  </si>
  <si>
    <t>KROGER #0557 GARLAND, TX</t>
  </si>
  <si>
    <t>This was total with the 210 pieces, remainder of price</t>
  </si>
  <si>
    <t>TAGS FOR INVENTORY</t>
  </si>
  <si>
    <t xml:space="preserve">inventory </t>
  </si>
  <si>
    <t>FACEBK *2YSVJQSTA2 fb.me/ads</t>
  </si>
  <si>
    <t xml:space="preserve">210 PIECES </t>
  </si>
  <si>
    <t>KLAVIYO SOFTWARE KLAVIYO.COM, MA</t>
  </si>
  <si>
    <t>Email Marketing</t>
  </si>
  <si>
    <t>INTEREST REVERSAL TORONTO, ON</t>
  </si>
  <si>
    <t xml:space="preserve">Fee </t>
  </si>
  <si>
    <t>PURCHASE INTEREST</t>
  </si>
  <si>
    <t>FACEBK *R99HBQ2UA2 fb.me/ads</t>
  </si>
  <si>
    <t>FACEBK *Z9YWLQ6UA2 fb.me/ads</t>
  </si>
  <si>
    <t>FACEBK *EZPT6Q2UA2 fb.me/ads</t>
  </si>
  <si>
    <t>PAYPAL *TMCV MEDIA 4029357733, CA</t>
  </si>
  <si>
    <t>1590 USD - 199 PIECES</t>
  </si>
  <si>
    <t>FACEBK *Z93THQ6UA2 fb.me/ads</t>
  </si>
  <si>
    <t>FACEBK *23JWWPJUA2 fb.me/ads</t>
  </si>
  <si>
    <t>SAMS CLUB #4783 GARLAND, TX</t>
  </si>
  <si>
    <t>FACEBK *RRFCNQJTA2 fb.me/ads</t>
  </si>
  <si>
    <t>FACEBK *S9A4HRNTA2 fb.me/ads</t>
  </si>
  <si>
    <t>FACEBK *ZL6P3QSTA2 fb.me/ads</t>
  </si>
  <si>
    <t>FACEBK *WFS7LQJTA2 fb.me/ads</t>
  </si>
  <si>
    <t>FACEBK *8WLUFRNTA2 fb.me/ads</t>
  </si>
  <si>
    <t>FACEBK *LJNNTPJUA2 fb.me/ads</t>
  </si>
  <si>
    <t>RYAN DENTAL GARLAND, TX</t>
  </si>
  <si>
    <t>INVENTORY NEW</t>
  </si>
  <si>
    <t>300 pieces - it is 4000 USD total, waiting for the payment for the remainder</t>
  </si>
  <si>
    <t>SHIPPING INVENTORY</t>
  </si>
  <si>
    <t>PAYMENT PAID</t>
  </si>
  <si>
    <t>7-ELEVEN 35393 GARLAND, TX</t>
  </si>
  <si>
    <t>STARBUCKS STORE 6379 GARLAND, TX</t>
  </si>
  <si>
    <t>NAM HUA RESTAURANT CUISIN GARLAND, TX</t>
  </si>
  <si>
    <t>PROGRESSIVE *INSURANCE 800-776-4737, OH</t>
  </si>
  <si>
    <t>SUNGLASS HUT 4763 ALLEN, TX</t>
  </si>
  <si>
    <t>CATHAYPACAIR1607438362006 LOS ANGELES, CA</t>
  </si>
  <si>
    <t>CATHAYPACAIR1607438360006 LOS ANGELES, CA</t>
  </si>
  <si>
    <t>QATAR AIR 0000239006104 DOHA</t>
  </si>
  <si>
    <t>QATAR AIR 1572390061053 INTERNET, DC</t>
  </si>
  <si>
    <t>IN OUT PARCEL 2 POINT ROBERTS, WA</t>
  </si>
  <si>
    <t>4789********6908</t>
  </si>
  <si>
    <t>SHELL OIL 10007418006 POINT ROBERTS, WA</t>
  </si>
  <si>
    <t>BED BATH &amp; BEYOND #651 9737854333, NJ</t>
  </si>
  <si>
    <t>204 pieces = it was 2000 CAD</t>
  </si>
  <si>
    <t>Payment</t>
  </si>
  <si>
    <t>SHOPIFY* 73603768 OTTAWA, ON</t>
  </si>
  <si>
    <t>SHOPIFY* 73516322 OTTAWA, ON</t>
  </si>
  <si>
    <t>SHOPIFY* 73511049 OTTAWA, ON</t>
  </si>
  <si>
    <t>GOOGLE *GSUITE_escapes 855-222-8603, ON 14.04 CAD @ .791310</t>
  </si>
  <si>
    <t>Email</t>
  </si>
  <si>
    <t>Monthwise</t>
  </si>
  <si>
    <t>Amount spent USD $</t>
  </si>
  <si>
    <t>Credit card payment USD $</t>
  </si>
  <si>
    <t>Dues and Subscription</t>
  </si>
  <si>
    <t>Vehicles</t>
  </si>
  <si>
    <t>Electrical Equipments</t>
  </si>
  <si>
    <t>Packing Material</t>
  </si>
  <si>
    <t>Swimwear Product</t>
  </si>
  <si>
    <t>Cash and Bank Balances</t>
  </si>
  <si>
    <t>PayPal Account</t>
  </si>
  <si>
    <t>Long Term Liabilities</t>
  </si>
  <si>
    <t>Current Liabilities</t>
  </si>
  <si>
    <t>Credit Card</t>
  </si>
  <si>
    <t>Sale of Swimwear</t>
  </si>
  <si>
    <t>Inventory Cost</t>
  </si>
  <si>
    <t>Shipping Charges</t>
  </si>
  <si>
    <t>Advertisement and Marketing</t>
  </si>
  <si>
    <t>Communication</t>
  </si>
  <si>
    <t>Miscellaneous Expenses</t>
  </si>
  <si>
    <t>Interest Charge</t>
  </si>
  <si>
    <t>Repair and Maintenance</t>
  </si>
  <si>
    <t>Less: Discounts</t>
  </si>
  <si>
    <t>Foreign Exchange Rate Adjustment</t>
  </si>
  <si>
    <t>Utilities</t>
  </si>
  <si>
    <t>Packing Material Cost</t>
  </si>
  <si>
    <t>Net Sales</t>
  </si>
  <si>
    <t>n/a</t>
  </si>
  <si>
    <t>CC Payment</t>
  </si>
  <si>
    <t>01-17-2020</t>
  </si>
  <si>
    <t>01-28-2020</t>
  </si>
  <si>
    <t>https://www.currency-converter.org.uk/currency-rates/historical/table/CAD-USD.html</t>
  </si>
  <si>
    <t>As on 28 Feb 2020</t>
  </si>
  <si>
    <t>FOR THE PERIOD ENDED FEBRUARY 28, 2020</t>
  </si>
  <si>
    <t>BALANCE SHEET AS AT JANUARY 31, 2020</t>
  </si>
  <si>
    <t>BALANCE SHEET AS AT FEBRUARY 28, 2020</t>
  </si>
  <si>
    <t>Balance as at Feb 28, 2020</t>
  </si>
  <si>
    <t>Charged to Capital</t>
  </si>
  <si>
    <t>As on 31 Mar 2020</t>
  </si>
  <si>
    <t>FOR THE PERIOD ENDED MARCH 31, 2020</t>
  </si>
  <si>
    <t>BALANCE SHEET AS AT MARCH 31, 2020</t>
  </si>
  <si>
    <t>Balance as at Mar 31, 2020</t>
  </si>
  <si>
    <t>not added as left for not business</t>
  </si>
  <si>
    <t>Transaction Details</t>
  </si>
  <si>
    <t>not specified</t>
  </si>
  <si>
    <t>Re stock 70 pcs</t>
  </si>
  <si>
    <t>50pcs</t>
  </si>
  <si>
    <t>Time</t>
  </si>
  <si>
    <t>Time Zone</t>
  </si>
  <si>
    <t>Description</t>
  </si>
  <si>
    <t>Currency</t>
  </si>
  <si>
    <t xml:space="preserve">Gross </t>
  </si>
  <si>
    <t>Net</t>
  </si>
  <si>
    <t>Transaction ID</t>
  </si>
  <si>
    <t>From Email Address</t>
  </si>
  <si>
    <t>Name</t>
  </si>
  <si>
    <t>Bank Name</t>
  </si>
  <si>
    <t>Shipping and Handling Amount</t>
  </si>
  <si>
    <t>Sales Tax</t>
  </si>
  <si>
    <t>Invoice ID</t>
  </si>
  <si>
    <t>Reference Txn ID</t>
  </si>
  <si>
    <t>America/Toronto</t>
  </si>
  <si>
    <t>General Currency Conversion</t>
  </si>
  <si>
    <t>CAD</t>
  </si>
  <si>
    <t>50404156DM7609259</t>
  </si>
  <si>
    <t>DON365550</t>
  </si>
  <si>
    <t>2TJ24017DH582473F</t>
  </si>
  <si>
    <t>General Credit Card Deposit</t>
  </si>
  <si>
    <t>3LE62084W04296122</t>
  </si>
  <si>
    <t>2S231500YS1365236</t>
  </si>
  <si>
    <t>01477312HK369973N</t>
  </si>
  <si>
    <t>8N2975469L313520Y</t>
  </si>
  <si>
    <t>9F407076VS1927421</t>
  </si>
  <si>
    <t>0UU49128D2614382E</t>
  </si>
  <si>
    <t>General Payment</t>
  </si>
  <si>
    <t>8DB81521951990932</t>
  </si>
  <si>
    <t>yq811ang@163.com</t>
  </si>
  <si>
    <t>qian yang</t>
  </si>
  <si>
    <t>Payment Review Hold</t>
  </si>
  <si>
    <t>21A5106719527635C</t>
  </si>
  <si>
    <t>Payment Review Release</t>
  </si>
  <si>
    <t>55W15430E07187313</t>
  </si>
  <si>
    <t>Mobile Payment</t>
  </si>
  <si>
    <t>68A33917H16177341</t>
  </si>
  <si>
    <t>vickifan.2@hotmail.com</t>
  </si>
  <si>
    <t>De Liao Wei</t>
  </si>
  <si>
    <t>Express Checkout Payment</t>
  </si>
  <si>
    <t>AUD</t>
  </si>
  <si>
    <t>merchantsuitepaypal@redcross.org.au</t>
  </si>
  <si>
    <t>Australian Red Cross Society</t>
  </si>
  <si>
    <t>9L71280954260680D</t>
  </si>
  <si>
    <t>2UV45795J72931939</t>
  </si>
  <si>
    <t>Yaganmoore@yahoo.com.au</t>
  </si>
  <si>
    <t>Yagan Moore</t>
  </si>
  <si>
    <t>8NW723600M054711E</t>
  </si>
  <si>
    <t>USD</t>
  </si>
  <si>
    <t>684862838R899025H</t>
  </si>
  <si>
    <t>auau101795@gmail.com</t>
  </si>
  <si>
    <t>Aurora Reyes</t>
  </si>
  <si>
    <t>c11994956464195.1</t>
  </si>
  <si>
    <t>7YL15345YD328064C</t>
  </si>
  <si>
    <t>ngoctramstar@yahoo.ca</t>
  </si>
  <si>
    <t>Victoria Ngo</t>
  </si>
  <si>
    <t>c12000342114371.1</t>
  </si>
  <si>
    <t>1GB840452H794724E</t>
  </si>
  <si>
    <t>kavhome@online.de</t>
  </si>
  <si>
    <t>Volker Kaul</t>
  </si>
  <si>
    <t>c12002701508675.1</t>
  </si>
  <si>
    <t>3DA53885DC857944M</t>
  </si>
  <si>
    <t>sunshine1212@hotmail.de</t>
  </si>
  <si>
    <t>Melina Oliver Freund</t>
  </si>
  <si>
    <t>c12002735587395.1</t>
  </si>
  <si>
    <t>2AV46931M7163745X</t>
  </si>
  <si>
    <t>lava9194@fredonia.edu</t>
  </si>
  <si>
    <t>Sarah LaValle</t>
  </si>
  <si>
    <t>c12002996191299.1</t>
  </si>
  <si>
    <t>33J10924HJ079020T</t>
  </si>
  <si>
    <t>c12003566977091.1</t>
  </si>
  <si>
    <t>5PL12368332735537</t>
  </si>
  <si>
    <t>kittyphung24@hotmail.com</t>
  </si>
  <si>
    <t>kitty phung</t>
  </si>
  <si>
    <t>c12005397332035.1</t>
  </si>
  <si>
    <t>3JA27674S9806404B</t>
  </si>
  <si>
    <t>wdzthee@yahoo.com</t>
  </si>
  <si>
    <t>Phuong Ngo</t>
  </si>
  <si>
    <t>c12007829340227.1</t>
  </si>
  <si>
    <t>5MM54133BT135601E</t>
  </si>
  <si>
    <t>alexdecker93@aol.com</t>
  </si>
  <si>
    <t>Alexander Decker</t>
  </si>
  <si>
    <t>c12008782528579.1</t>
  </si>
  <si>
    <t>97D20136N5323625R</t>
  </si>
  <si>
    <t>4F692115C3146590E</t>
  </si>
  <si>
    <t>6J1775549X056381J</t>
  </si>
  <si>
    <t>n.newen16@gmail.com</t>
  </si>
  <si>
    <t>Naomi Newen</t>
  </si>
  <si>
    <t>c12028689809475.1</t>
  </si>
  <si>
    <t>6BH51460FA780505E</t>
  </si>
  <si>
    <t>i.newen128@gmail.com</t>
  </si>
  <si>
    <t>Ivana Newen</t>
  </si>
  <si>
    <t>c12028659040323.1</t>
  </si>
  <si>
    <t>4GM90412BL1087047</t>
  </si>
  <si>
    <t>Andrea_fenderson@ymail.com</t>
  </si>
  <si>
    <t>Andrea Fenderson</t>
  </si>
  <si>
    <t>c12029855006787.1</t>
  </si>
  <si>
    <t>0SL08985U8186502T</t>
  </si>
  <si>
    <t>osorio7patricia@gmail.com</t>
  </si>
  <si>
    <t>Patricia Osorio</t>
  </si>
  <si>
    <t>c12038501335107.1</t>
  </si>
  <si>
    <t>8Y2193915H925523S</t>
  </si>
  <si>
    <t>emilyykay@hotmail.com</t>
  </si>
  <si>
    <t>Emily Kay</t>
  </si>
  <si>
    <t>c12038509264963.2</t>
  </si>
  <si>
    <t>91C35536DV6014744</t>
  </si>
  <si>
    <t>rachel0296@gmail.com</t>
  </si>
  <si>
    <t>tiedyed</t>
  </si>
  <si>
    <t>c12042665656387.1</t>
  </si>
  <si>
    <t>64W937806B871720S</t>
  </si>
  <si>
    <t>panzardi_1820@hotmail.com</t>
  </si>
  <si>
    <t>Genesis Panzardi</t>
  </si>
  <si>
    <t>c12042826580035.1</t>
  </si>
  <si>
    <t>3L249067808746723</t>
  </si>
  <si>
    <t>jacintasimpsxn@gmail.com</t>
  </si>
  <si>
    <t>Jacinta Simpson</t>
  </si>
  <si>
    <t>c12044647432259.1</t>
  </si>
  <si>
    <t>45X4776011038331E</t>
  </si>
  <si>
    <t>viviandvnguyen@gmail.com</t>
  </si>
  <si>
    <t>Vivian Nguyen</t>
  </si>
  <si>
    <t>c12052118306883.1</t>
  </si>
  <si>
    <t>9GB09883MT887733U</t>
  </si>
  <si>
    <t>jnnferngo@gmail.com</t>
  </si>
  <si>
    <t>Jennifer Ngo</t>
  </si>
  <si>
    <t>c12058945388611.1</t>
  </si>
  <si>
    <t>5K494630HE851845G</t>
  </si>
  <si>
    <t>alyssepujol@gmail.com</t>
  </si>
  <si>
    <t>Alysse Pujol</t>
  </si>
  <si>
    <t>c12060207415363.1</t>
  </si>
  <si>
    <t>9LY04243JD231892U</t>
  </si>
  <si>
    <t>claire.wiley@googlemail.com</t>
  </si>
  <si>
    <t>Claire Wileman</t>
  </si>
  <si>
    <t>c12061835460675.1</t>
  </si>
  <si>
    <t>59K9230757936135A</t>
  </si>
  <si>
    <t>cameron.birney1@gmail.com</t>
  </si>
  <si>
    <t>Cameron Birney</t>
  </si>
  <si>
    <t>c12068006068291.1</t>
  </si>
  <si>
    <t>01B50633A2321334U</t>
  </si>
  <si>
    <t>sdur463667@aol.com</t>
  </si>
  <si>
    <t>steve durante</t>
  </si>
  <si>
    <t>c12065919205443.1</t>
  </si>
  <si>
    <t>4VD09171HM479360P</t>
  </si>
  <si>
    <t>Hold on Balance for Dispute Investigation</t>
  </si>
  <si>
    <t>8VK6983432380714U</t>
  </si>
  <si>
    <t>7S3729529V8280844</t>
  </si>
  <si>
    <t>9GJ643139Y9911108</t>
  </si>
  <si>
    <t>francescamariecatan@gmail.com</t>
  </si>
  <si>
    <t>Francesca Catan</t>
  </si>
  <si>
    <t>c12138696802371.1</t>
  </si>
  <si>
    <t>8T241258N80766626</t>
  </si>
  <si>
    <t>samportm@gmail.com</t>
  </si>
  <si>
    <t>Samantha Porter</t>
  </si>
  <si>
    <t>c12143901147203.1</t>
  </si>
  <si>
    <t>9CW99286L01423728</t>
  </si>
  <si>
    <t>bookings.tvu@gmail.com</t>
  </si>
  <si>
    <t>Tiffany Vu</t>
  </si>
  <si>
    <t>5BP36998WJ0487531</t>
  </si>
  <si>
    <t>veronicahenriksenwindom@hotmail.com</t>
  </si>
  <si>
    <t>Veronica Windom</t>
  </si>
  <si>
    <t>c12151493591107.1</t>
  </si>
  <si>
    <t>7DD18501ST381431Y</t>
  </si>
  <si>
    <t>x_evonnee@hotmail.com</t>
  </si>
  <si>
    <t>Evonne Nguyen</t>
  </si>
  <si>
    <t>c12162639495235.1</t>
  </si>
  <si>
    <t>1HP09040XS799424C</t>
  </si>
  <si>
    <t>99L440238U824344W</t>
  </si>
  <si>
    <t>1R822408L7758181H</t>
  </si>
  <si>
    <t>INV2-JWM7-D7T7-7WFK-G3X9</t>
  </si>
  <si>
    <t>0U206517XS736812L</t>
  </si>
  <si>
    <t>Website Payment</t>
  </si>
  <si>
    <t>vash@tmcv-media.com</t>
  </si>
  <si>
    <t>VÃ¡clav Tomanec</t>
  </si>
  <si>
    <t>06611064UD930884E</t>
  </si>
  <si>
    <t>8S38435311439294J</t>
  </si>
  <si>
    <t>38W202883J171123M</t>
  </si>
  <si>
    <t>hollygsxr750@yahoo.com</t>
  </si>
  <si>
    <t>michelle nelson</t>
  </si>
  <si>
    <t>c12202007265347.1</t>
  </si>
  <si>
    <t>96F78216VS163332C</t>
  </si>
  <si>
    <t>c12202735140931.1</t>
  </si>
  <si>
    <t>2ML28702VA5558525</t>
  </si>
  <si>
    <t>6HB661849B333870E</t>
  </si>
  <si>
    <t>tiffshe@hotmail.com</t>
  </si>
  <si>
    <t>spree</t>
  </si>
  <si>
    <t>c12206327726147.1</t>
  </si>
  <si>
    <t>1924097166308325V</t>
  </si>
  <si>
    <t>jamie.moon2556@gmail.com</t>
  </si>
  <si>
    <t>Jamie moon</t>
  </si>
  <si>
    <t>c12207416574019.1</t>
  </si>
  <si>
    <t>46X04878CX872335F</t>
  </si>
  <si>
    <t>kristimccarver@gmail.com</t>
  </si>
  <si>
    <t>kristi mccarver</t>
  </si>
  <si>
    <t>c12210265227331.1</t>
  </si>
  <si>
    <t>31U799560U362884G</t>
  </si>
  <si>
    <t>a.telkolaly@gmail.com</t>
  </si>
  <si>
    <t>Aya Alkolaly</t>
  </si>
  <si>
    <t>c12210607620163.1</t>
  </si>
  <si>
    <t>01R88210D6445282J</t>
  </si>
  <si>
    <t>7J79264349067841S</t>
  </si>
  <si>
    <t>eboni_o@yahoo.com</t>
  </si>
  <si>
    <t>Eboni Ortega</t>
  </si>
  <si>
    <t>c12214394060867.1</t>
  </si>
  <si>
    <t>1WY35841DR354391G</t>
  </si>
  <si>
    <t>samryan409@icloud.com</t>
  </si>
  <si>
    <t>samantha bailey</t>
  </si>
  <si>
    <t>c12215206019139.1</t>
  </si>
  <si>
    <t>80800316A6298904E</t>
  </si>
  <si>
    <t>lerin.bullock@gmail.com</t>
  </si>
  <si>
    <t>L'erin Bullock</t>
  </si>
  <si>
    <t>c12217524322371.3</t>
  </si>
  <si>
    <t>4E600369AA924435X</t>
  </si>
  <si>
    <t>ramsey_blair@hotmail.com</t>
  </si>
  <si>
    <t>Blair Ramsey</t>
  </si>
  <si>
    <t>c12218571817027.1</t>
  </si>
  <si>
    <t>05G98704D94749417</t>
  </si>
  <si>
    <t>jami.bump@yahoo.com</t>
  </si>
  <si>
    <t>Jami Bump</t>
  </si>
  <si>
    <t>c12220837396547.1</t>
  </si>
  <si>
    <t>50L53183W18389534</t>
  </si>
  <si>
    <t>c12221430464579.1</t>
  </si>
  <si>
    <t>5AY51810GJ633235P</t>
  </si>
  <si>
    <t>mathiassuewella@gmail.com</t>
  </si>
  <si>
    <t>suewella mathias</t>
  </si>
  <si>
    <t>c12222284038211.1</t>
  </si>
  <si>
    <t>8HY88138R15547649</t>
  </si>
  <si>
    <t>4BL44880708351804</t>
  </si>
  <si>
    <t>8UD419742L617480K</t>
  </si>
  <si>
    <t>nakeyabellbookings@gmail.com</t>
  </si>
  <si>
    <t>Nakeya Bell</t>
  </si>
  <si>
    <t>c12223033180227.1</t>
  </si>
  <si>
    <t>3N159698HR9818613</t>
  </si>
  <si>
    <t>apalafox@elp.rr.com</t>
  </si>
  <si>
    <t>Andrew Palafox</t>
  </si>
  <si>
    <t>c12224029556803.1</t>
  </si>
  <si>
    <t>7KK05386WR519415A</t>
  </si>
  <si>
    <t>toriwhitakerr@hotmail.com</t>
  </si>
  <si>
    <t>Victoria Whitaker</t>
  </si>
  <si>
    <t>c12224991625283.1</t>
  </si>
  <si>
    <t>2C964419J18499412</t>
  </si>
  <si>
    <t>tamarajonesrealty@gmail.com</t>
  </si>
  <si>
    <t>Tamara Jones</t>
  </si>
  <si>
    <t>c12225227784259.1</t>
  </si>
  <si>
    <t>14C774360H225805W</t>
  </si>
  <si>
    <t>INV2-NMJX-QMU5-UEVF-PMZ8</t>
  </si>
  <si>
    <t>8NA649822K7308257</t>
  </si>
  <si>
    <t>6UV84309XH126821N</t>
  </si>
  <si>
    <t>lynnmartinez06@gmail.com</t>
  </si>
  <si>
    <t>Randi Martinez</t>
  </si>
  <si>
    <t>c12231307755587.1</t>
  </si>
  <si>
    <t>16A04935NX086873E</t>
  </si>
  <si>
    <t>janna.kim365@gmail.com</t>
  </si>
  <si>
    <t>Janna Kim</t>
  </si>
  <si>
    <t>c12234682957891.1</t>
  </si>
  <si>
    <t>5VV64682UE387930S</t>
  </si>
  <si>
    <t>amyratcliffe1998@outlook.com</t>
  </si>
  <si>
    <t>Amy Ratcliffe</t>
  </si>
  <si>
    <t>c12257045741635.1</t>
  </si>
  <si>
    <t>7RS634948L114250V</t>
  </si>
  <si>
    <t>bryonybell@hotmail.com</t>
  </si>
  <si>
    <t>Bryony Bell</t>
  </si>
  <si>
    <t>c12260903092291.1</t>
  </si>
  <si>
    <t>6VJ95036K3872180A</t>
  </si>
  <si>
    <t>Amandadurham126@gmail.com</t>
  </si>
  <si>
    <t>Amanda Durham</t>
  </si>
  <si>
    <t>c12262041976899.1</t>
  </si>
  <si>
    <t>Cancellation of Hold for Dispute Resolution</t>
  </si>
  <si>
    <t>Payment Reversal</t>
  </si>
  <si>
    <t>99D21715RC019734U</t>
  </si>
  <si>
    <t>7S141235L4733315N</t>
  </si>
  <si>
    <t>c12263762591811.1</t>
  </si>
  <si>
    <t>5J05720335870333X</t>
  </si>
  <si>
    <t>klcoben@icloud.com</t>
  </si>
  <si>
    <t>Kyra Rostron</t>
  </si>
  <si>
    <t>c12264851472451.1</t>
  </si>
  <si>
    <t>8P3241407M149022E</t>
  </si>
  <si>
    <t>nguyen.trinh@hotmail.ca</t>
  </si>
  <si>
    <t>Trinh Nguyen</t>
  </si>
  <si>
    <t>c12264880013379.1</t>
  </si>
  <si>
    <t>0312857834335322L</t>
  </si>
  <si>
    <t>natashaghouri@yahoo.co.uk</t>
  </si>
  <si>
    <t>Natasha ghouri</t>
  </si>
  <si>
    <t>c12278703652931.1</t>
  </si>
  <si>
    <t>1PT35605PA847343H</t>
  </si>
  <si>
    <t>bigbrorox@live.co.uk</t>
  </si>
  <si>
    <t>Chloe Lister</t>
  </si>
  <si>
    <t>c12281257164867.1</t>
  </si>
  <si>
    <t>8CS466824A3095317</t>
  </si>
  <si>
    <t>6PN027008M8680303</t>
  </si>
  <si>
    <t>shllycarroll@gmail.com</t>
  </si>
  <si>
    <t>Shelly Carroll</t>
  </si>
  <si>
    <t>c12291740532803.1</t>
  </si>
  <si>
    <t>4P2074347T804494V</t>
  </si>
  <si>
    <t>jude.gx@outlook.com</t>
  </si>
  <si>
    <t>Jude Goodman</t>
  </si>
  <si>
    <t>c12295375093827.1</t>
  </si>
  <si>
    <t>2YC74350434146500</t>
  </si>
  <si>
    <t>margaux.benard@yahoo.fr</t>
  </si>
  <si>
    <t>Margaux BÃ©nard</t>
  </si>
  <si>
    <t>c12295505674307.1</t>
  </si>
  <si>
    <t>6VM870966K897920K</t>
  </si>
  <si>
    <t>73N87620CL6672039</t>
  </si>
  <si>
    <t>langstonsyd@gmail.com</t>
  </si>
  <si>
    <t>Sydney Langston</t>
  </si>
  <si>
    <t>c12303589736515.1</t>
  </si>
  <si>
    <t>36E656770B012821R</t>
  </si>
  <si>
    <t>freya.m-w@hotmail.com</t>
  </si>
  <si>
    <t>freya Matthews-Whelan</t>
  </si>
  <si>
    <t>c12296166932547.5</t>
  </si>
  <si>
    <t>3LY46871RK642315K</t>
  </si>
  <si>
    <t>olivia.thaning@gmail.com</t>
  </si>
  <si>
    <t>Olivia Thaning</t>
  </si>
  <si>
    <t>c12305142480963.1</t>
  </si>
  <si>
    <t>09U77416CM817470B</t>
  </si>
  <si>
    <t>bree.delong@aol.com</t>
  </si>
  <si>
    <t>Bree DeLong</t>
  </si>
  <si>
    <t>c12304912875587.1</t>
  </si>
  <si>
    <t>1AB41710XJ643102E</t>
  </si>
  <si>
    <t>holcomb.ayla@gmail.com</t>
  </si>
  <si>
    <t>Ayla Holcomb</t>
  </si>
  <si>
    <t>c12318832656451.1</t>
  </si>
  <si>
    <t>1TR80241BL108201G</t>
  </si>
  <si>
    <t>morgan.grooms.17@gmail.com</t>
  </si>
  <si>
    <t>Morgan Grooms</t>
  </si>
  <si>
    <t>c12323216457795.1</t>
  </si>
  <si>
    <t>4C038108M1217830A</t>
  </si>
  <si>
    <t>AGA.LECH20@GMAIL.COM</t>
  </si>
  <si>
    <t>Lech Agnieszka</t>
  </si>
  <si>
    <t>c12280135057475.1</t>
  </si>
  <si>
    <t>8FT93054P17014409</t>
  </si>
  <si>
    <t>eveluvzthewanted0809@mail.com</t>
  </si>
  <si>
    <t>Eve Williams</t>
  </si>
  <si>
    <t>c12313959923779.1</t>
  </si>
  <si>
    <t>PreApproved Payment Bill User Payment</t>
  </si>
  <si>
    <t>46029841KM414642P</t>
  </si>
  <si>
    <t>Inc.canada@shopify.com</t>
  </si>
  <si>
    <t>Shopify Inc.</t>
  </si>
  <si>
    <t>B-85945520R3133750N</t>
  </si>
  <si>
    <t>8UU352089B551531J</t>
  </si>
  <si>
    <t>c12362709434435.1</t>
  </si>
  <si>
    <t>21X24469YC5589424</t>
  </si>
  <si>
    <t>tjedvaj16@gmail.com</t>
  </si>
  <si>
    <t>tin jeedvaj</t>
  </si>
  <si>
    <t>c12369506533443.1</t>
  </si>
  <si>
    <t>0PG9077620199122U</t>
  </si>
  <si>
    <t>scarlettcasado@gmail.com</t>
  </si>
  <si>
    <t>Scarlet Ãlvarez Casado</t>
  </si>
  <si>
    <t>c12370247614531.1</t>
  </si>
  <si>
    <t>0VB95271582047424</t>
  </si>
  <si>
    <t>Teagankaye99@gmail.com</t>
  </si>
  <si>
    <t>Teagan Davies</t>
  </si>
  <si>
    <t>c12371546144835.1</t>
  </si>
  <si>
    <t>2TR181697S273332R</t>
  </si>
  <si>
    <t>c13429044379766.1</t>
  </si>
  <si>
    <t>67M540474D183404C</t>
  </si>
  <si>
    <t>accounts@baliswim.com</t>
  </si>
  <si>
    <t>Bali Swim Ltd</t>
  </si>
  <si>
    <t>673193458H2850912</t>
  </si>
  <si>
    <t>3BJ40193RV590313V</t>
  </si>
  <si>
    <t>5HF95183N4871014F</t>
  </si>
  <si>
    <t>danilewis12345@gmail.com</t>
  </si>
  <si>
    <t>Danielle Lewis</t>
  </si>
  <si>
    <t>c12379915288643.1</t>
  </si>
  <si>
    <t>4NH79126VU019915V</t>
  </si>
  <si>
    <t>milliejones0602@gmail.com</t>
  </si>
  <si>
    <t>Millie Jones</t>
  </si>
  <si>
    <t>c12377809584195.1</t>
  </si>
  <si>
    <t>28P87386L4464782M</t>
  </si>
  <si>
    <t>missjngo@gmail.com</t>
  </si>
  <si>
    <t>c12387102326851.2</t>
  </si>
  <si>
    <t>6C334047JT9677234</t>
  </si>
  <si>
    <t>c12388371038275.1</t>
  </si>
  <si>
    <t>7FW52486NS998373V</t>
  </si>
  <si>
    <t>0LB00286HP2075705</t>
  </si>
  <si>
    <t>16361781UG848050J</t>
  </si>
  <si>
    <t>9XY12554UJ664494A</t>
  </si>
  <si>
    <t>Add gross sales and then other expenses seperately will automatically adjust in PnL</t>
  </si>
  <si>
    <t>As per shopify</t>
  </si>
  <si>
    <t>Sales from shopify</t>
  </si>
  <si>
    <t>Sales from Shopify</t>
  </si>
  <si>
    <t>CGS Shipping</t>
  </si>
  <si>
    <t>done from cc</t>
  </si>
  <si>
    <t>day</t>
  </si>
  <si>
    <t>orders</t>
  </si>
  <si>
    <t>gross_sales</t>
  </si>
  <si>
    <t>discounts</t>
  </si>
  <si>
    <t>returns</t>
  </si>
  <si>
    <t>net_sales</t>
  </si>
  <si>
    <t>shipping</t>
  </si>
  <si>
    <t>taxes</t>
  </si>
  <si>
    <t>total_sales</t>
  </si>
  <si>
    <t>total_sales less shipping</t>
  </si>
  <si>
    <t>Add: Sales Tax</t>
  </si>
  <si>
    <t>Net Sales Amount adjusted/received in bank</t>
  </si>
  <si>
    <t>At weighted average</t>
  </si>
  <si>
    <t xml:space="preserve">Closing balance adjustment for the month of Jan - Allocation of inventory cost of sales to cost of goods sold </t>
  </si>
  <si>
    <t xml:space="preserve">Closing balance adjustment for the month of Feb - Allocation of inventory cost of sales to cost of goods sold </t>
  </si>
  <si>
    <t xml:space="preserve">Closing balance adjustment for the month of Mar - Allocation of inventory cost of sales to cost of goods sold </t>
  </si>
  <si>
    <t xml:space="preserve">Closing balance adjustment for the month of Apr - Allocation of inventory cost of sales to cost of goods sold </t>
  </si>
  <si>
    <t>FOR THE PERIOD ENDED APRIL 30, 2020</t>
  </si>
  <si>
    <t>BALANCE SHEET AS AT APRIL 30, 2020</t>
  </si>
  <si>
    <t>Balance as at Apr 30, 2020</t>
  </si>
  <si>
    <t>As on 30 Apr 2020</t>
  </si>
  <si>
    <t>DETAILED MONTHWISE - WITH SHIPPING</t>
  </si>
  <si>
    <t>GROSS PROFIT</t>
  </si>
  <si>
    <t>OPERATING PROFIT/(LOSS)</t>
  </si>
  <si>
    <t>PROFIT/(LOSS) AFTER TAXATION</t>
  </si>
  <si>
    <t>Add: Shipping Outward Charges</t>
  </si>
  <si>
    <t>Delivery Outward Charges</t>
  </si>
  <si>
    <t>Prorata Adjustment of Total Shipping Charges Q1-Q4</t>
  </si>
  <si>
    <t>DETAILED MONTHWISE - WITHOUT SHOPIFY SHIPPING</t>
  </si>
  <si>
    <t>Fixed Employee Costs</t>
  </si>
  <si>
    <t>2 hours a day / 5 days a week</t>
  </si>
  <si>
    <t>560 CAD/Month</t>
  </si>
  <si>
    <t>PR / Admin - Kim</t>
  </si>
  <si>
    <t>2 hours a day / 2 days a week</t>
  </si>
  <si>
    <t>240 USD/Month</t>
  </si>
  <si>
    <t>Creative Video Editor</t>
  </si>
  <si>
    <t>6 hours a day / 5 days a week</t>
  </si>
  <si>
    <t>360 USD/Month</t>
  </si>
  <si>
    <t>VA - Lynnel</t>
  </si>
  <si>
    <t>Total Payroll for the month of Jan 20</t>
  </si>
  <si>
    <t>Total Payroll for the month of Feb 20</t>
  </si>
  <si>
    <t>Total Payroll for the month of Mar 20</t>
  </si>
  <si>
    <t>Total Payroll for the month of Apr 20</t>
  </si>
  <si>
    <t>Added from Shopify</t>
  </si>
  <si>
    <t>Done from paypal</t>
  </si>
  <si>
    <t>Payroll - Kim - PR Assistant</t>
  </si>
  <si>
    <t>Payroll - Lynnel - Creatives/Tasks</t>
  </si>
  <si>
    <t>Payroll - Yaiko - Video Editor</t>
  </si>
  <si>
    <t>Payroll - Jojo - Blog Writer</t>
  </si>
  <si>
    <t>GROSS PROFIT/(LOSS)</t>
  </si>
  <si>
    <t>Shipping Charges - Paypal</t>
  </si>
  <si>
    <t>Shipping Charges - Alibaba</t>
  </si>
  <si>
    <t>Shipping Charges - Shopify</t>
  </si>
  <si>
    <t>Dues and Subscription -Google  G Suite</t>
  </si>
  <si>
    <t>Dues and Subscription - Lead Pages</t>
  </si>
  <si>
    <t>Dues and Subscription - Shopify</t>
  </si>
  <si>
    <t>22 shipping fee shipping credit</t>
  </si>
  <si>
    <t>20 shipping fee shipping credit</t>
  </si>
  <si>
    <t>18 shipping fee shipping credit</t>
  </si>
  <si>
    <t>3 Apps Fee</t>
  </si>
  <si>
    <t>Basic Shopify plan and 3 Apps Fee</t>
  </si>
  <si>
    <t>16 shipping fee shipping credit</t>
  </si>
  <si>
    <t>Basic Shopify plan and 1 App Fee</t>
  </si>
  <si>
    <t>14 shipping fee shipping credit</t>
  </si>
  <si>
    <t>24 shipping fee shipping credit</t>
  </si>
  <si>
    <t>2 Apps Fee</t>
  </si>
  <si>
    <t>DETAILED MONTHWISE - WITH SHIPPING - VARIANCE ANALYSIS</t>
  </si>
  <si>
    <t>Variance</t>
  </si>
  <si>
    <t>%age</t>
  </si>
  <si>
    <t>$</t>
  </si>
  <si>
    <t>Reasons</t>
  </si>
  <si>
    <t xml:space="preserve">The decrease is due to overall decreased sales in the month of Feb </t>
  </si>
  <si>
    <t xml:space="preserve">A collective $1500 was paid for shipping via paypal to Qian Yang in Jan and remaining amount paid in Feb was lesser therefore resulted in decrease of cost </t>
  </si>
  <si>
    <t>The loss is due to overall impact of decreased sales in the month</t>
  </si>
  <si>
    <t>The difference is due to exchange rate difference from CAD to USD</t>
  </si>
  <si>
    <t>The increase is due to increase in shopify dues against basic subscription and apps</t>
  </si>
  <si>
    <t>The increase in operating loss is due to increase general and administrative expenses</t>
  </si>
  <si>
    <t>The increase is due to dues and subscription charges in the month of Feb</t>
  </si>
  <si>
    <t>The increase is due to interest charge on credit card</t>
  </si>
  <si>
    <t>The overall loss increased majorly due to low sales and increased general expenses.</t>
  </si>
  <si>
    <t>The increase is due to increase in sales for the month</t>
  </si>
  <si>
    <t>Higher discounts were allowed in the month</t>
  </si>
  <si>
    <t>Increased due to increase in sales</t>
  </si>
  <si>
    <t>The major increase in shipping is due to payment to Qing Yang of $1,590/-</t>
  </si>
  <si>
    <t xml:space="preserve">The increase in operating loss is due to increased cost of sales </t>
  </si>
  <si>
    <t>The overall loss increased majorly due to increased cost of sales</t>
  </si>
  <si>
    <t>The decrease is due to 
1. decrease in inventory cost allocated due to reduction in sales in the month of Feb; 
2. decrease in shipping charges</t>
  </si>
  <si>
    <t>The increase is due to:
1. cost of inventory allocated due to sales;
2. Increase in shipping charges</t>
  </si>
  <si>
    <t>Increase is due to higher sales but the net impact of discount allowed has reduced the overall impact of higher sales</t>
  </si>
  <si>
    <t>Higher discounts were allowed in the months resulting in increase</t>
  </si>
  <si>
    <t>The cost reduced due to net impact of:
1. higher inventory cost allocated due to higher sales 
2. decrease in shipping charges</t>
  </si>
  <si>
    <t>Loss reduced due to reduction in cost of sales and increase in sales</t>
  </si>
  <si>
    <t xml:space="preserve">The decrease in operating loss is due to decreased cost of sales and increased sales in the month </t>
  </si>
  <si>
    <t>The overall loss reduced due to reduction in costs and increase in sales</t>
  </si>
  <si>
    <t>Advertisement and Marketing - Facebook Ads</t>
  </si>
  <si>
    <t>Advertisement and Marketing - Instagram Ads</t>
  </si>
  <si>
    <t>Advertisement and Marketing - Youtube Influencers</t>
  </si>
  <si>
    <t>Advertisement and Marketing - Instagram Influencers</t>
  </si>
  <si>
    <t>Advertisement and Marketing - Bloggers</t>
  </si>
  <si>
    <t>The increase is due to increase in adds</t>
  </si>
  <si>
    <t>GOOGLE *GSUITE_escapes for the month of Feb 20</t>
  </si>
  <si>
    <t>GOOGLE *GSUITE_escapes for the month of Mar 20</t>
  </si>
  <si>
    <t>GOOGLE *GSUITE_escapes for the month of Apr 20</t>
  </si>
  <si>
    <t>General and Administrative Expenses</t>
  </si>
  <si>
    <t>Basic Shopify Plan</t>
  </si>
  <si>
    <t>COST MARGIN AND PROFIT MARGIN</t>
  </si>
  <si>
    <t>Direct Costs</t>
  </si>
  <si>
    <t>VARIABLE AND FIXED COST</t>
  </si>
  <si>
    <t>V</t>
  </si>
  <si>
    <t>Income</t>
  </si>
  <si>
    <t>Liability</t>
  </si>
  <si>
    <t>F</t>
  </si>
  <si>
    <t>per unit</t>
  </si>
  <si>
    <t>total</t>
  </si>
  <si>
    <t>Actual output</t>
  </si>
  <si>
    <t>Production Capacity</t>
  </si>
  <si>
    <t>Raw material</t>
  </si>
  <si>
    <t>Direct labor</t>
  </si>
  <si>
    <t>Var OH</t>
  </si>
  <si>
    <t>Total Var</t>
  </si>
  <si>
    <t>Fixed OH</t>
  </si>
  <si>
    <t>Total Cost</t>
  </si>
  <si>
    <t>10000 units increase</t>
  </si>
  <si>
    <t>COGS for 110000 units sold</t>
  </si>
  <si>
    <t>Var Opr Exp</t>
  </si>
  <si>
    <t>Margin</t>
  </si>
  <si>
    <t>Int Exp</t>
  </si>
  <si>
    <t>Average cost per month</t>
  </si>
  <si>
    <t xml:space="preserve">Averager per month per average unit </t>
  </si>
  <si>
    <t>Total Sales Volume</t>
  </si>
  <si>
    <t>Cost Per Unit</t>
  </si>
  <si>
    <t>Vertical Analysis</t>
  </si>
  <si>
    <t>Total Variable and Fixed Cost</t>
  </si>
  <si>
    <t>Cost</t>
  </si>
  <si>
    <t>sale</t>
  </si>
  <si>
    <t>margin</t>
  </si>
  <si>
    <t>RENEWALS</t>
  </si>
  <si>
    <t>Subscription Time Doctor</t>
  </si>
  <si>
    <t>CC</t>
  </si>
  <si>
    <t>Assistant for may Kim</t>
  </si>
  <si>
    <t>Bank</t>
  </si>
  <si>
    <t>Shipping may</t>
  </si>
  <si>
    <t>One time fee's in May</t>
  </si>
  <si>
    <t>Postcards - 1000 qty</t>
  </si>
  <si>
    <t>Shipping for Q2+Q3</t>
  </si>
  <si>
    <t>bank</t>
  </si>
  <si>
    <t>I think we recorded this already</t>
  </si>
  <si>
    <t>cc</t>
  </si>
  <si>
    <t>Duties for shipment in may 10</t>
  </si>
  <si>
    <t>Duties for satin bags</t>
  </si>
  <si>
    <t>Satinbags 1000 qty</t>
  </si>
  <si>
    <t>Masks 1000 qty</t>
  </si>
  <si>
    <t>Julie set restock - 320 pieces 4 colors in JULIE set</t>
  </si>
  <si>
    <t>FB ads</t>
  </si>
  <si>
    <t>Lynnel - employee</t>
  </si>
  <si>
    <t>paypal</t>
  </si>
  <si>
    <t>Lynnel - employee, payment 2</t>
  </si>
  <si>
    <t>Extra shipping from may 19</t>
  </si>
  <si>
    <t>Cc</t>
  </si>
  <si>
    <t>592 swim set re stock ready designs</t>
  </si>
  <si>
    <t>usd</t>
  </si>
  <si>
    <t>2000 tags</t>
  </si>
  <si>
    <t>Duties for mask</t>
  </si>
  <si>
    <t>SHOPIFY SALES</t>
  </si>
  <si>
    <t>As on 31 May 2020</t>
  </si>
  <si>
    <t>FOR THE PERIOD ENDED MAY 31, 2020</t>
  </si>
  <si>
    <t>BALANCE SHEET AS AT MAY 31, 2020</t>
  </si>
  <si>
    <t>Dues and Subscription - Time Doctor</t>
  </si>
  <si>
    <t>Employees Use 3 users @$10/user</t>
  </si>
  <si>
    <t>yes</t>
  </si>
  <si>
    <t>already recorded</t>
  </si>
  <si>
    <t>WWW.ALIBABA.COM LONDON Remainder of the new collection, the total was 5150 USD, 2500 USD was already paid in March</t>
  </si>
  <si>
    <t xml:space="preserve">Lead Pages </t>
  </si>
  <si>
    <t>2 hours a day / 5 days a week - 546 CAD - PR / Admin - Kim</t>
  </si>
  <si>
    <t>Financial Analysis</t>
  </si>
  <si>
    <t>Charged post cards - 1000 qty to cost of sales</t>
  </si>
  <si>
    <t>Charged satin bags - 1000 qty and tags - 2000 qty to cost of sales</t>
  </si>
  <si>
    <t>Julie set restock</t>
  </si>
  <si>
    <t>Less: Sales Returns</t>
  </si>
  <si>
    <t>SUBSCRIPTION OF 79 USD</t>
  </si>
  <si>
    <t xml:space="preserve">SHOPIFY SHIPPING </t>
  </si>
  <si>
    <t xml:space="preserve">Closing balance adjustment for the month of May - Allocation of inventory cost of sales to cost of goods sold </t>
  </si>
  <si>
    <t>Balance as at May 31, 2020</t>
  </si>
  <si>
    <t>GOOGLE *GSUITE_escapes for the month of May 20</t>
  </si>
  <si>
    <t>BALANCE SHEET AS AT JUNE 30, 2020</t>
  </si>
  <si>
    <t>FOR THE PERIOD ENDED JUNE 30, 2020</t>
  </si>
  <si>
    <t>Balance as at June 30, 2020</t>
  </si>
  <si>
    <t>As on 30 June 2020</t>
  </si>
  <si>
    <t>Make sure to convert at the end to all USD</t>
  </si>
  <si>
    <t>JUNE</t>
  </si>
  <si>
    <t>Jocelle</t>
  </si>
  <si>
    <t>Employee</t>
  </si>
  <si>
    <t>Article medium</t>
  </si>
  <si>
    <t>USD/PAYPAL</t>
  </si>
  <si>
    <t>I think we should use google rate is 1.36 for cad to usd</t>
  </si>
  <si>
    <t>Fb ads</t>
  </si>
  <si>
    <t>CAD/BANK</t>
  </si>
  <si>
    <t>Influencers IG</t>
  </si>
  <si>
    <t>PAYPAL</t>
  </si>
  <si>
    <t>YOUTUBE videos Collabs</t>
  </si>
  <si>
    <t>Yaiko Paid for May</t>
  </si>
  <si>
    <t>Nida</t>
  </si>
  <si>
    <t>Lynnel Employee</t>
  </si>
  <si>
    <t>Daily Hive Article - Marketing</t>
  </si>
  <si>
    <t>Duties for 1 Influencer</t>
  </si>
  <si>
    <t>EUROS</t>
  </si>
  <si>
    <t>INSTAGRAM ENGAGEMENT EMPLOYEE - 600$ USD FOR 3 MONTHS (200 A MONTH) Paid on June 8th</t>
  </si>
  <si>
    <t>PAYPAL/CC</t>
  </si>
  <si>
    <t>- should this be june's expense, or also june july august (200$ a month) but paid in june? i think we should split it</t>
  </si>
  <si>
    <t>kim</t>
  </si>
  <si>
    <t>BANK</t>
  </si>
  <si>
    <t>this is tags that will be on the swimsuits (5000 of them)</t>
  </si>
  <si>
    <t>cad</t>
  </si>
  <si>
    <t>amazon seller central</t>
  </si>
  <si>
    <t>yaiko employee</t>
  </si>
  <si>
    <t>JUNE/JULY INVENTORY (RESTOCK+3 NEW STYLES). 5200 IS 590 PIECES</t>
  </si>
  <si>
    <t>/per peice includling shipping to Canada</t>
  </si>
  <si>
    <t>should we also do 2 months or.3 months split for this on</t>
  </si>
  <si>
    <t>bank / employee</t>
  </si>
  <si>
    <t>jocelle</t>
  </si>
  <si>
    <t>paypal / employee</t>
  </si>
  <si>
    <t>SHOPIFY</t>
  </si>
  <si>
    <t>Advertisement and Marketing - Campaign Shoots</t>
  </si>
  <si>
    <t>instagram help</t>
  </si>
  <si>
    <t>toronto shoot campaign june 18 - shoot 1000$</t>
  </si>
  <si>
    <t>SHIPPING from canada + fulfillment centre</t>
  </si>
  <si>
    <t>month end</t>
  </si>
  <si>
    <t>EURO</t>
  </si>
  <si>
    <t>Jocelle - Content Writer</t>
  </si>
  <si>
    <t>Payroll - Jocelle - Content Writer</t>
  </si>
  <si>
    <t>Dues and Subscription - Amazon Seller Central</t>
  </si>
  <si>
    <t>Dues and Subscription - Google  G Suite</t>
  </si>
  <si>
    <t>Financial Analysis - Nida</t>
  </si>
  <si>
    <t>received = 9100+7619 CAD investment in June for the month!</t>
  </si>
  <si>
    <t>metal tags - 5000 quantity for 5000 swimsuits</t>
  </si>
  <si>
    <t>Charged t cost metal tags - 5000 quantity for 5000 swimsuits</t>
  </si>
  <si>
    <t xml:space="preserve">INSTAGRAM ENGAGEMENT EMPLOYEE - 600$ USD FOR 3 MONTHS (200 A MONTH) </t>
  </si>
  <si>
    <t xml:space="preserve">Closing balance adjustment for the month of Jun - Allocation of inventory cost of sales to cost of goods sold </t>
  </si>
  <si>
    <t>GOOGLE *GSUITE_escapes for the month of Jun 20</t>
  </si>
  <si>
    <t>As on 31 July 2020</t>
  </si>
  <si>
    <t>FOR THE PERIOD ENDED JULY 31, 2020</t>
  </si>
  <si>
    <t>BALANCE SHEET AS AT JULY 31, 2020</t>
  </si>
  <si>
    <t>Balance as at July 31, 2020</t>
  </si>
  <si>
    <t>JULY</t>
  </si>
  <si>
    <t>5000 satin bags (custom escape swimwear bags)</t>
  </si>
  <si>
    <t>420 pieces (custom designs) 3 styles</t>
  </si>
  <si>
    <t>paid 2000 first only</t>
  </si>
  <si>
    <t>but its 6250</t>
  </si>
  <si>
    <t>520 pieces ready deisgns</t>
  </si>
  <si>
    <t>from guy</t>
  </si>
  <si>
    <t>lynnel employee</t>
  </si>
  <si>
    <t>employee jo</t>
  </si>
  <si>
    <t>per month,bank</t>
  </si>
  <si>
    <t>Kim employee</t>
  </si>
  <si>
    <t>financial</t>
  </si>
  <si>
    <t>Article on Medium Publishcation</t>
  </si>
  <si>
    <t>Advertising Team Facebook</t>
  </si>
  <si>
    <t>jo empllyee</t>
  </si>
  <si>
    <t>NEW MENS LINE 190 PIECES</t>
  </si>
  <si>
    <t>ban k</t>
  </si>
  <si>
    <t>from kelly</t>
  </si>
  <si>
    <t>AUSTRAILA SHOOT</t>
  </si>
  <si>
    <t>300 pieces OEM (azalea set 150 pieces pink and black each)</t>
  </si>
  <si>
    <t>duties for a youtube influencer</t>
  </si>
  <si>
    <t>trademark canada</t>
  </si>
  <si>
    <t>amazon codes</t>
  </si>
  <si>
    <t>stock to florida buyer 118 pieces bought 270</t>
  </si>
  <si>
    <t>ig stories model</t>
  </si>
  <si>
    <t>lead pages</t>
  </si>
  <si>
    <t>kim employee pay</t>
  </si>
  <si>
    <t>LAST PAY FOR JOCELLE</t>
  </si>
  <si>
    <t>YOUTUBE INFLUENCERS</t>
  </si>
  <si>
    <t>INSTAGRAM INFLUENCERS</t>
  </si>
  <si>
    <t>JULY SHOOT</t>
  </si>
  <si>
    <t>cash</t>
  </si>
  <si>
    <t>google users</t>
  </si>
  <si>
    <t>SHIPPING AND FULFILLMENT</t>
  </si>
  <si>
    <t>After July, the new employee instead of 'Jo' (replacement) is named Carmina, pleaes replace across the sheets as well</t>
  </si>
  <si>
    <t/>
  </si>
  <si>
    <t>Payroll - Carmina - Content Writer</t>
  </si>
  <si>
    <t>Dues and Subscription - Klaveiyo - Email Marketing</t>
  </si>
  <si>
    <t xml:space="preserve">Trademark </t>
  </si>
  <si>
    <t>Dues and Subscription - IGTV</t>
  </si>
  <si>
    <t>igtv - one time charge</t>
  </si>
  <si>
    <t>please enter this for the 'monthly subscrption' now starting july :3 - it is our email campaign/email marketing</t>
  </si>
  <si>
    <t>KLAVEIYO monthly subscribtion email campaign/email marketing</t>
  </si>
  <si>
    <t>GOOGLE *GSUITE_escapes for the month of Jul 20</t>
  </si>
  <si>
    <t>Charged 5000 satin bags (custom escape swimwear bags)</t>
  </si>
  <si>
    <t xml:space="preserve">Swimwear Product </t>
  </si>
  <si>
    <t>Azalea set</t>
  </si>
  <si>
    <t xml:space="preserve">Closing balance adjustment for the month of Jul - Allocation of inventory cost of sales to cost of goods sold </t>
  </si>
  <si>
    <t>As on 31 August 2020</t>
  </si>
  <si>
    <t>FOR THE PERIOD ENDED August 31, 2020</t>
  </si>
  <si>
    <t>BALANCE SHEET AS AT AUGUST 31, 2020</t>
  </si>
  <si>
    <t>Balance as at August 31, 2020</t>
  </si>
  <si>
    <t>TILL THE MONTH OF August 2020</t>
  </si>
  <si>
    <t>570 pieces, 9 new styles for AUGUST (LAST FINAL ONES)</t>
  </si>
  <si>
    <t>JULIE RESTOCK 600 PIECES</t>
  </si>
  <si>
    <t>remainder of line a38 420 pieces women inventory</t>
  </si>
  <si>
    <t>yaiko</t>
  </si>
  <si>
    <t>carmina</t>
  </si>
  <si>
    <t>Kim</t>
  </si>
  <si>
    <t>klaveiyo subscription</t>
  </si>
  <si>
    <t>Shopify (shipping)</t>
  </si>
  <si>
    <t>5000 print cards for our shipping</t>
  </si>
  <si>
    <t>amazon</t>
  </si>
  <si>
    <t>FINAL RESTOCK FOR AZALEA 320 sets</t>
  </si>
  <si>
    <t>fb ads team</t>
  </si>
  <si>
    <t>fb ads</t>
  </si>
  <si>
    <t>kim pay</t>
  </si>
  <si>
    <t>shopify</t>
  </si>
  <si>
    <t>marketing IG</t>
  </si>
  <si>
    <t>MARKETING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</si>
</sst>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2">
    <numFmt numFmtId="8" formatCode="&quot;£&quot;#,##0.00;[Red]\-&quot;£&quot;#,##0.0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[$-409]mmmm\-yy;@"/>
    <numFmt numFmtId="170" formatCode="_(* #,##0_);_(* \(#,##0\);_(* &quot;-&quot;??_);_(@_)"/>
    <numFmt numFmtId="171" formatCode="_(* #,##0.0_);_(* \(#,##0.0\);_(* &quot;-&quot;??_);_(@_)"/>
    <numFmt numFmtId="172" formatCode="#,##0.00_ ;\-#,##0.00\ "/>
    <numFmt numFmtId="173" formatCode="_(* #,##0.00_);_(* \(#,##0.00\);_(* \-??_);_(@_)"/>
    <numFmt numFmtId="174" formatCode="0.0"/>
    <numFmt numFmtId="175" formatCode="&quot;$&quot;#,##0.00;\-&quot;$&quot;#,##0.00"/>
    <numFmt numFmtId="176" formatCode="_-* #,##0_р_._-;\-* #,##0_р_._-;_-* \-_р_._-;_-@_-"/>
    <numFmt numFmtId="177" formatCode="&quot;Rs.&quot;#,##0.00_);[Red]\(&quot;Rs.&quot;#,##0.00\)"/>
    <numFmt numFmtId="178" formatCode="_-* #,##0.00_р_._-;\-* #,##0.00_р_._-;_-* &quot;-&quot;??_р_._-;_-@_-"/>
    <numFmt numFmtId="179" formatCode="mmmm\ d\,\ yyyy"/>
    <numFmt numFmtId="180" formatCode="_ * #,##0.00_ ;_ * \-#,##0.00_ ;_ * &quot;-&quot;??_ ;_ @_ "/>
    <numFmt numFmtId="181" formatCode="_([$€]* #,##0.00_);_([$€]* \(#,##0.00\);_([$€]* &quot;-&quot;??_);_(@_)"/>
    <numFmt numFmtId="182" formatCode="_-* #,##0.00&quot;р.&quot;_-;\-* #,##0.00&quot;р.&quot;_-;_-* &quot;-&quot;??&quot;р.&quot;_-;_-@_-"/>
    <numFmt numFmtId="183" formatCode="0.00000%"/>
    <numFmt numFmtId="184" formatCode="&quot;\&quot;#,##0.00;\-&quot;\&quot;#,##0.00"/>
    <numFmt numFmtId="185" formatCode="_([$€-2]* #,##0.00_);_([$€-2]* \(#,##0.00\);_([$€-2]* &quot;-&quot;??_)"/>
    <numFmt numFmtId="186" formatCode="&quot;$&quot;#,##0.0_);\(&quot;$&quot;#,##0.0\)"/>
    <numFmt numFmtId="187" formatCode="0.00_)"/>
    <numFmt numFmtId="188" formatCode="_ * #,##0_ ;_ * \-#,##0_ ;_ * &quot;-&quot;_ ;_ @_ "/>
    <numFmt numFmtId="189" formatCode="_ &quot;S/&quot;* #,##0_ ;_ &quot;S/&quot;* \-#,##0_ ;_ &quot;S/&quot;* &quot;-&quot;_ ;_ @_ "/>
    <numFmt numFmtId="190" formatCode="_ &quot;S/&quot;* #,##0.00_ ;_ &quot;S/&quot;* \-#,##0.00_ ;_ &quot;S/&quot;* &quot;-&quot;??_ ;_ @_ "/>
    <numFmt numFmtId="191" formatCode="#,##0&quot; F&quot;;[Red]\-#,##0&quot; F&quot;"/>
    <numFmt numFmtId="192" formatCode="#,##0.00&quot; F&quot;;[Red]\-#,##0.00&quot; F&quot;"/>
    <numFmt numFmtId="193" formatCode="\t0%"/>
    <numFmt numFmtId="194" formatCode="_(* #,##0.0000_);_(* \(#,##0.0000\);_(* &quot;-&quot;??_);_(@_)"/>
    <numFmt numFmtId="195" formatCode="0%_);[Red]\(0%\)"/>
    <numFmt numFmtId="196" formatCode="0.00%_);[Red]\(0.00%\)"/>
    <numFmt numFmtId="197" formatCode="#,##0.00\ &quot;F&quot;;[Red]\-#,##0.00\ &quot;F&quot;"/>
    <numFmt numFmtId="198" formatCode="[$-409]mmm\-yy;@"/>
    <numFmt numFmtId="199" formatCode="_-&quot;$&quot;* #,##0_-;\-&quot;$&quot;* #,##0_-;_-&quot;$&quot;* &quot;-&quot;_-;_-@_-"/>
    <numFmt numFmtId="200" formatCode="_-&quot;$&quot;* #,##0.00_-;\-&quot;$&quot;* #,##0.00_-;_-&quot;$&quot;* &quot;-&quot;??_-;_-@_-"/>
    <numFmt numFmtId="201" formatCode="_-&quot;฿&quot;* #,##0_-;\-&quot;฿&quot;* #,##0_-;_-&quot;฿&quot;* &quot;-&quot;_-;_-@_-"/>
    <numFmt numFmtId="202" formatCode="_-&quot;฿&quot;* #,##0.00_-;\-&quot;฿&quot;* #,##0.00_-;_-&quot;฿&quot;* &quot;-&quot;??_-;_-@_-"/>
    <numFmt numFmtId="203" formatCode="&quot;$&quot;#,##0;[Red]&quot;$&quot;\-#,##0"/>
    <numFmt numFmtId="204" formatCode="&quot;$&quot;#,##0.00;[Red]&quot;$&quot;\-#,##0.00"/>
    <numFmt numFmtId="205" formatCode="[$-409]d\-mmm\-yyyy;@"/>
    <numFmt numFmtId="206" formatCode="mm\-dd\-yy"/>
    <numFmt numFmtId="207" formatCode="[$-409]dd/mmm/yy;@"/>
    <numFmt numFmtId="208" formatCode="[$-409]d\-mmm\-yy;@"/>
    <numFmt numFmtId="209" formatCode="0.0%"/>
    <numFmt numFmtId="210" formatCode="[$-409]d/mmm/yyyy;@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sz val="8"/>
      <name val="Arial"/>
      <family val="2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name val="Helv"/>
      <charset val="204"/>
    </font>
    <font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</font>
    <font>
      <sz val="8"/>
      <name val="Tahoma"/>
      <family val="2"/>
    </font>
    <font>
      <sz val="8"/>
      <name val="Times New Roman"/>
      <family val="1"/>
    </font>
    <font>
      <sz val="10"/>
      <color indexed="31"/>
      <name val="Arial"/>
      <family val="2"/>
    </font>
    <font>
      <i/>
      <sz val="10"/>
      <color indexed="56"/>
      <name val="Arial"/>
      <family val="2"/>
    </font>
    <font>
      <sz val="12"/>
      <name val="Tms Rmn"/>
    </font>
    <font>
      <sz val="8"/>
      <name val="Verdana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10"/>
      <color indexed="51"/>
      <name val="Arial"/>
      <family val="2"/>
    </font>
    <font>
      <b/>
      <sz val="8"/>
      <name val="Arial"/>
      <family val="2"/>
    </font>
    <font>
      <sz val="12"/>
      <name val="Helv"/>
    </font>
    <font>
      <b/>
      <sz val="8.0500000000000007"/>
      <color indexed="16"/>
      <name val="Verdana"/>
      <family val="2"/>
    </font>
    <font>
      <sz val="11"/>
      <color indexed="8"/>
      <name val="Garamond"/>
      <family val="2"/>
    </font>
    <font>
      <sz val="10"/>
      <name val="Arial"/>
      <family val="2"/>
      <charset val="204"/>
    </font>
    <font>
      <sz val="11"/>
      <name val="Arial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1"/>
      <color indexed="8"/>
      <name val="Calibri"/>
      <family val="2"/>
    </font>
    <font>
      <b/>
      <sz val="1"/>
      <color indexed="8"/>
      <name val="Courier"/>
      <family val="3"/>
    </font>
    <font>
      <u/>
      <sz val="10"/>
      <color indexed="10"/>
      <name val="Arial"/>
      <family val="2"/>
    </font>
    <font>
      <sz val="8"/>
      <name val="Arial"/>
      <family val="2"/>
      <charset val="178"/>
    </font>
    <font>
      <b/>
      <sz val="9"/>
      <name val="Arial"/>
      <family val="2"/>
    </font>
    <font>
      <b/>
      <sz val="12"/>
      <name val="Arial"/>
      <family val="2"/>
    </font>
    <font>
      <b/>
      <sz val="12"/>
      <name val="Helv"/>
    </font>
    <font>
      <b/>
      <sz val="8"/>
      <color indexed="8"/>
      <name val="Tahoma"/>
      <family val="2"/>
    </font>
    <font>
      <b/>
      <sz val="12"/>
      <name val="Arial"/>
      <family val="2"/>
      <charset val="17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Times New Roman"/>
      <family val="1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b/>
      <sz val="10"/>
      <name val="DUTCH"/>
    </font>
    <font>
      <b/>
      <sz val="12"/>
      <color indexed="16"/>
      <name val="Times New Roman"/>
      <family val="1"/>
    </font>
    <font>
      <b/>
      <sz val="11"/>
      <name val="Arial"/>
      <family val="2"/>
    </font>
    <font>
      <b/>
      <sz val="11"/>
      <name val="Helv"/>
    </font>
    <font>
      <sz val="7"/>
      <name val="Small Fonts"/>
      <family val="2"/>
    </font>
    <font>
      <b/>
      <sz val="11"/>
      <color indexed="23"/>
      <name val="Verdana"/>
      <family val="2"/>
    </font>
    <font>
      <sz val="9"/>
      <name val="Helv"/>
    </font>
    <font>
      <sz val="10"/>
      <name val="Courier"/>
      <family val="3"/>
    </font>
    <font>
      <sz val="10"/>
      <color indexed="8"/>
      <name val="MS Sans Serif"/>
      <family val="2"/>
    </font>
    <font>
      <sz val="12"/>
      <name val="Arial MT"/>
    </font>
    <font>
      <sz val="12"/>
      <name val="Garamond"/>
      <family val="1"/>
    </font>
    <font>
      <sz val="11"/>
      <color theme="1"/>
      <name val="Garamond"/>
      <family val="2"/>
    </font>
    <font>
      <sz val="10"/>
      <color indexed="10"/>
      <name val="Helv"/>
    </font>
    <font>
      <b/>
      <sz val="11"/>
      <color indexed="63"/>
      <name val="Calibri"/>
      <family val="2"/>
    </font>
    <font>
      <b/>
      <i/>
      <sz val="10"/>
      <color indexed="9"/>
      <name val="Arial"/>
      <family val="2"/>
      <charset val="178"/>
    </font>
    <font>
      <b/>
      <sz val="10"/>
      <color indexed="8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color indexed="10"/>
      <name val="Arial"/>
      <family val="2"/>
    </font>
    <font>
      <sz val="8"/>
      <name val="Helv"/>
    </font>
    <font>
      <b/>
      <sz val="18"/>
      <color indexed="62"/>
      <name val="Cambria"/>
      <family val="2"/>
    </font>
    <font>
      <sz val="10"/>
      <name val="MS Sans Serif"/>
      <family val="2"/>
      <charset val="178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2"/>
      <name val="Garamond"/>
      <family val="1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Cordia New"/>
      <family val="2"/>
    </font>
    <font>
      <sz val="12"/>
      <name val="돋움체"/>
      <family val="3"/>
      <charset val="129"/>
    </font>
    <font>
      <sz val="11"/>
      <name val="돋움"/>
      <family val="3"/>
      <charset val="129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22"/>
      </patternFill>
    </fill>
    <fill>
      <patternFill patternType="lightGray">
        <fgColor indexed="13"/>
        <bgColor indexed="1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darkGray">
        <fgColor indexed="22"/>
        <bgColor indexed="13"/>
      </patternFill>
    </fill>
    <fill>
      <patternFill patternType="solid">
        <fgColor indexed="26"/>
      </patternFill>
    </fill>
    <fill>
      <patternFill patternType="solid">
        <fgColor indexed="54"/>
        <bgColor indexed="23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26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1"/>
      </bottom>
      <diagonal/>
    </border>
    <border>
      <left style="double">
        <color indexed="51"/>
      </left>
      <right/>
      <top/>
      <bottom style="double">
        <color indexed="51"/>
      </bottom>
      <diagonal/>
    </border>
    <border>
      <left/>
      <right style="double">
        <color indexed="51"/>
      </right>
      <top/>
      <bottom style="double">
        <color indexed="51"/>
      </bottom>
      <diagonal/>
    </border>
    <border>
      <left style="double">
        <color indexed="51"/>
      </left>
      <right/>
      <top/>
      <bottom/>
      <diagonal/>
    </border>
    <border>
      <left/>
      <right style="double">
        <color indexed="51"/>
      </right>
      <top/>
      <bottom/>
      <diagonal/>
    </border>
    <border>
      <left/>
      <right/>
      <top style="double">
        <color indexed="51"/>
      </top>
      <bottom/>
      <diagonal/>
    </border>
    <border>
      <left style="double">
        <color indexed="51"/>
      </left>
      <right/>
      <top style="double">
        <color indexed="51"/>
      </top>
      <bottom/>
      <diagonal/>
    </border>
    <border>
      <left/>
      <right style="double">
        <color indexed="51"/>
      </right>
      <top style="double">
        <color indexed="51"/>
      </top>
      <bottom/>
      <diagonal/>
    </border>
    <border>
      <left style="hair">
        <color indexed="51"/>
      </left>
      <right style="hair">
        <color indexed="51"/>
      </right>
      <top style="hair">
        <color indexed="51"/>
      </top>
      <bottom style="hair">
        <color indexed="5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560">
    <xf numFmtId="169" fontId="0" fillId="0" borderId="0"/>
    <xf numFmtId="168" fontId="9" fillId="0" borderId="0" applyFont="0" applyFill="0" applyBorder="0" applyAlignment="0" applyProtection="0"/>
    <xf numFmtId="169" fontId="9" fillId="0" borderId="0"/>
    <xf numFmtId="171" fontId="9" fillId="0" borderId="0"/>
    <xf numFmtId="0" fontId="9" fillId="0" borderId="0"/>
    <xf numFmtId="173" fontId="9" fillId="0" borderId="0" applyFill="0" applyBorder="0" applyAlignment="0" applyProtection="0"/>
    <xf numFmtId="0" fontId="9" fillId="0" borderId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8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8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8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8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8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8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8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8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8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8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8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8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6" fillId="6" borderId="12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38" fontId="20" fillId="33" borderId="0" applyNumberFormat="0" applyBorder="0" applyAlignment="0" applyProtection="0"/>
    <xf numFmtId="10" fontId="20" fillId="34" borderId="6" applyNumberFormat="0" applyBorder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1" fillId="5" borderId="12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69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9" fontId="9" fillId="0" borderId="0"/>
    <xf numFmtId="169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8" fillId="0" borderId="0"/>
    <xf numFmtId="169" fontId="9" fillId="0" borderId="0"/>
    <xf numFmtId="0" fontId="9" fillId="0" borderId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8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8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13" fillId="8" borderId="16" applyNumberFormat="0" applyFon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0" fontId="24" fillId="6" borderId="13" applyNumberFormat="0" applyAlignment="0" applyProtection="0"/>
    <xf numFmtId="10" fontId="9" fillId="0" borderId="0" applyFont="0" applyFill="0" applyBorder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30" fillId="0" borderId="0" applyFont="0" applyFill="0" applyBorder="0" applyAlignment="0" applyProtection="0"/>
    <xf numFmtId="0" fontId="6" fillId="0" borderId="0"/>
    <xf numFmtId="168" fontId="6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31" fillId="0" borderId="0"/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1" fillId="0" borderId="0"/>
    <xf numFmtId="0" fontId="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174" fontId="9" fillId="33" borderId="20" applyNumberFormat="0" applyFill="0" applyBorder="0">
      <alignment vertical="top" wrapText="1"/>
    </xf>
    <xf numFmtId="174" fontId="9" fillId="33" borderId="20" applyNumberFormat="0" applyFill="0" applyBorder="0">
      <alignment vertical="top" wrapText="1"/>
    </xf>
    <xf numFmtId="174" fontId="9" fillId="33" borderId="20" applyNumberFormat="0" applyFill="0" applyBorder="0">
      <alignment vertical="top" wrapText="1"/>
    </xf>
    <xf numFmtId="174" fontId="9" fillId="33" borderId="20" applyNumberFormat="0" applyFill="0" applyBorder="0">
      <alignment vertical="top" wrapText="1"/>
    </xf>
    <xf numFmtId="174" fontId="9" fillId="33" borderId="20" applyNumberFormat="0" applyFill="0" applyBorder="0">
      <alignment vertical="top" wrapText="1"/>
    </xf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38" borderId="0" applyNumberFormat="0" applyBorder="0" applyAlignment="0" applyProtection="0"/>
    <xf numFmtId="0" fontId="33" fillId="41" borderId="0" applyNumberFormat="0" applyBorder="0" applyAlignment="0" applyProtection="0"/>
    <xf numFmtId="0" fontId="33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5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5" fillId="53" borderId="0" applyNumberFormat="0" applyBorder="0" applyAlignment="0" applyProtection="0"/>
    <xf numFmtId="0" fontId="30" fillId="51" borderId="0" applyNumberFormat="0" applyBorder="0" applyAlignment="0" applyProtection="0"/>
    <xf numFmtId="0" fontId="30" fillId="54" borderId="0" applyNumberFormat="0" applyBorder="0" applyAlignment="0" applyProtection="0"/>
    <xf numFmtId="0" fontId="35" fillId="52" borderId="0" applyNumberFormat="0" applyBorder="0" applyAlignment="0" applyProtection="0"/>
    <xf numFmtId="0" fontId="30" fillId="49" borderId="0" applyNumberFormat="0" applyBorder="0" applyAlignment="0" applyProtection="0"/>
    <xf numFmtId="0" fontId="30" fillId="52" borderId="0" applyNumberFormat="0" applyBorder="0" applyAlignment="0" applyProtection="0"/>
    <xf numFmtId="0" fontId="35" fillId="52" borderId="0" applyNumberFormat="0" applyBorder="0" applyAlignment="0" applyProtection="0"/>
    <xf numFmtId="0" fontId="30" fillId="55" borderId="0" applyNumberFormat="0" applyBorder="0" applyAlignment="0" applyProtection="0"/>
    <xf numFmtId="0" fontId="30" fillId="49" borderId="0" applyNumberFormat="0" applyBorder="0" applyAlignment="0" applyProtection="0"/>
    <xf numFmtId="0" fontId="35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5" fillId="56" borderId="0" applyNumberFormat="0" applyBorder="0" applyAlignment="0" applyProtection="0"/>
    <xf numFmtId="37" fontId="36" fillId="57" borderId="7" applyBorder="0" applyProtection="0">
      <alignment vertical="center"/>
    </xf>
    <xf numFmtId="0" fontId="37" fillId="0" borderId="0">
      <alignment horizontal="center" wrapText="1"/>
      <protection locked="0"/>
    </xf>
    <xf numFmtId="0" fontId="38" fillId="58" borderId="0" applyNumberFormat="0" applyAlignment="0" applyProtection="0"/>
    <xf numFmtId="164" fontId="37" fillId="0" borderId="10">
      <protection locked="0"/>
    </xf>
    <xf numFmtId="174" fontId="39" fillId="0" borderId="0" applyNumberFormat="0" applyFill="0">
      <alignment vertical="top" wrapText="1"/>
    </xf>
    <xf numFmtId="0" fontId="1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59" borderId="0" applyBorder="0">
      <alignment horizontal="left" vertical="center" indent="1"/>
    </xf>
    <xf numFmtId="0" fontId="40" fillId="0" borderId="0" applyNumberFormat="0" applyFill="0" applyBorder="0" applyAlignment="0" applyProtection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175" fontId="9" fillId="0" borderId="0" applyFill="0" applyBorder="0" applyAlignment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42" fillId="60" borderId="21" applyNumberFormat="0" applyAlignment="0" applyProtection="0"/>
    <xf numFmtId="0" fontId="9" fillId="0" borderId="0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3" applyNumberFormat="0" applyFont="0" applyFill="0" applyAlignment="0" applyProtection="0"/>
    <xf numFmtId="0" fontId="9" fillId="0" borderId="24" applyNumberFormat="0" applyFont="0" applyFill="0" applyAlignment="0" applyProtection="0"/>
    <xf numFmtId="0" fontId="9" fillId="0" borderId="25" applyNumberFormat="0" applyFont="0" applyFill="0" applyAlignment="0" applyProtection="0"/>
    <xf numFmtId="0" fontId="9" fillId="0" borderId="26" applyNumberFormat="0" applyFont="0" applyFill="0" applyAlignment="0" applyProtection="0"/>
    <xf numFmtId="0" fontId="9" fillId="0" borderId="27" applyNumberFormat="0" applyFont="0" applyFill="0" applyAlignment="0" applyProtection="0"/>
    <xf numFmtId="0" fontId="9" fillId="0" borderId="28" applyNumberFormat="0" applyFont="0" applyFill="0" applyAlignment="0" applyProtection="0"/>
    <xf numFmtId="0" fontId="9" fillId="0" borderId="29" applyNumberFormat="0" applyFont="0" applyFill="0" applyAlignment="0" applyProtection="0"/>
    <xf numFmtId="0" fontId="1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3" fontId="9" fillId="0" borderId="6"/>
    <xf numFmtId="0" fontId="44" fillId="0" borderId="30" applyNumberFormat="0" applyFill="0" applyProtection="0">
      <alignment horizontal="center" wrapText="1"/>
    </xf>
    <xf numFmtId="0" fontId="45" fillId="0" borderId="2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6" fontId="9" fillId="0" borderId="0" applyFont="0" applyFill="0" applyBorder="0" applyAlignment="0" applyProtection="0"/>
    <xf numFmtId="176" fontId="9" fillId="0" borderId="0" applyFill="0" applyBorder="0" applyAlignment="0" applyProtection="0"/>
    <xf numFmtId="166" fontId="47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48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12" fillId="0" borderId="0" applyFont="0" applyFill="0" applyBorder="0" applyAlignment="0" applyProtection="0"/>
    <xf numFmtId="173" fontId="9" fillId="0" borderId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7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8" fontId="47" fillId="0" borderId="0" applyFont="0" applyFill="0" applyBorder="0" applyAlignment="0" applyProtection="0"/>
    <xf numFmtId="168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9" fillId="0" borderId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4" fontId="9" fillId="0" borderId="0" applyFill="0" applyBorder="0" applyAlignment="0" applyProtection="0"/>
    <xf numFmtId="168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3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81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51" fillId="0" borderId="0"/>
    <xf numFmtId="0" fontId="52" fillId="0" borderId="0"/>
    <xf numFmtId="0" fontId="51" fillId="0" borderId="0"/>
    <xf numFmtId="0" fontId="52" fillId="0" borderId="0"/>
    <xf numFmtId="182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83" fontId="9" fillId="33" borderId="0" applyFont="0" applyBorder="0"/>
    <xf numFmtId="183" fontId="9" fillId="33" borderId="0" applyFont="0" applyBorder="0"/>
    <xf numFmtId="183" fontId="9" fillId="33" borderId="0" applyFont="0" applyBorder="0"/>
    <xf numFmtId="183" fontId="9" fillId="33" borderId="0" applyFont="0" applyBorder="0"/>
    <xf numFmtId="183" fontId="9" fillId="33" borderId="0" applyFont="0" applyBorder="0"/>
    <xf numFmtId="0" fontId="52" fillId="0" borderId="31"/>
    <xf numFmtId="4" fontId="37" fillId="61" borderId="31">
      <protection locked="0"/>
    </xf>
    <xf numFmtId="0" fontId="9" fillId="0" borderId="0" applyFont="0" applyFill="0" applyBorder="0" applyAlignment="0" applyProtection="0"/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184" fontId="9" fillId="0" borderId="0">
      <protection locked="0"/>
    </xf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3" fillId="0" borderId="0">
      <protection locked="0"/>
    </xf>
    <xf numFmtId="0" fontId="54" fillId="62" borderId="0" applyNumberFormat="0" applyBorder="0" applyAlignment="0" applyProtection="0"/>
    <xf numFmtId="0" fontId="54" fillId="63" borderId="0" applyNumberFormat="0" applyBorder="0" applyAlignment="0" applyProtection="0"/>
    <xf numFmtId="0" fontId="54" fillId="64" borderId="0" applyNumberFormat="0" applyBorder="0" applyAlignment="0" applyProtection="0"/>
    <xf numFmtId="0" fontId="55" fillId="0" borderId="0">
      <protection locked="0"/>
    </xf>
    <xf numFmtId="0" fontId="55" fillId="0" borderId="0">
      <protection locked="0"/>
    </xf>
    <xf numFmtId="181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2" fontId="9" fillId="0" borderId="0" applyFont="0" applyFill="0" applyBorder="0" applyAlignment="0" applyProtection="0"/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186" fontId="9" fillId="0" borderId="0"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4" fontId="37" fillId="65" borderId="31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57" fillId="33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38" fontId="20" fillId="57" borderId="0" applyNumberFormat="0" applyBorder="0" applyAlignment="0" applyProtection="0"/>
    <xf numFmtId="168" fontId="58" fillId="0" borderId="32"/>
    <xf numFmtId="0" fontId="59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0" fontId="60" fillId="0" borderId="0">
      <alignment horizontal="left"/>
    </xf>
    <xf numFmtId="37" fontId="61" fillId="33" borderId="11" applyFill="0">
      <alignment vertical="center"/>
    </xf>
    <xf numFmtId="0" fontId="60" fillId="0" borderId="0">
      <alignment horizontal="left"/>
    </xf>
    <xf numFmtId="0" fontId="62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59" fillId="0" borderId="11" applyNumberFormat="0" applyAlignment="0" applyProtection="0">
      <alignment horizontal="left" vertical="center"/>
    </xf>
    <xf numFmtId="0" fontId="62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59" fillId="0" borderId="8">
      <alignment horizontal="left" vertical="center"/>
    </xf>
    <xf numFmtId="0" fontId="61" fillId="0" borderId="19" applyNumberFormat="0" applyFill="0">
      <alignment horizontal="centerContinuous" vertical="top"/>
    </xf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5" fillId="0" borderId="35" applyNumberFormat="0" applyFill="0" applyAlignment="0" applyProtection="0"/>
    <xf numFmtId="0" fontId="65" fillId="0" borderId="35" applyNumberFormat="0" applyFill="0" applyAlignment="0" applyProtection="0"/>
    <xf numFmtId="0" fontId="65" fillId="0" borderId="35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7" fontId="9" fillId="0" borderId="0">
      <protection locked="0"/>
    </xf>
    <xf numFmtId="187" fontId="9" fillId="0" borderId="0"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20" fillId="34" borderId="6" applyNumberFormat="0" applyBorder="0" applyAlignment="0" applyProtection="0"/>
    <xf numFmtId="10" fontId="20" fillId="57" borderId="6" applyNumberFormat="0" applyBorder="0" applyAlignment="0" applyProtection="0"/>
    <xf numFmtId="10" fontId="20" fillId="57" borderId="6" applyNumberFormat="0" applyBorder="0" applyAlignment="0" applyProtection="0"/>
    <xf numFmtId="10" fontId="20" fillId="57" borderId="6" applyNumberFormat="0" applyBorder="0" applyAlignment="0" applyProtection="0"/>
    <xf numFmtId="10" fontId="20" fillId="57" borderId="6" applyNumberFormat="0" applyBorder="0" applyAlignment="0" applyProtection="0"/>
    <xf numFmtId="10" fontId="20" fillId="57" borderId="6" applyNumberFormat="0" applyBorder="0" applyAlignment="0" applyProtection="0"/>
    <xf numFmtId="10" fontId="20" fillId="57" borderId="6" applyNumberFormat="0" applyBorder="0" applyAlignment="0" applyProtection="0"/>
    <xf numFmtId="10" fontId="20" fillId="34" borderId="6" applyNumberFormat="0" applyBorder="0" applyAlignment="0" applyProtection="0"/>
    <xf numFmtId="10" fontId="20" fillId="34" borderId="6" applyNumberFormat="0" applyBorder="0" applyAlignment="0" applyProtection="0"/>
    <xf numFmtId="10" fontId="20" fillId="34" borderId="6" applyNumberFormat="0" applyBorder="0" applyAlignment="0" applyProtection="0"/>
    <xf numFmtId="10" fontId="20" fillId="57" borderId="6" applyNumberFormat="0" applyBorder="0" applyAlignment="0" applyProtection="0"/>
    <xf numFmtId="10" fontId="57" fillId="34" borderId="6" applyNumberFormat="0" applyBorder="0" applyAlignment="0" applyProtection="0"/>
    <xf numFmtId="10" fontId="57" fillId="34" borderId="6" applyNumberFormat="0" applyBorder="0" applyAlignment="0" applyProtection="0"/>
    <xf numFmtId="10" fontId="20" fillId="34" borderId="6" applyNumberFormat="0" applyBorder="0" applyAlignment="0" applyProtection="0"/>
    <xf numFmtId="10" fontId="20" fillId="34" borderId="6" applyNumberFormat="0" applyBorder="0" applyAlignment="0" applyProtection="0"/>
    <xf numFmtId="10" fontId="20" fillId="57" borderId="6" applyNumberFormat="0" applyBorder="0" applyAlignment="0" applyProtection="0"/>
    <xf numFmtId="10" fontId="20" fillId="34" borderId="6" applyNumberFormat="0" applyBorder="0" applyAlignment="0" applyProtection="0"/>
    <xf numFmtId="10" fontId="20" fillId="34" borderId="6" applyNumberFormat="0" applyBorder="0" applyAlignment="0" applyProtection="0"/>
    <xf numFmtId="10" fontId="20" fillId="34" borderId="6" applyNumberFormat="0" applyBorder="0" applyAlignment="0" applyProtection="0"/>
    <xf numFmtId="10" fontId="20" fillId="57" borderId="6" applyNumberFormat="0" applyBorder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0" fontId="68" fillId="40" borderId="21" applyNumberFormat="0" applyAlignment="0" applyProtection="0"/>
    <xf numFmtId="168" fontId="58" fillId="0" borderId="9"/>
    <xf numFmtId="0" fontId="69" fillId="0" borderId="36"/>
    <xf numFmtId="0" fontId="70" fillId="0" borderId="0"/>
    <xf numFmtId="167" fontId="58" fillId="0" borderId="5"/>
    <xf numFmtId="188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38" fontId="9" fillId="0" borderId="0" applyFill="0" applyBorder="0" applyAlignment="0" applyProtection="0"/>
    <xf numFmtId="40" fontId="9" fillId="0" borderId="0" applyFill="0" applyBorder="0" applyAlignment="0" applyProtection="0"/>
    <xf numFmtId="0" fontId="71" fillId="0" borderId="37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0" fontId="72" fillId="0" borderId="19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9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1" fontId="9" fillId="0" borderId="0" applyFill="0" applyBorder="0" applyAlignment="0" applyProtection="0"/>
    <xf numFmtId="192" fontId="9" fillId="0" borderId="0" applyFill="0" applyBorder="0" applyAlignment="0" applyProtection="0"/>
    <xf numFmtId="0" fontId="53" fillId="0" borderId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37" fontId="73" fillId="0" borderId="0"/>
    <xf numFmtId="0" fontId="74" fillId="33" borderId="0">
      <alignment horizontal="left" wrapText="1" indent="1"/>
    </xf>
    <xf numFmtId="193" fontId="9" fillId="0" borderId="0"/>
    <xf numFmtId="193" fontId="9" fillId="0" borderId="0"/>
    <xf numFmtId="193" fontId="9" fillId="0" borderId="0"/>
    <xf numFmtId="193" fontId="9" fillId="0" borderId="0"/>
    <xf numFmtId="193" fontId="9" fillId="0" borderId="0"/>
    <xf numFmtId="193" fontId="9" fillId="0" borderId="0"/>
    <xf numFmtId="193" fontId="9" fillId="0" borderId="0"/>
    <xf numFmtId="0" fontId="9" fillId="0" borderId="0"/>
    <xf numFmtId="0" fontId="9" fillId="0" borderId="0"/>
    <xf numFmtId="193" fontId="9" fillId="0" borderId="0"/>
    <xf numFmtId="193" fontId="9" fillId="0" borderId="0"/>
    <xf numFmtId="193" fontId="9" fillId="0" borderId="0"/>
    <xf numFmtId="193" fontId="9" fillId="0" borderId="0"/>
    <xf numFmtId="193" fontId="9" fillId="0" borderId="0"/>
    <xf numFmtId="0" fontId="9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2" fillId="0" borderId="0"/>
    <xf numFmtId="37" fontId="36" fillId="57" borderId="8" applyBorder="0">
      <alignment horizontal="left" vertical="center" indent="2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6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37" fontId="36" fillId="57" borderId="8" applyBorder="0">
      <alignment horizontal="left" vertical="center" indent="2"/>
    </xf>
    <xf numFmtId="37" fontId="36" fillId="57" borderId="8" applyBorder="0">
      <alignment horizontal="left" vertical="center" indent="2"/>
    </xf>
    <xf numFmtId="0" fontId="6" fillId="0" borderId="0"/>
    <xf numFmtId="37" fontId="36" fillId="57" borderId="8" applyBorder="0">
      <alignment horizontal="left" vertical="center" indent="2"/>
    </xf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0" fontId="9" fillId="0" borderId="0" applyBorder="0"/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/>
    <xf numFmtId="194" fontId="9" fillId="0" borderId="0"/>
    <xf numFmtId="194" fontId="9" fillId="0" borderId="0"/>
    <xf numFmtId="194" fontId="9" fillId="0" borderId="0"/>
    <xf numFmtId="0" fontId="49" fillId="0" borderId="0"/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30" fillId="0" borderId="0"/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194" fontId="9" fillId="0" borderId="0">
      <alignment horizontal="left" wrapText="1"/>
    </xf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39" fontId="46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7" fillId="0" borderId="0"/>
    <xf numFmtId="0" fontId="81" fillId="0" borderId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2" fillId="60" borderId="39" applyNumberFormat="0" applyAlignment="0" applyProtection="0"/>
    <xf numFmtId="0" fontId="83" fillId="67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3" fillId="68" borderId="0">
      <alignment horizontal="right"/>
    </xf>
    <xf numFmtId="0" fontId="84" fillId="69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0" fontId="84" fillId="57" borderId="0"/>
    <xf numFmtId="165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4" fontId="3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95" fontId="20" fillId="52" borderId="40"/>
    <xf numFmtId="196" fontId="20" fillId="0" borderId="40" applyFont="0" applyFill="0" applyBorder="0" applyAlignment="0" applyProtection="0">
      <protection locked="0"/>
    </xf>
    <xf numFmtId="0" fontId="53" fillId="0" borderId="0">
      <protection locked="0"/>
    </xf>
    <xf numFmtId="13" fontId="9" fillId="0" borderId="0" applyFont="0" applyFill="0" applyProtection="0"/>
    <xf numFmtId="0" fontId="85" fillId="0" borderId="0" applyNumberFormat="0" applyFont="0" applyFill="0" applyBorder="0" applyAlignment="0" applyProtection="0">
      <alignment horizontal="left"/>
    </xf>
    <xf numFmtId="15" fontId="85" fillId="0" borderId="0" applyFont="0" applyFill="0" applyBorder="0" applyAlignment="0" applyProtection="0"/>
    <xf numFmtId="4" fontId="85" fillId="0" borderId="0" applyFont="0" applyFill="0" applyBorder="0" applyAlignment="0" applyProtection="0"/>
    <xf numFmtId="0" fontId="86" fillId="0" borderId="19">
      <alignment horizontal="center"/>
    </xf>
    <xf numFmtId="3" fontId="85" fillId="0" borderId="0" applyFont="0" applyFill="0" applyBorder="0" applyAlignment="0" applyProtection="0"/>
    <xf numFmtId="0" fontId="85" fillId="70" borderId="0" applyNumberFormat="0" applyFont="0" applyBorder="0" applyAlignment="0" applyProtection="0"/>
    <xf numFmtId="2" fontId="87" fillId="0" borderId="0">
      <protection locked="0"/>
    </xf>
    <xf numFmtId="38" fontId="88" fillId="0" borderId="0"/>
    <xf numFmtId="166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89" fillId="0" borderId="0" applyNumberFormat="0" applyFill="0" applyBorder="0" applyAlignment="0" applyProtection="0"/>
    <xf numFmtId="192" fontId="90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7" fontId="85" fillId="0" borderId="0">
      <alignment horizontal="center"/>
    </xf>
    <xf numFmtId="198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8" fontId="31" fillId="0" borderId="0"/>
    <xf numFmtId="198" fontId="31" fillId="0" borderId="0"/>
    <xf numFmtId="198" fontId="31" fillId="0" borderId="0"/>
    <xf numFmtId="198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8" fontId="31" fillId="0" borderId="0"/>
    <xf numFmtId="198" fontId="31" fillId="0" borderId="0"/>
    <xf numFmtId="198" fontId="31" fillId="0" borderId="0"/>
    <xf numFmtId="198" fontId="31" fillId="0" borderId="0"/>
    <xf numFmtId="198" fontId="31" fillId="0" borderId="0"/>
    <xf numFmtId="198" fontId="31" fillId="0" borderId="0"/>
    <xf numFmtId="198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49" fontId="9" fillId="0" borderId="0" applyFont="0" applyFill="0" applyBorder="0" applyAlignment="0" applyProtection="0"/>
    <xf numFmtId="40" fontId="91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>
      <alignment horizontal="right"/>
    </xf>
    <xf numFmtId="0" fontId="94" fillId="0" borderId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0" fontId="54" fillId="0" borderId="41" applyNumberFormat="0" applyFill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5" fillId="0" borderId="0">
      <alignment horizontal="left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34" fillId="71" borderId="0" applyNumberFormat="0" applyBorder="0" applyAlignment="0" applyProtection="0"/>
    <xf numFmtId="0" fontId="34" fillId="72" borderId="0" applyNumberFormat="0" applyBorder="0" applyAlignment="0" applyProtection="0"/>
    <xf numFmtId="0" fontId="34" fillId="73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74" borderId="0" applyNumberFormat="0" applyBorder="0" applyAlignment="0" applyProtection="0"/>
    <xf numFmtId="0" fontId="96" fillId="40" borderId="21" applyNumberFormat="0" applyAlignment="0" applyProtection="0"/>
    <xf numFmtId="0" fontId="97" fillId="60" borderId="39" applyNumberFormat="0" applyAlignment="0" applyProtection="0"/>
    <xf numFmtId="0" fontId="98" fillId="60" borderId="21" applyNumberFormat="0" applyAlignment="0" applyProtection="0"/>
    <xf numFmtId="0" fontId="99" fillId="0" borderId="33" applyNumberFormat="0" applyFill="0" applyAlignment="0" applyProtection="0"/>
    <xf numFmtId="0" fontId="100" fillId="0" borderId="34" applyNumberFormat="0" applyFill="0" applyAlignment="0" applyProtection="0"/>
    <xf numFmtId="0" fontId="101" fillId="0" borderId="35" applyNumberFormat="0" applyFill="0" applyAlignment="0" applyProtection="0"/>
    <xf numFmtId="0" fontId="101" fillId="0" borderId="0" applyNumberFormat="0" applyFill="0" applyBorder="0" applyAlignment="0" applyProtection="0"/>
    <xf numFmtId="0" fontId="102" fillId="0" borderId="41" applyNumberFormat="0" applyFill="0" applyAlignment="0" applyProtection="0"/>
    <xf numFmtId="0" fontId="103" fillId="75" borderId="42" applyNumberFormat="0" applyAlignment="0" applyProtection="0"/>
    <xf numFmtId="0" fontId="104" fillId="0" borderId="0" applyNumberFormat="0" applyFill="0" applyBorder="0" applyAlignment="0" applyProtection="0"/>
    <xf numFmtId="0" fontId="105" fillId="7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06" fillId="36" borderId="0" applyNumberFormat="0" applyBorder="0" applyAlignment="0" applyProtection="0"/>
    <xf numFmtId="0" fontId="107" fillId="0" borderId="0" applyNumberFormat="0" applyFill="0" applyBorder="0" applyAlignment="0" applyProtection="0"/>
    <xf numFmtId="0" fontId="9" fillId="66" borderId="38" applyNumberFormat="0" applyFont="0" applyAlignment="0" applyProtection="0"/>
    <xf numFmtId="0" fontId="9" fillId="66" borderId="38" applyNumberFormat="0" applyFont="0" applyAlignment="0" applyProtection="0"/>
    <xf numFmtId="0" fontId="108" fillId="0" borderId="43" applyNumberFormat="0" applyFill="0" applyAlignment="0" applyProtection="0"/>
    <xf numFmtId="0" fontId="109" fillId="0" borderId="0" applyNumberFormat="0" applyFill="0" applyBorder="0" applyAlignment="0" applyProtection="0"/>
    <xf numFmtId="0" fontId="110" fillId="37" borderId="0" applyNumberFormat="0" applyBorder="0" applyAlignment="0" applyProtection="0"/>
    <xf numFmtId="41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201" fontId="111" fillId="0" borderId="0" applyFont="0" applyFill="0" applyBorder="0" applyAlignment="0" applyProtection="0"/>
    <xf numFmtId="202" fontId="111" fillId="0" borderId="0" applyFont="0" applyFill="0" applyBorder="0" applyAlignment="0" applyProtection="0"/>
    <xf numFmtId="0" fontId="111" fillId="0" borderId="0"/>
    <xf numFmtId="188" fontId="112" fillId="0" borderId="0" applyFont="0" applyFill="0" applyBorder="0" applyAlignment="0" applyProtection="0"/>
    <xf numFmtId="180" fontId="112" fillId="0" borderId="0" applyFont="0" applyFill="0" applyBorder="0" applyAlignment="0" applyProtection="0"/>
    <xf numFmtId="203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0" fontId="113" fillId="0" borderId="0"/>
    <xf numFmtId="37" fontId="114" fillId="0" borderId="0"/>
    <xf numFmtId="168" fontId="9" fillId="0" borderId="0" applyFont="0" applyFill="0" applyBorder="0" applyAlignment="0" applyProtection="0"/>
    <xf numFmtId="0" fontId="9" fillId="0" borderId="0"/>
    <xf numFmtId="169" fontId="9" fillId="0" borderId="0"/>
    <xf numFmtId="169" fontId="9" fillId="0" borderId="0"/>
    <xf numFmtId="0" fontId="5" fillId="0" borderId="0"/>
    <xf numFmtId="173" fontId="9" fillId="0" borderId="0" applyFill="0" applyBorder="0" applyAlignment="0" applyProtection="0"/>
    <xf numFmtId="168" fontId="5" fillId="0" borderId="0" applyFont="0" applyFill="0" applyBorder="0" applyAlignment="0" applyProtection="0"/>
    <xf numFmtId="172" fontId="9" fillId="0" borderId="0" applyFill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115" fillId="0" borderId="0"/>
    <xf numFmtId="0" fontId="116" fillId="0" borderId="0"/>
    <xf numFmtId="169" fontId="117" fillId="0" borderId="0" applyNumberFormat="0" applyFill="0" applyBorder="0" applyAlignment="0" applyProtection="0"/>
    <xf numFmtId="0" fontId="4" fillId="0" borderId="0"/>
    <xf numFmtId="0" fontId="2" fillId="0" borderId="0"/>
    <xf numFmtId="9" fontId="123" fillId="0" borderId="0" applyFont="0" applyFill="0" applyBorder="0" applyAlignment="0" applyProtection="0"/>
    <xf numFmtId="0" fontId="126" fillId="0" borderId="0"/>
  </cellStyleXfs>
  <cellXfs count="332">
    <xf numFmtId="169" fontId="0" fillId="0" borderId="0" xfId="0"/>
    <xf numFmtId="0" fontId="12" fillId="0" borderId="0" xfId="0" applyNumberFormat="1" applyFont="1" applyFill="1"/>
    <xf numFmtId="0" fontId="27" fillId="0" borderId="0" xfId="0" applyNumberFormat="1" applyFont="1" applyFill="1"/>
    <xf numFmtId="0" fontId="12" fillId="0" borderId="0" xfId="0" applyNumberFormat="1" applyFont="1" applyFill="1" applyAlignment="1">
      <alignment horizontal="left"/>
    </xf>
    <xf numFmtId="170" fontId="12" fillId="0" borderId="0" xfId="1" applyNumberFormat="1" applyFont="1" applyFill="1"/>
    <xf numFmtId="0" fontId="12" fillId="0" borderId="0" xfId="0" applyNumberFormat="1" applyFont="1" applyFill="1" applyAlignment="1">
      <alignment horizontal="left" indent="1"/>
    </xf>
    <xf numFmtId="0" fontId="12" fillId="0" borderId="0" xfId="0" applyNumberFormat="1" applyFont="1" applyFill="1" applyBorder="1"/>
    <xf numFmtId="0" fontId="12" fillId="0" borderId="0" xfId="1" applyNumberFormat="1" applyFont="1" applyFill="1"/>
    <xf numFmtId="0" fontId="12" fillId="0" borderId="0" xfId="1" quotePrefix="1" applyNumberFormat="1" applyFont="1" applyFill="1" applyAlignment="1">
      <alignment horizontal="left"/>
    </xf>
    <xf numFmtId="0" fontId="12" fillId="0" borderId="0" xfId="0" applyNumberFormat="1" applyFont="1" applyFill="1" applyAlignment="1">
      <alignment horizontal="center"/>
    </xf>
    <xf numFmtId="0" fontId="12" fillId="0" borderId="0" xfId="0" applyNumberFormat="1" applyFont="1" applyFill="1" applyAlignment="1">
      <alignment horizontal="left" indent="2"/>
    </xf>
    <xf numFmtId="0" fontId="12" fillId="0" borderId="0" xfId="0" applyNumberFormat="1" applyFont="1" applyFill="1" applyAlignment="1">
      <alignment horizontal="left" indent="3"/>
    </xf>
    <xf numFmtId="0" fontId="27" fillId="0" borderId="0" xfId="0" applyNumberFormat="1" applyFont="1" applyFill="1" applyAlignment="1">
      <alignment horizontal="left" indent="1"/>
    </xf>
    <xf numFmtId="0" fontId="27" fillId="0" borderId="0" xfId="1" applyNumberFormat="1" applyFont="1" applyFill="1"/>
    <xf numFmtId="0" fontId="27" fillId="0" borderId="0" xfId="1" applyNumberFormat="1" applyFont="1" applyFill="1" applyAlignment="1">
      <alignment horizontal="center"/>
    </xf>
    <xf numFmtId="0" fontId="27" fillId="0" borderId="0" xfId="1" applyNumberFormat="1" applyFont="1" applyFill="1" applyAlignment="1">
      <alignment horizontal="left" indent="1"/>
    </xf>
    <xf numFmtId="37" fontId="12" fillId="0" borderId="0" xfId="0" quotePrefix="1" applyNumberFormat="1" applyFont="1" applyFill="1" applyAlignment="1">
      <alignment horizontal="center"/>
    </xf>
    <xf numFmtId="0" fontId="12" fillId="0" borderId="0" xfId="0" quotePrefix="1" applyNumberFormat="1" applyFont="1" applyFill="1" applyAlignment="1">
      <alignment horizontal="center"/>
    </xf>
    <xf numFmtId="170" fontId="27" fillId="0" borderId="0" xfId="1" applyNumberFormat="1" applyFont="1" applyFill="1" applyAlignment="1"/>
    <xf numFmtId="37" fontId="12" fillId="0" borderId="0" xfId="0" applyNumberFormat="1" applyFont="1" applyFill="1" applyAlignment="1">
      <alignment horizontal="center"/>
    </xf>
    <xf numFmtId="168" fontId="27" fillId="0" borderId="6" xfId="1" applyFont="1" applyFill="1" applyBorder="1" applyAlignment="1"/>
    <xf numFmtId="168" fontId="27" fillId="0" borderId="0" xfId="1" applyFont="1" applyFill="1" applyAlignment="1"/>
    <xf numFmtId="170" fontId="27" fillId="0" borderId="0" xfId="1" applyNumberFormat="1" applyFont="1" applyFill="1" applyAlignment="1">
      <alignment horizontal="center"/>
    </xf>
    <xf numFmtId="168" fontId="12" fillId="0" borderId="0" xfId="1" applyFont="1" applyFill="1" applyAlignment="1">
      <alignment horizontal="center"/>
    </xf>
    <xf numFmtId="0" fontId="27" fillId="0" borderId="6" xfId="1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left" indent="2"/>
    </xf>
    <xf numFmtId="168" fontId="0" fillId="0" borderId="0" xfId="1" applyFont="1"/>
    <xf numFmtId="169" fontId="12" fillId="0" borderId="0" xfId="0" applyFont="1" applyFill="1" applyBorder="1" applyAlignment="1">
      <alignment horizontal="left" indent="1"/>
    </xf>
    <xf numFmtId="0" fontId="29" fillId="0" borderId="0" xfId="1" applyNumberFormat="1" applyFont="1" applyFill="1"/>
    <xf numFmtId="0" fontId="12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69" fontId="0" fillId="0" borderId="0" xfId="0" applyAlignment="1">
      <alignment vertical="center" wrapText="1"/>
    </xf>
    <xf numFmtId="169" fontId="9" fillId="0" borderId="0" xfId="0" applyFont="1"/>
    <xf numFmtId="194" fontId="0" fillId="0" borderId="0" xfId="1" applyNumberFormat="1" applyFont="1"/>
    <xf numFmtId="194" fontId="9" fillId="0" borderId="0" xfId="1" applyNumberFormat="1" applyFont="1"/>
    <xf numFmtId="194" fontId="11" fillId="0" borderId="6" xfId="1" applyNumberFormat="1" applyFont="1" applyBorder="1" applyAlignment="1">
      <alignment horizontal="center" vertical="center" wrapText="1"/>
    </xf>
    <xf numFmtId="194" fontId="11" fillId="0" borderId="6" xfId="1" applyNumberFormat="1" applyFont="1" applyBorder="1" applyAlignment="1">
      <alignment horizontal="center" vertical="center"/>
    </xf>
    <xf numFmtId="1" fontId="0" fillId="0" borderId="0" xfId="0" applyNumberFormat="1"/>
    <xf numFmtId="1" fontId="11" fillId="0" borderId="0" xfId="0" applyNumberFormat="1" applyFont="1"/>
    <xf numFmtId="168" fontId="11" fillId="0" borderId="6" xfId="1" applyFont="1" applyBorder="1" applyAlignment="1">
      <alignment horizontal="center" vertical="center" wrapText="1"/>
    </xf>
    <xf numFmtId="168" fontId="11" fillId="0" borderId="6" xfId="1" applyFont="1" applyBorder="1" applyAlignment="1">
      <alignment horizontal="center" vertical="center"/>
    </xf>
    <xf numFmtId="205" fontId="0" fillId="0" borderId="0" xfId="0" applyNumberFormat="1"/>
    <xf numFmtId="168" fontId="0" fillId="0" borderId="5" xfId="1" applyFont="1" applyBorder="1"/>
    <xf numFmtId="194" fontId="0" fillId="0" borderId="5" xfId="1" applyNumberFormat="1" applyFont="1" applyBorder="1"/>
    <xf numFmtId="1" fontId="12" fillId="0" borderId="0" xfId="0" applyNumberFormat="1" applyFont="1" applyFill="1"/>
    <xf numFmtId="198" fontId="27" fillId="0" borderId="0" xfId="0" applyNumberFormat="1" applyFont="1" applyFill="1" applyAlignment="1">
      <alignment horizontal="center"/>
    </xf>
    <xf numFmtId="168" fontId="27" fillId="0" borderId="0" xfId="1" applyFont="1" applyFill="1" applyAlignment="1">
      <alignment horizontal="center"/>
    </xf>
    <xf numFmtId="168" fontId="12" fillId="0" borderId="0" xfId="1" applyFont="1" applyFill="1" applyAlignment="1"/>
    <xf numFmtId="168" fontId="12" fillId="0" borderId="5" xfId="1" quotePrefix="1" applyFont="1" applyFill="1" applyBorder="1" applyAlignment="1"/>
    <xf numFmtId="168" fontId="12" fillId="0" borderId="1" xfId="1" applyFont="1" applyFill="1" applyBorder="1" applyAlignment="1"/>
    <xf numFmtId="168" fontId="12" fillId="0" borderId="5" xfId="1" applyFont="1" applyFill="1" applyBorder="1" applyAlignment="1"/>
    <xf numFmtId="168" fontId="27" fillId="0" borderId="0" xfId="1" applyFont="1" applyFill="1" applyBorder="1" applyAlignment="1"/>
    <xf numFmtId="168" fontId="12" fillId="0" borderId="0" xfId="1" applyFont="1" applyFill="1" applyAlignment="1">
      <alignment horizontal="left" indent="1"/>
    </xf>
    <xf numFmtId="168" fontId="12" fillId="0" borderId="1" xfId="1" applyFont="1" applyFill="1" applyBorder="1" applyAlignment="1">
      <alignment horizontal="left" indent="1"/>
    </xf>
    <xf numFmtId="168" fontId="12" fillId="0" borderId="0" xfId="1" applyFont="1" applyFill="1"/>
    <xf numFmtId="168" fontId="12" fillId="0" borderId="1" xfId="1" applyFont="1" applyFill="1" applyBorder="1"/>
    <xf numFmtId="168" fontId="12" fillId="0" borderId="5" xfId="1" applyFont="1" applyFill="1" applyBorder="1"/>
    <xf numFmtId="168" fontId="12" fillId="0" borderId="0" xfId="1" applyFont="1" applyFill="1" applyBorder="1"/>
    <xf numFmtId="168" fontId="12" fillId="0" borderId="9" xfId="1" applyFont="1" applyFill="1" applyBorder="1"/>
    <xf numFmtId="168" fontId="12" fillId="0" borderId="0" xfId="1" applyFont="1" applyFill="1" applyAlignment="1">
      <alignment horizontal="right"/>
    </xf>
    <xf numFmtId="168" fontId="12" fillId="0" borderId="0" xfId="1" applyFont="1" applyFill="1" applyBorder="1" applyAlignment="1">
      <alignment horizontal="right"/>
    </xf>
    <xf numFmtId="168" fontId="12" fillId="0" borderId="2" xfId="1" applyFont="1" applyFill="1" applyBorder="1"/>
    <xf numFmtId="168" fontId="12" fillId="0" borderId="3" xfId="1" applyFont="1" applyFill="1" applyBorder="1"/>
    <xf numFmtId="168" fontId="12" fillId="0" borderId="4" xfId="1" applyFont="1" applyFill="1" applyBorder="1"/>
    <xf numFmtId="168" fontId="12" fillId="0" borderId="8" xfId="1" applyFont="1" applyFill="1" applyBorder="1"/>
    <xf numFmtId="168" fontId="12" fillId="0" borderId="18" xfId="1" applyFont="1" applyFill="1" applyBorder="1"/>
    <xf numFmtId="168" fontId="12" fillId="0" borderId="0" xfId="1" applyFont="1" applyFill="1" applyBorder="1" applyAlignment="1">
      <alignment horizontal="left" indent="1"/>
    </xf>
    <xf numFmtId="168" fontId="12" fillId="0" borderId="0" xfId="1" quotePrefix="1" applyFont="1" applyFill="1" applyBorder="1" applyAlignment="1"/>
    <xf numFmtId="168" fontId="0" fillId="0" borderId="0" xfId="1" applyFont="1" applyFill="1"/>
    <xf numFmtId="169" fontId="12" fillId="0" borderId="0" xfId="0" applyFont="1" applyFill="1" applyBorder="1" applyAlignment="1">
      <alignment vertical="top" wrapText="1"/>
    </xf>
    <xf numFmtId="168" fontId="12" fillId="0" borderId="0" xfId="0" applyNumberFormat="1" applyFont="1" applyFill="1"/>
    <xf numFmtId="168" fontId="12" fillId="0" borderId="5" xfId="1" applyFont="1" applyFill="1" applyBorder="1" applyAlignment="1">
      <alignment horizontal="right"/>
    </xf>
    <xf numFmtId="1" fontId="27" fillId="0" borderId="0" xfId="0" applyNumberFormat="1" applyFont="1" applyFill="1"/>
    <xf numFmtId="169" fontId="11" fillId="0" borderId="0" xfId="0" applyFont="1"/>
    <xf numFmtId="169" fontId="0" fillId="0" borderId="7" xfId="0" applyBorder="1"/>
    <xf numFmtId="0" fontId="9" fillId="0" borderId="0" xfId="3554" applyFont="1"/>
    <xf numFmtId="0" fontId="116" fillId="0" borderId="0" xfId="3554"/>
    <xf numFmtId="206" fontId="9" fillId="0" borderId="0" xfId="3554" applyNumberFormat="1" applyFont="1"/>
    <xf numFmtId="14" fontId="9" fillId="0" borderId="0" xfId="3554" applyNumberFormat="1" applyFont="1"/>
    <xf numFmtId="0" fontId="116" fillId="0" borderId="0" xfId="3554" applyAlignment="1">
      <alignment horizontal="center" vertical="center" wrapText="1"/>
    </xf>
    <xf numFmtId="0" fontId="9" fillId="0" borderId="0" xfId="3554" applyFont="1" applyAlignment="1">
      <alignment horizontal="center" vertical="center" wrapText="1"/>
    </xf>
    <xf numFmtId="1" fontId="9" fillId="0" borderId="0" xfId="0" applyNumberFormat="1" applyFont="1"/>
    <xf numFmtId="168" fontId="12" fillId="0" borderId="0" xfId="1" applyFont="1" applyFill="1" applyBorder="1" applyAlignment="1"/>
    <xf numFmtId="0" fontId="116" fillId="78" borderId="0" xfId="3554" applyFill="1"/>
    <xf numFmtId="0" fontId="116" fillId="79" borderId="0" xfId="3554" applyFill="1"/>
    <xf numFmtId="207" fontId="11" fillId="0" borderId="0" xfId="0" applyNumberFormat="1" applyFont="1"/>
    <xf numFmtId="207" fontId="0" fillId="0" borderId="0" xfId="0" applyNumberFormat="1"/>
    <xf numFmtId="207" fontId="0" fillId="0" borderId="6" xfId="0" applyNumberFormat="1" applyBorder="1"/>
    <xf numFmtId="0" fontId="0" fillId="0" borderId="0" xfId="0" applyNumberFormat="1"/>
    <xf numFmtId="0" fontId="11" fillId="77" borderId="47" xfId="0" applyNumberFormat="1" applyFont="1" applyFill="1" applyBorder="1" applyAlignment="1">
      <alignment horizontal="center" vertical="center"/>
    </xf>
    <xf numFmtId="0" fontId="0" fillId="0" borderId="47" xfId="0" applyNumberFormat="1" applyBorder="1"/>
    <xf numFmtId="168" fontId="11" fillId="77" borderId="6" xfId="1" applyFont="1" applyFill="1" applyBorder="1" applyAlignment="1">
      <alignment horizontal="center" vertical="center" wrapText="1"/>
    </xf>
    <xf numFmtId="168" fontId="0" fillId="0" borderId="6" xfId="1" applyFont="1" applyBorder="1"/>
    <xf numFmtId="168" fontId="11" fillId="77" borderId="48" xfId="1" applyFont="1" applyFill="1" applyBorder="1" applyAlignment="1">
      <alignment horizontal="center" vertical="center" wrapText="1"/>
    </xf>
    <xf numFmtId="168" fontId="0" fillId="0" borderId="48" xfId="1" applyFont="1" applyBorder="1"/>
    <xf numFmtId="0" fontId="117" fillId="0" borderId="0" xfId="3555" applyNumberFormat="1"/>
    <xf numFmtId="208" fontId="0" fillId="0" borderId="0" xfId="0" applyNumberFormat="1"/>
    <xf numFmtId="208" fontId="0" fillId="0" borderId="0" xfId="1" applyNumberFormat="1" applyFont="1"/>
    <xf numFmtId="168" fontId="9" fillId="0" borderId="0" xfId="1" applyFont="1"/>
    <xf numFmtId="208" fontId="9" fillId="0" borderId="0" xfId="0" applyNumberFormat="1" applyFont="1"/>
    <xf numFmtId="167" fontId="0" fillId="0" borderId="0" xfId="1" applyNumberFormat="1" applyFont="1"/>
    <xf numFmtId="0" fontId="116" fillId="0" borderId="0" xfId="3554" applyFill="1"/>
    <xf numFmtId="0" fontId="4" fillId="0" borderId="0" xfId="3556"/>
    <xf numFmtId="14" fontId="4" fillId="0" borderId="0" xfId="3556" applyNumberFormat="1"/>
    <xf numFmtId="21" fontId="4" fillId="0" borderId="0" xfId="3556" applyNumberFormat="1"/>
    <xf numFmtId="4" fontId="4" fillId="0" borderId="0" xfId="3556" applyNumberFormat="1"/>
    <xf numFmtId="11" fontId="4" fillId="0" borderId="0" xfId="3556" applyNumberFormat="1"/>
    <xf numFmtId="0" fontId="3" fillId="0" borderId="0" xfId="3556" applyFont="1"/>
    <xf numFmtId="0" fontId="4" fillId="79" borderId="0" xfId="3556" applyFill="1"/>
    <xf numFmtId="1" fontId="0" fillId="0" borderId="0" xfId="0" applyNumberFormat="1" applyFill="1"/>
    <xf numFmtId="0" fontId="4" fillId="78" borderId="0" xfId="3556" applyFill="1"/>
    <xf numFmtId="0" fontId="2" fillId="0" borderId="0" xfId="3557"/>
    <xf numFmtId="14" fontId="2" fillId="0" borderId="0" xfId="3557" applyNumberFormat="1"/>
    <xf numFmtId="0" fontId="2" fillId="0" borderId="8" xfId="3557" applyBorder="1"/>
    <xf numFmtId="0" fontId="119" fillId="0" borderId="0" xfId="3557" applyFont="1"/>
    <xf numFmtId="0" fontId="27" fillId="0" borderId="7" xfId="0" applyNumberFormat="1" applyFont="1" applyFill="1" applyBorder="1"/>
    <xf numFmtId="168" fontId="12" fillId="0" borderId="8" xfId="1" applyFont="1" applyFill="1" applyBorder="1" applyAlignment="1">
      <alignment horizontal="left" indent="1"/>
    </xf>
    <xf numFmtId="0" fontId="12" fillId="0" borderId="8" xfId="0" applyNumberFormat="1" applyFont="1" applyFill="1" applyBorder="1" applyAlignment="1">
      <alignment horizontal="center"/>
    </xf>
    <xf numFmtId="168" fontId="122" fillId="0" borderId="0" xfId="0" applyNumberFormat="1" applyFont="1" applyFill="1"/>
    <xf numFmtId="168" fontId="12" fillId="0" borderId="2" xfId="1" applyFont="1" applyFill="1" applyBorder="1" applyAlignment="1">
      <alignment horizontal="left" indent="1"/>
    </xf>
    <xf numFmtId="168" fontId="12" fillId="0" borderId="3" xfId="1" applyFont="1" applyFill="1" applyBorder="1" applyAlignment="1">
      <alignment horizontal="left" indent="1"/>
    </xf>
    <xf numFmtId="168" fontId="12" fillId="0" borderId="18" xfId="1" applyFont="1" applyFill="1" applyBorder="1" applyAlignment="1">
      <alignment horizontal="left" indent="1"/>
    </xf>
    <xf numFmtId="168" fontId="12" fillId="0" borderId="50" xfId="1" applyFont="1" applyFill="1" applyBorder="1" applyAlignment="1">
      <alignment horizontal="left" indent="1"/>
    </xf>
    <xf numFmtId="0" fontId="12" fillId="0" borderId="2" xfId="0" applyNumberFormat="1" applyFont="1" applyFill="1" applyBorder="1"/>
    <xf numFmtId="0" fontId="12" fillId="0" borderId="3" xfId="0" applyNumberFormat="1" applyFont="1" applyFill="1" applyBorder="1"/>
    <xf numFmtId="0" fontId="12" fillId="0" borderId="18" xfId="0" applyNumberFormat="1" applyFont="1" applyFill="1" applyBorder="1"/>
    <xf numFmtId="0" fontId="27" fillId="80" borderId="7" xfId="0" applyNumberFormat="1" applyFont="1" applyFill="1" applyBorder="1"/>
    <xf numFmtId="0" fontId="12" fillId="80" borderId="8" xfId="0" quotePrefix="1" applyNumberFormat="1" applyFont="1" applyFill="1" applyBorder="1" applyAlignment="1">
      <alignment horizontal="center"/>
    </xf>
    <xf numFmtId="168" fontId="12" fillId="80" borderId="8" xfId="1" applyFont="1" applyFill="1" applyBorder="1" applyAlignment="1">
      <alignment horizontal="left" indent="1"/>
    </xf>
    <xf numFmtId="0" fontId="12" fillId="80" borderId="8" xfId="0" applyNumberFormat="1" applyFont="1" applyFill="1" applyBorder="1" applyAlignment="1">
      <alignment horizontal="center"/>
    </xf>
    <xf numFmtId="0" fontId="27" fillId="81" borderId="7" xfId="0" applyNumberFormat="1" applyFont="1" applyFill="1" applyBorder="1"/>
    <xf numFmtId="0" fontId="27" fillId="81" borderId="8" xfId="0" applyNumberFormat="1" applyFont="1" applyFill="1" applyBorder="1" applyAlignment="1">
      <alignment horizontal="center"/>
    </xf>
    <xf numFmtId="168" fontId="27" fillId="81" borderId="8" xfId="1" applyFont="1" applyFill="1" applyBorder="1"/>
    <xf numFmtId="168" fontId="27" fillId="81" borderId="8" xfId="1" applyFont="1" applyFill="1" applyBorder="1" applyAlignment="1">
      <alignment horizontal="left" indent="1"/>
    </xf>
    <xf numFmtId="0" fontId="27" fillId="82" borderId="7" xfId="0" applyNumberFormat="1" applyFont="1" applyFill="1" applyBorder="1"/>
    <xf numFmtId="0" fontId="12" fillId="82" borderId="8" xfId="0" quotePrefix="1" applyNumberFormat="1" applyFont="1" applyFill="1" applyBorder="1" applyAlignment="1">
      <alignment horizontal="center"/>
    </xf>
    <xf numFmtId="168" fontId="12" fillId="82" borderId="8" xfId="1" applyFont="1" applyFill="1" applyBorder="1" applyAlignment="1">
      <alignment horizontal="left" indent="1"/>
    </xf>
    <xf numFmtId="168" fontId="27" fillId="81" borderId="49" xfId="1" applyFont="1" applyFill="1" applyBorder="1"/>
    <xf numFmtId="0" fontId="12" fillId="82" borderId="7" xfId="0" applyNumberFormat="1" applyFont="1" applyFill="1" applyBorder="1"/>
    <xf numFmtId="0" fontId="12" fillId="82" borderId="8" xfId="0" applyNumberFormat="1" applyFont="1" applyFill="1" applyBorder="1"/>
    <xf numFmtId="168" fontId="12" fillId="82" borderId="49" xfId="1" applyFont="1" applyFill="1" applyBorder="1" applyAlignment="1">
      <alignment horizontal="left" indent="1"/>
    </xf>
    <xf numFmtId="168" fontId="12" fillId="82" borderId="8" xfId="0" applyNumberFormat="1" applyFont="1" applyFill="1" applyBorder="1"/>
    <xf numFmtId="0" fontId="1" fillId="0" borderId="0" xfId="3556" applyFont="1"/>
    <xf numFmtId="168" fontId="12" fillId="80" borderId="8" xfId="3558" quotePrefix="1" applyNumberFormat="1" applyFont="1" applyFill="1" applyBorder="1" applyAlignment="1">
      <alignment horizontal="center"/>
    </xf>
    <xf numFmtId="168" fontId="12" fillId="0" borderId="0" xfId="0" quotePrefix="1" applyNumberFormat="1" applyFont="1" applyFill="1" applyAlignment="1">
      <alignment horizontal="center"/>
    </xf>
    <xf numFmtId="168" fontId="12" fillId="80" borderId="8" xfId="0" quotePrefix="1" applyNumberFormat="1" applyFont="1" applyFill="1" applyBorder="1" applyAlignment="1">
      <alignment horizontal="center"/>
    </xf>
    <xf numFmtId="168" fontId="12" fillId="82" borderId="8" xfId="0" quotePrefix="1" applyNumberFormat="1" applyFont="1" applyFill="1" applyBorder="1" applyAlignment="1">
      <alignment horizontal="center"/>
    </xf>
    <xf numFmtId="168" fontId="12" fillId="0" borderId="2" xfId="0" quotePrefix="1" applyNumberFormat="1" applyFont="1" applyFill="1" applyBorder="1" applyAlignment="1">
      <alignment horizontal="center"/>
    </xf>
    <xf numFmtId="168" fontId="12" fillId="0" borderId="3" xfId="0" quotePrefix="1" applyNumberFormat="1" applyFont="1" applyFill="1" applyBorder="1" applyAlignment="1">
      <alignment horizontal="center"/>
    </xf>
    <xf numFmtId="168" fontId="12" fillId="0" borderId="18" xfId="0" quotePrefix="1" applyNumberFormat="1" applyFont="1" applyFill="1" applyBorder="1" applyAlignment="1">
      <alignment horizontal="center"/>
    </xf>
    <xf numFmtId="168" fontId="27" fillId="81" borderId="8" xfId="0" applyNumberFormat="1" applyFont="1" applyFill="1" applyBorder="1" applyAlignment="1">
      <alignment horizontal="center"/>
    </xf>
    <xf numFmtId="168" fontId="12" fillId="80" borderId="8" xfId="0" applyNumberFormat="1" applyFont="1" applyFill="1" applyBorder="1" applyAlignment="1">
      <alignment horizontal="center"/>
    </xf>
    <xf numFmtId="168" fontId="12" fillId="0" borderId="0" xfId="0" applyNumberFormat="1" applyFont="1" applyFill="1" applyAlignment="1">
      <alignment horizontal="center"/>
    </xf>
    <xf numFmtId="168" fontId="12" fillId="0" borderId="8" xfId="0" applyNumberFormat="1" applyFont="1" applyFill="1" applyBorder="1" applyAlignment="1">
      <alignment horizontal="center"/>
    </xf>
    <xf numFmtId="9" fontId="12" fillId="0" borderId="0" xfId="3558" applyNumberFormat="1" applyFont="1" applyFill="1" applyAlignment="1">
      <alignment horizontal="center"/>
    </xf>
    <xf numFmtId="9" fontId="27" fillId="0" borderId="0" xfId="3558" applyNumberFormat="1" applyFont="1" applyFill="1" applyAlignment="1">
      <alignment horizontal="center"/>
    </xf>
    <xf numFmtId="9" fontId="12" fillId="80" borderId="8" xfId="3558" quotePrefix="1" applyNumberFormat="1" applyFont="1" applyFill="1" applyBorder="1" applyAlignment="1">
      <alignment horizontal="center"/>
    </xf>
    <xf numFmtId="9" fontId="12" fillId="0" borderId="0" xfId="3558" quotePrefix="1" applyNumberFormat="1" applyFont="1" applyFill="1" applyAlignment="1">
      <alignment horizontal="center"/>
    </xf>
    <xf numFmtId="9" fontId="12" fillId="82" borderId="8" xfId="3558" quotePrefix="1" applyNumberFormat="1" applyFont="1" applyFill="1" applyBorder="1" applyAlignment="1">
      <alignment horizontal="center"/>
    </xf>
    <xf numFmtId="9" fontId="27" fillId="81" borderId="8" xfId="3558" applyNumberFormat="1" applyFont="1" applyFill="1" applyBorder="1" applyAlignment="1">
      <alignment horizontal="center"/>
    </xf>
    <xf numFmtId="9" fontId="12" fillId="82" borderId="8" xfId="3558" applyNumberFormat="1" applyFont="1" applyFill="1" applyBorder="1" applyAlignment="1">
      <alignment horizontal="center"/>
    </xf>
    <xf numFmtId="9" fontId="12" fillId="80" borderId="8" xfId="3558" applyNumberFormat="1" applyFont="1" applyFill="1" applyBorder="1" applyAlignment="1">
      <alignment horizontal="center"/>
    </xf>
    <xf numFmtId="9" fontId="12" fillId="0" borderId="8" xfId="3558" applyNumberFormat="1" applyFont="1" applyFill="1" applyBorder="1" applyAlignment="1">
      <alignment horizontal="center"/>
    </xf>
    <xf numFmtId="9" fontId="114" fillId="80" borderId="8" xfId="3558" quotePrefix="1" applyFont="1" applyFill="1" applyBorder="1" applyAlignment="1">
      <alignment horizontal="left"/>
    </xf>
    <xf numFmtId="0" fontId="114" fillId="0" borderId="0" xfId="0" quotePrefix="1" applyNumberFormat="1" applyFont="1" applyFill="1" applyAlignment="1">
      <alignment horizontal="left"/>
    </xf>
    <xf numFmtId="0" fontId="114" fillId="80" borderId="8" xfId="0" quotePrefix="1" applyNumberFormat="1" applyFont="1" applyFill="1" applyBorder="1" applyAlignment="1">
      <alignment horizontal="left"/>
    </xf>
    <xf numFmtId="0" fontId="114" fillId="82" borderId="8" xfId="0" quotePrefix="1" applyNumberFormat="1" applyFont="1" applyFill="1" applyBorder="1" applyAlignment="1">
      <alignment horizontal="left"/>
    </xf>
    <xf numFmtId="0" fontId="124" fillId="81" borderId="8" xfId="0" applyNumberFormat="1" applyFont="1" applyFill="1" applyBorder="1" applyAlignment="1">
      <alignment horizontal="left"/>
    </xf>
    <xf numFmtId="0" fontId="114" fillId="82" borderId="8" xfId="0" applyNumberFormat="1" applyFont="1" applyFill="1" applyBorder="1" applyAlignment="1">
      <alignment horizontal="left"/>
    </xf>
    <xf numFmtId="0" fontId="114" fillId="80" borderId="8" xfId="0" applyNumberFormat="1" applyFont="1" applyFill="1" applyBorder="1" applyAlignment="1">
      <alignment horizontal="left"/>
    </xf>
    <xf numFmtId="0" fontId="114" fillId="0" borderId="0" xfId="0" applyNumberFormat="1" applyFont="1" applyFill="1" applyAlignment="1">
      <alignment horizontal="left"/>
    </xf>
    <xf numFmtId="0" fontId="114" fillId="0" borderId="8" xfId="0" applyNumberFormat="1" applyFont="1" applyFill="1" applyBorder="1" applyAlignment="1">
      <alignment horizontal="left"/>
    </xf>
    <xf numFmtId="0" fontId="114" fillId="80" borderId="8" xfId="0" quotePrefix="1" applyNumberFormat="1" applyFont="1" applyFill="1" applyBorder="1" applyAlignment="1">
      <alignment horizontal="left" wrapText="1"/>
    </xf>
    <xf numFmtId="0" fontId="114" fillId="0" borderId="0" xfId="0" quotePrefix="1" applyNumberFormat="1" applyFont="1" applyFill="1" applyAlignment="1">
      <alignment horizontal="left" wrapText="1"/>
    </xf>
    <xf numFmtId="0" fontId="114" fillId="82" borderId="8" xfId="0" quotePrefix="1" applyNumberFormat="1" applyFont="1" applyFill="1" applyBorder="1" applyAlignment="1">
      <alignment horizontal="left" wrapText="1"/>
    </xf>
    <xf numFmtId="0" fontId="124" fillId="81" borderId="8" xfId="0" applyNumberFormat="1" applyFont="1" applyFill="1" applyBorder="1" applyAlignment="1">
      <alignment horizontal="left" wrapText="1"/>
    </xf>
    <xf numFmtId="9" fontId="114" fillId="80" borderId="8" xfId="3558" quotePrefix="1" applyFont="1" applyFill="1" applyBorder="1" applyAlignment="1">
      <alignment horizontal="left" wrapText="1"/>
    </xf>
    <xf numFmtId="0" fontId="114" fillId="82" borderId="8" xfId="0" applyNumberFormat="1" applyFont="1" applyFill="1" applyBorder="1" applyAlignment="1">
      <alignment horizontal="left" wrapText="1"/>
    </xf>
    <xf numFmtId="0" fontId="114" fillId="80" borderId="8" xfId="0" applyNumberFormat="1" applyFont="1" applyFill="1" applyBorder="1" applyAlignment="1">
      <alignment horizontal="left" wrapText="1"/>
    </xf>
    <xf numFmtId="0" fontId="114" fillId="0" borderId="0" xfId="0" applyNumberFormat="1" applyFont="1" applyFill="1" applyAlignment="1">
      <alignment horizontal="left" wrapText="1"/>
    </xf>
    <xf numFmtId="0" fontId="114" fillId="0" borderId="8" xfId="0" applyNumberFormat="1" applyFont="1" applyFill="1" applyBorder="1" applyAlignment="1">
      <alignment horizontal="left" wrapText="1"/>
    </xf>
    <xf numFmtId="168" fontId="12" fillId="82" borderId="9" xfId="1" applyFont="1" applyFill="1" applyBorder="1" applyAlignment="1">
      <alignment horizontal="left" indent="1"/>
    </xf>
    <xf numFmtId="168" fontId="125" fillId="0" borderId="0" xfId="0" applyNumberFormat="1" applyFont="1" applyFill="1"/>
    <xf numFmtId="168" fontId="27" fillId="82" borderId="8" xfId="1" applyFont="1" applyFill="1" applyBorder="1" applyAlignment="1">
      <alignment horizontal="left" indent="1"/>
    </xf>
    <xf numFmtId="9" fontId="27" fillId="82" borderId="8" xfId="3558" quotePrefix="1" applyNumberFormat="1" applyFont="1" applyFill="1" applyBorder="1" applyAlignment="1">
      <alignment horizontal="center"/>
    </xf>
    <xf numFmtId="0" fontId="124" fillId="82" borderId="8" xfId="0" quotePrefix="1" applyNumberFormat="1" applyFont="1" applyFill="1" applyBorder="1" applyAlignment="1">
      <alignment horizontal="left" wrapText="1"/>
    </xf>
    <xf numFmtId="168" fontId="27" fillId="82" borderId="8" xfId="0" quotePrefix="1" applyNumberFormat="1" applyFont="1" applyFill="1" applyBorder="1" applyAlignment="1">
      <alignment horizontal="center"/>
    </xf>
    <xf numFmtId="0" fontId="27" fillId="82" borderId="8" xfId="0" quotePrefix="1" applyNumberFormat="1" applyFont="1" applyFill="1" applyBorder="1" applyAlignment="1">
      <alignment horizontal="center"/>
    </xf>
    <xf numFmtId="0" fontId="12" fillId="0" borderId="50" xfId="0" applyNumberFormat="1" applyFont="1" applyFill="1" applyBorder="1"/>
    <xf numFmtId="0" fontId="12" fillId="0" borderId="10" xfId="0" applyNumberFormat="1" applyFont="1" applyFill="1" applyBorder="1"/>
    <xf numFmtId="0" fontId="12" fillId="0" borderId="51" xfId="0" applyNumberFormat="1" applyFont="1" applyFill="1" applyBorder="1"/>
    <xf numFmtId="168" fontId="27" fillId="82" borderId="9" xfId="1" applyFont="1" applyFill="1" applyBorder="1" applyAlignment="1">
      <alignment horizontal="left" indent="1"/>
    </xf>
    <xf numFmtId="168" fontId="12" fillId="0" borderId="10" xfId="1" applyFont="1" applyFill="1" applyBorder="1" applyAlignment="1">
      <alignment horizontal="left" indent="1"/>
    </xf>
    <xf numFmtId="168" fontId="12" fillId="0" borderId="51" xfId="1" applyFont="1" applyFill="1" applyBorder="1" applyAlignment="1">
      <alignment horizontal="left" indent="1"/>
    </xf>
    <xf numFmtId="168" fontId="12" fillId="0" borderId="50" xfId="0" quotePrefix="1" applyNumberFormat="1" applyFont="1" applyFill="1" applyBorder="1" applyAlignment="1">
      <alignment horizontal="center"/>
    </xf>
    <xf numFmtId="168" fontId="12" fillId="0" borderId="10" xfId="0" quotePrefix="1" applyNumberFormat="1" applyFont="1" applyFill="1" applyBorder="1" applyAlignment="1">
      <alignment horizontal="center"/>
    </xf>
    <xf numFmtId="168" fontId="12" fillId="0" borderId="51" xfId="0" quotePrefix="1" applyNumberFormat="1" applyFont="1" applyFill="1" applyBorder="1" applyAlignment="1">
      <alignment horizontal="center"/>
    </xf>
    <xf numFmtId="168" fontId="12" fillId="0" borderId="0" xfId="0" applyNumberFormat="1" applyFont="1" applyFill="1" applyAlignment="1">
      <alignment wrapText="1"/>
    </xf>
    <xf numFmtId="198" fontId="27" fillId="0" borderId="0" xfId="0" applyNumberFormat="1" applyFont="1" applyFill="1" applyAlignment="1">
      <alignment horizontal="center"/>
    </xf>
    <xf numFmtId="168" fontId="12" fillId="80" borderId="8" xfId="1" quotePrefix="1" applyFont="1" applyFill="1" applyBorder="1" applyAlignment="1">
      <alignment horizontal="center"/>
    </xf>
    <xf numFmtId="168" fontId="12" fillId="0" borderId="0" xfId="1" quotePrefix="1" applyFont="1" applyFill="1" applyAlignment="1">
      <alignment horizontal="right"/>
    </xf>
    <xf numFmtId="168" fontId="12" fillId="80" borderId="8" xfId="1" quotePrefix="1" applyFont="1" applyFill="1" applyBorder="1" applyAlignment="1">
      <alignment horizontal="right"/>
    </xf>
    <xf numFmtId="168" fontId="12" fillId="82" borderId="8" xfId="1" quotePrefix="1" applyFont="1" applyFill="1" applyBorder="1" applyAlignment="1">
      <alignment horizontal="right"/>
    </xf>
    <xf numFmtId="168" fontId="27" fillId="81" borderId="8" xfId="1" applyFont="1" applyFill="1" applyBorder="1" applyAlignment="1">
      <alignment horizontal="right"/>
    </xf>
    <xf numFmtId="168" fontId="12" fillId="80" borderId="8" xfId="1" applyFont="1" applyFill="1" applyBorder="1" applyAlignment="1">
      <alignment horizontal="right"/>
    </xf>
    <xf numFmtId="168" fontId="12" fillId="0" borderId="8" xfId="1" applyFont="1" applyFill="1" applyBorder="1" applyAlignment="1">
      <alignment horizontal="right"/>
    </xf>
    <xf numFmtId="168" fontId="12" fillId="0" borderId="2" xfId="1" quotePrefix="1" applyFont="1" applyFill="1" applyBorder="1" applyAlignment="1">
      <alignment horizontal="right"/>
    </xf>
    <xf numFmtId="168" fontId="12" fillId="0" borderId="3" xfId="1" quotePrefix="1" applyFont="1" applyFill="1" applyBorder="1" applyAlignment="1">
      <alignment horizontal="right"/>
    </xf>
    <xf numFmtId="168" fontId="12" fillId="0" borderId="18" xfId="1" quotePrefix="1" applyFont="1" applyFill="1" applyBorder="1" applyAlignment="1">
      <alignment horizontal="right"/>
    </xf>
    <xf numFmtId="170" fontId="12" fillId="0" borderId="9" xfId="1" applyNumberFormat="1" applyFont="1" applyFill="1" applyBorder="1"/>
    <xf numFmtId="170" fontId="12" fillId="0" borderId="9" xfId="0" applyNumberFormat="1" applyFont="1" applyFill="1" applyBorder="1"/>
    <xf numFmtId="170" fontId="12" fillId="0" borderId="5" xfId="1" applyNumberFormat="1" applyFont="1" applyFill="1" applyBorder="1"/>
    <xf numFmtId="168" fontId="12" fillId="0" borderId="0" xfId="1" quotePrefix="1" applyNumberFormat="1" applyFont="1" applyFill="1" applyAlignment="1">
      <alignment horizontal="right"/>
    </xf>
    <xf numFmtId="168" fontId="12" fillId="80" borderId="8" xfId="1" quotePrefix="1" applyNumberFormat="1" applyFont="1" applyFill="1" applyBorder="1" applyAlignment="1">
      <alignment horizontal="right"/>
    </xf>
    <xf numFmtId="168" fontId="12" fillId="82" borderId="8" xfId="1" quotePrefix="1" applyNumberFormat="1" applyFont="1" applyFill="1" applyBorder="1" applyAlignment="1">
      <alignment horizontal="right"/>
    </xf>
    <xf numFmtId="168" fontId="27" fillId="81" borderId="8" xfId="1" applyNumberFormat="1" applyFont="1" applyFill="1" applyBorder="1" applyAlignment="1">
      <alignment horizontal="right"/>
    </xf>
    <xf numFmtId="168" fontId="12" fillId="80" borderId="8" xfId="1" applyNumberFormat="1" applyFont="1" applyFill="1" applyBorder="1" applyAlignment="1">
      <alignment horizontal="right"/>
    </xf>
    <xf numFmtId="168" fontId="12" fillId="0" borderId="0" xfId="1" applyNumberFormat="1" applyFont="1" applyFill="1" applyAlignment="1">
      <alignment horizontal="right"/>
    </xf>
    <xf numFmtId="168" fontId="12" fillId="0" borderId="8" xfId="1" applyNumberFormat="1" applyFont="1" applyFill="1" applyBorder="1" applyAlignment="1">
      <alignment horizontal="right"/>
    </xf>
    <xf numFmtId="0" fontId="27" fillId="0" borderId="0" xfId="0" applyNumberFormat="1" applyFont="1" applyFill="1" applyAlignment="1">
      <alignment horizontal="center" wrapText="1"/>
    </xf>
    <xf numFmtId="168" fontId="12" fillId="0" borderId="0" xfId="1" applyNumberFormat="1" applyFont="1" applyFill="1" applyAlignment="1">
      <alignment horizontal="center"/>
    </xf>
    <xf numFmtId="198" fontId="27" fillId="0" borderId="0" xfId="0" applyNumberFormat="1" applyFont="1" applyFill="1" applyAlignment="1">
      <alignment horizontal="center"/>
    </xf>
    <xf numFmtId="9" fontId="12" fillId="80" borderId="8" xfId="3558" applyFont="1" applyFill="1" applyBorder="1" applyAlignment="1"/>
    <xf numFmtId="9" fontId="12" fillId="0" borderId="0" xfId="3558" applyFont="1" applyFill="1" applyAlignment="1"/>
    <xf numFmtId="9" fontId="12" fillId="0" borderId="0" xfId="3558" applyFont="1" applyFill="1" applyBorder="1" applyAlignment="1"/>
    <xf numFmtId="9" fontId="12" fillId="82" borderId="8" xfId="3558" applyFont="1" applyFill="1" applyBorder="1" applyAlignment="1"/>
    <xf numFmtId="9" fontId="12" fillId="0" borderId="3" xfId="3558" applyFont="1" applyFill="1" applyBorder="1" applyAlignment="1"/>
    <xf numFmtId="9" fontId="12" fillId="0" borderId="18" xfId="3558" applyFont="1" applyFill="1" applyBorder="1" applyAlignment="1"/>
    <xf numFmtId="9" fontId="12" fillId="0" borderId="2" xfId="3558" applyFont="1" applyFill="1" applyBorder="1" applyAlignment="1"/>
    <xf numFmtId="9" fontId="12" fillId="0" borderId="8" xfId="3558" applyFont="1" applyFill="1" applyBorder="1" applyAlignment="1"/>
    <xf numFmtId="9" fontId="27" fillId="0" borderId="0" xfId="3558" applyFont="1" applyFill="1" applyAlignment="1"/>
    <xf numFmtId="10" fontId="27" fillId="81" borderId="8" xfId="3558" applyNumberFormat="1" applyFont="1" applyFill="1" applyBorder="1" applyAlignment="1"/>
    <xf numFmtId="10" fontId="12" fillId="80" borderId="8" xfId="3558" applyNumberFormat="1" applyFont="1" applyFill="1" applyBorder="1" applyAlignment="1"/>
    <xf numFmtId="209" fontId="12" fillId="0" borderId="0" xfId="3558" applyNumberFormat="1" applyFont="1" applyFill="1" applyBorder="1" applyAlignment="1"/>
    <xf numFmtId="9" fontId="12" fillId="0" borderId="0" xfId="3558" applyFont="1" applyFill="1"/>
    <xf numFmtId="198" fontId="27" fillId="0" borderId="0" xfId="0" applyNumberFormat="1" applyFont="1" applyFill="1" applyAlignment="1">
      <alignment horizontal="center"/>
    </xf>
    <xf numFmtId="169" fontId="9" fillId="0" borderId="53" xfId="0" applyFont="1" applyBorder="1" applyAlignment="1">
      <alignment vertical="center"/>
    </xf>
    <xf numFmtId="169" fontId="9" fillId="0" borderId="52" xfId="0" applyFont="1" applyBorder="1" applyAlignment="1">
      <alignment vertical="center"/>
    </xf>
    <xf numFmtId="169" fontId="9" fillId="0" borderId="52" xfId="0" applyFont="1" applyBorder="1" applyAlignment="1"/>
    <xf numFmtId="169" fontId="0" fillId="0" borderId="0" xfId="0" applyAlignment="1"/>
    <xf numFmtId="169" fontId="9" fillId="0" borderId="53" xfId="0" applyFont="1" applyBorder="1" applyAlignment="1"/>
    <xf numFmtId="169" fontId="9" fillId="0" borderId="54" xfId="0" applyFont="1" applyBorder="1" applyAlignment="1"/>
    <xf numFmtId="169" fontId="9" fillId="83" borderId="52" xfId="0" applyFont="1" applyFill="1" applyBorder="1" applyAlignment="1"/>
    <xf numFmtId="169" fontId="9" fillId="84" borderId="52" xfId="0" applyFont="1" applyFill="1" applyBorder="1" applyAlignment="1"/>
    <xf numFmtId="168" fontId="9" fillId="0" borderId="52" xfId="1" applyFont="1" applyBorder="1" applyAlignment="1"/>
    <xf numFmtId="168" fontId="9" fillId="0" borderId="52" xfId="1" applyFont="1" applyBorder="1" applyAlignment="1">
      <alignment horizontal="right"/>
    </xf>
    <xf numFmtId="168" fontId="9" fillId="83" borderId="52" xfId="1" applyFont="1" applyFill="1" applyBorder="1" applyAlignment="1">
      <alignment horizontal="right"/>
    </xf>
    <xf numFmtId="168" fontId="9" fillId="84" borderId="52" xfId="1" applyFont="1" applyFill="1" applyBorder="1" applyAlignment="1">
      <alignment horizontal="right"/>
    </xf>
    <xf numFmtId="168" fontId="0" fillId="0" borderId="0" xfId="1" applyFont="1" applyAlignment="1"/>
    <xf numFmtId="169" fontId="9" fillId="0" borderId="0" xfId="0" applyFont="1" applyAlignment="1"/>
    <xf numFmtId="210" fontId="9" fillId="0" borderId="52" xfId="0" applyNumberFormat="1" applyFont="1" applyBorder="1" applyAlignment="1"/>
    <xf numFmtId="210" fontId="9" fillId="0" borderId="52" xfId="0" applyNumberFormat="1" applyFont="1" applyBorder="1" applyAlignment="1">
      <alignment horizontal="right"/>
    </xf>
    <xf numFmtId="210" fontId="0" fillId="0" borderId="0" xfId="0" applyNumberFormat="1" applyAlignment="1"/>
    <xf numFmtId="169" fontId="0" fillId="79" borderId="0" xfId="0" applyFill="1" applyAlignment="1"/>
    <xf numFmtId="169" fontId="9" fillId="0" borderId="7" xfId="0" applyFont="1" applyBorder="1"/>
    <xf numFmtId="169" fontId="0" fillId="78" borderId="0" xfId="0" applyFill="1" applyAlignment="1"/>
    <xf numFmtId="0" fontId="27" fillId="82" borderId="50" xfId="0" applyNumberFormat="1" applyFont="1" applyFill="1" applyBorder="1"/>
    <xf numFmtId="168" fontId="12" fillId="82" borderId="9" xfId="0" applyNumberFormat="1" applyFont="1" applyFill="1" applyBorder="1"/>
    <xf numFmtId="168" fontId="12" fillId="82" borderId="55" xfId="1" applyFont="1" applyFill="1" applyBorder="1" applyAlignment="1">
      <alignment horizontal="left" indent="1"/>
    </xf>
    <xf numFmtId="198" fontId="27" fillId="0" borderId="0" xfId="0" applyNumberFormat="1" applyFont="1" applyFill="1" applyAlignment="1">
      <alignment horizontal="center"/>
    </xf>
    <xf numFmtId="168" fontId="12" fillId="0" borderId="2" xfId="1" quotePrefix="1" applyNumberFormat="1" applyFont="1" applyFill="1" applyBorder="1" applyAlignment="1">
      <alignment horizontal="right"/>
    </xf>
    <xf numFmtId="168" fontId="12" fillId="0" borderId="3" xfId="1" quotePrefix="1" applyNumberFormat="1" applyFont="1" applyFill="1" applyBorder="1" applyAlignment="1">
      <alignment horizontal="right"/>
    </xf>
    <xf numFmtId="168" fontId="12" fillId="0" borderId="18" xfId="1" quotePrefix="1" applyNumberFormat="1" applyFont="1" applyFill="1" applyBorder="1" applyAlignment="1">
      <alignment horizontal="right"/>
    </xf>
    <xf numFmtId="168" fontId="12" fillId="0" borderId="55" xfId="1" quotePrefix="1" applyNumberFormat="1" applyFont="1" applyFill="1" applyBorder="1" applyAlignment="1">
      <alignment horizontal="right"/>
    </xf>
    <xf numFmtId="168" fontId="12" fillId="0" borderId="56" xfId="1" quotePrefix="1" applyNumberFormat="1" applyFont="1" applyFill="1" applyBorder="1" applyAlignment="1">
      <alignment horizontal="right"/>
    </xf>
    <xf numFmtId="168" fontId="12" fillId="0" borderId="57" xfId="1" quotePrefix="1" applyNumberFormat="1" applyFont="1" applyFill="1" applyBorder="1" applyAlignment="1">
      <alignment horizontal="right"/>
    </xf>
    <xf numFmtId="168" fontId="12" fillId="82" borderId="9" xfId="1" quotePrefix="1" applyNumberFormat="1" applyFont="1" applyFill="1" applyBorder="1" applyAlignment="1">
      <alignment horizontal="right"/>
    </xf>
    <xf numFmtId="168" fontId="12" fillId="0" borderId="10" xfId="1" quotePrefix="1" applyNumberFormat="1" applyFont="1" applyFill="1" applyBorder="1" applyAlignment="1">
      <alignment horizontal="right"/>
    </xf>
    <xf numFmtId="168" fontId="12" fillId="0" borderId="50" xfId="1" quotePrefix="1" applyNumberFormat="1" applyFont="1" applyFill="1" applyBorder="1" applyAlignment="1">
      <alignment horizontal="right"/>
    </xf>
    <xf numFmtId="168" fontId="12" fillId="0" borderId="51" xfId="1" quotePrefix="1" applyNumberFormat="1" applyFont="1" applyFill="1" applyBorder="1" applyAlignment="1">
      <alignment horizontal="right"/>
    </xf>
    <xf numFmtId="168" fontId="12" fillId="82" borderId="9" xfId="1" quotePrefix="1" applyFont="1" applyFill="1" applyBorder="1" applyAlignment="1">
      <alignment horizontal="right"/>
    </xf>
    <xf numFmtId="0" fontId="126" fillId="0" borderId="0" xfId="3559" applyBorder="1" applyAlignment="1"/>
    <xf numFmtId="169" fontId="9" fillId="0" borderId="0" xfId="0" applyFont="1" applyBorder="1" applyAlignment="1"/>
    <xf numFmtId="168" fontId="9" fillId="0" borderId="0" xfId="1" applyFont="1" applyBorder="1" applyAlignment="1"/>
    <xf numFmtId="169" fontId="9" fillId="0" borderId="0" xfId="0" applyFont="1" applyBorder="1" applyAlignment="1">
      <alignment vertical="center"/>
    </xf>
    <xf numFmtId="169" fontId="9" fillId="0" borderId="0" xfId="0" applyFont="1" applyBorder="1" applyAlignment="1">
      <alignment horizontal="right"/>
    </xf>
    <xf numFmtId="168" fontId="9" fillId="0" borderId="0" xfId="1" applyFont="1" applyBorder="1" applyAlignment="1">
      <alignment horizontal="right"/>
    </xf>
    <xf numFmtId="168" fontId="126" fillId="0" borderId="0" xfId="1" applyFont="1" applyBorder="1" applyAlignment="1"/>
    <xf numFmtId="1" fontId="126" fillId="0" borderId="0" xfId="3559" applyNumberFormat="1" applyBorder="1" applyAlignment="1"/>
    <xf numFmtId="0" fontId="127" fillId="0" borderId="0" xfId="3559" applyFont="1" applyBorder="1" applyAlignment="1"/>
    <xf numFmtId="0" fontId="116" fillId="0" borderId="0" xfId="3559" applyFont="1" applyBorder="1" applyAlignment="1"/>
    <xf numFmtId="0" fontId="116" fillId="0" borderId="0" xfId="3559" applyFont="1" applyFill="1" applyBorder="1" applyAlignment="1"/>
    <xf numFmtId="168" fontId="12" fillId="82" borderId="0" xfId="1" quotePrefix="1" applyFont="1" applyFill="1" applyBorder="1" applyAlignment="1">
      <alignment horizontal="right"/>
    </xf>
    <xf numFmtId="0" fontId="126" fillId="78" borderId="0" xfId="3559" applyFill="1" applyBorder="1" applyAlignment="1"/>
    <xf numFmtId="208" fontId="9" fillId="0" borderId="0" xfId="1" applyNumberFormat="1" applyFont="1"/>
    <xf numFmtId="168" fontId="118" fillId="0" borderId="0" xfId="1" applyFont="1"/>
    <xf numFmtId="198" fontId="27" fillId="0" borderId="0" xfId="0" applyNumberFormat="1" applyFont="1" applyFill="1" applyAlignment="1">
      <alignment horizontal="center"/>
    </xf>
    <xf numFmtId="168" fontId="9" fillId="0" borderId="0" xfId="1" applyFont="1" applyBorder="1" applyAlignment="1">
      <alignment vertical="center"/>
    </xf>
    <xf numFmtId="0" fontId="126" fillId="0" borderId="0" xfId="3559" applyFill="1" applyBorder="1" applyAlignment="1"/>
    <xf numFmtId="0" fontId="126" fillId="0" borderId="0" xfId="1" applyNumberFormat="1" applyFont="1" applyBorder="1" applyAlignment="1"/>
    <xf numFmtId="0" fontId="9" fillId="0" borderId="0" xfId="1" applyNumberFormat="1" applyFont="1" applyBorder="1" applyAlignment="1">
      <alignment vertical="center"/>
    </xf>
    <xf numFmtId="0" fontId="9" fillId="0" borderId="0" xfId="1" applyNumberFormat="1" applyFont="1" applyBorder="1" applyAlignment="1"/>
    <xf numFmtId="169" fontId="9" fillId="0" borderId="58" xfId="0" applyFont="1" applyBorder="1" applyAlignment="1"/>
    <xf numFmtId="168" fontId="9" fillId="0" borderId="59" xfId="1" applyFont="1" applyBorder="1" applyAlignment="1"/>
    <xf numFmtId="169" fontId="9" fillId="0" borderId="59" xfId="0" applyFont="1" applyBorder="1" applyAlignment="1"/>
    <xf numFmtId="1" fontId="116" fillId="0" borderId="0" xfId="3559" applyNumberFormat="1" applyFont="1" applyBorder="1" applyAlignment="1"/>
    <xf numFmtId="0" fontId="27" fillId="82" borderId="10" xfId="0" applyNumberFormat="1" applyFont="1" applyFill="1" applyBorder="1"/>
    <xf numFmtId="0" fontId="12" fillId="0" borderId="1" xfId="0" applyNumberFormat="1" applyFont="1" applyFill="1" applyBorder="1"/>
    <xf numFmtId="168" fontId="12" fillId="0" borderId="0" xfId="1" quotePrefix="1" applyNumberFormat="1" applyFont="1" applyFill="1" applyBorder="1" applyAlignment="1">
      <alignment horizontal="right"/>
    </xf>
    <xf numFmtId="168" fontId="12" fillId="0" borderId="2" xfId="1" applyNumberFormat="1" applyFont="1" applyFill="1" applyBorder="1"/>
    <xf numFmtId="168" fontId="12" fillId="0" borderId="3" xfId="1" applyNumberFormat="1" applyFont="1" applyFill="1" applyBorder="1"/>
    <xf numFmtId="168" fontId="12" fillId="0" borderId="18" xfId="1" applyNumberFormat="1" applyFont="1" applyFill="1" applyBorder="1"/>
    <xf numFmtId="168" fontId="12" fillId="82" borderId="0" xfId="1" quotePrefix="1" applyNumberFormat="1" applyFont="1" applyFill="1" applyBorder="1" applyAlignment="1">
      <alignment horizontal="right"/>
    </xf>
    <xf numFmtId="168" fontId="2" fillId="0" borderId="0" xfId="1" applyFont="1"/>
    <xf numFmtId="207" fontId="9" fillId="0" borderId="6" xfId="0" applyNumberFormat="1" applyFont="1" applyBorder="1"/>
    <xf numFmtId="198" fontId="27" fillId="0" borderId="0" xfId="0" applyNumberFormat="1" applyFont="1" applyFill="1" applyAlignment="1">
      <alignment horizontal="center"/>
    </xf>
    <xf numFmtId="0" fontId="12" fillId="85" borderId="0" xfId="0" applyNumberFormat="1" applyFont="1" applyFill="1"/>
    <xf numFmtId="168" fontId="0" fillId="85" borderId="0" xfId="1" applyFont="1" applyFill="1"/>
    <xf numFmtId="0" fontId="12" fillId="85" borderId="0" xfId="1" applyNumberFormat="1" applyFont="1" applyFill="1"/>
    <xf numFmtId="0" fontId="126" fillId="0" borderId="0" xfId="3559" applyFont="1" applyAlignment="1"/>
    <xf numFmtId="0" fontId="126" fillId="0" borderId="0" xfId="3559" applyFont="1" applyAlignment="1">
      <alignment wrapText="1"/>
    </xf>
    <xf numFmtId="0" fontId="127" fillId="0" borderId="0" xfId="3559" applyFont="1" applyAlignment="1">
      <alignment wrapText="1"/>
    </xf>
    <xf numFmtId="0" fontId="128" fillId="0" borderId="0" xfId="3559" applyFont="1" applyAlignment="1">
      <alignment wrapText="1"/>
    </xf>
    <xf numFmtId="0" fontId="126" fillId="0" borderId="0" xfId="3559" applyAlignment="1"/>
    <xf numFmtId="0" fontId="116" fillId="0" borderId="52" xfId="3559" applyFont="1" applyBorder="1" applyAlignment="1">
      <alignment wrapText="1"/>
    </xf>
    <xf numFmtId="0" fontId="116" fillId="0" borderId="52" xfId="3559" applyFont="1" applyBorder="1" applyAlignment="1">
      <alignment horizontal="right" wrapText="1"/>
    </xf>
    <xf numFmtId="17" fontId="116" fillId="0" borderId="52" xfId="3559" applyNumberFormat="1" applyFont="1" applyBorder="1" applyAlignment="1">
      <alignment horizontal="right" wrapText="1"/>
    </xf>
    <xf numFmtId="1" fontId="126" fillId="0" borderId="0" xfId="3559" applyNumberFormat="1" applyFont="1" applyAlignment="1"/>
    <xf numFmtId="0" fontId="126" fillId="78" borderId="0" xfId="3559" applyFont="1" applyFill="1" applyAlignment="1">
      <alignment wrapText="1"/>
    </xf>
    <xf numFmtId="0" fontId="129" fillId="78" borderId="0" xfId="3559" applyFont="1" applyFill="1" applyAlignment="1">
      <alignment wrapText="1"/>
    </xf>
    <xf numFmtId="0" fontId="126" fillId="86" borderId="0" xfId="3559" applyFont="1" applyFill="1" applyAlignment="1">
      <alignment wrapText="1"/>
    </xf>
    <xf numFmtId="0" fontId="27" fillId="0" borderId="6" xfId="1" quotePrefix="1" applyNumberFormat="1" applyFont="1" applyFill="1" applyBorder="1" applyAlignment="1">
      <alignment horizontal="center"/>
    </xf>
    <xf numFmtId="1" fontId="11" fillId="0" borderId="6" xfId="0" applyNumberFormat="1" applyFont="1" applyBorder="1" applyAlignment="1">
      <alignment horizontal="center" vertical="center" wrapText="1"/>
    </xf>
    <xf numFmtId="169" fontId="11" fillId="0" borderId="6" xfId="0" applyFont="1" applyBorder="1" applyAlignment="1">
      <alignment horizontal="center" vertical="center" wrapText="1"/>
    </xf>
    <xf numFmtId="208" fontId="11" fillId="0" borderId="6" xfId="0" applyNumberFormat="1" applyFont="1" applyBorder="1" applyAlignment="1">
      <alignment horizontal="center" vertical="center" wrapText="1"/>
    </xf>
    <xf numFmtId="169" fontId="11" fillId="77" borderId="44" xfId="0" applyFont="1" applyFill="1" applyBorder="1" applyAlignment="1">
      <alignment horizontal="center" vertical="center"/>
    </xf>
    <xf numFmtId="169" fontId="11" fillId="77" borderId="45" xfId="0" applyFont="1" applyFill="1" applyBorder="1" applyAlignment="1">
      <alignment horizontal="center" vertical="center"/>
    </xf>
    <xf numFmtId="169" fontId="11" fillId="77" borderId="46" xfId="0" applyFont="1" applyFill="1" applyBorder="1" applyAlignment="1">
      <alignment horizontal="center" vertical="center"/>
    </xf>
    <xf numFmtId="207" fontId="11" fillId="77" borderId="6" xfId="0" applyNumberFormat="1" applyFont="1" applyFill="1" applyBorder="1" applyAlignment="1">
      <alignment horizontal="center" vertical="center"/>
    </xf>
    <xf numFmtId="169" fontId="11" fillId="77" borderId="7" xfId="0" applyFont="1" applyFill="1" applyBorder="1" applyAlignment="1">
      <alignment horizontal="center" vertical="center"/>
    </xf>
    <xf numFmtId="198" fontId="27" fillId="0" borderId="0" xfId="0" applyNumberFormat="1" applyFont="1" applyFill="1" applyAlignment="1">
      <alignment horizontal="center"/>
    </xf>
  </cellXfs>
  <cellStyles count="3560">
    <cellStyle name="_Account 2009" xfId="1904"/>
    <cellStyle name="_accounts 2006.FINAL" xfId="1905"/>
    <cellStyle name="_accounts 2006.FINAL_01 Pine Match 2008(Asim)" xfId="1906"/>
    <cellStyle name="_accounts 2006.FINAL_01 Pine Match 2008(Asim)_Other receivable new_DDL 09 latest" xfId="1907"/>
    <cellStyle name="_accounts 2006.FINAL_Accounts 2010" xfId="1908"/>
    <cellStyle name="_accounts 2006.FINAL_Accounts_Kabul_2009_Final-HML" xfId="1909"/>
    <cellStyle name="_accounts 2006.FINAL_Admin salaries and wages11 Reviewed" xfId="1910"/>
    <cellStyle name="_accounts 2006.FINAL_Adventure foundation with cashflow tallied" xfId="1911"/>
    <cellStyle name="_accounts 2006.FINAL_BF-accounts 09" xfId="1912"/>
    <cellStyle name="_accounts 2006.FINAL_BF-accounts 09_Adventure foundation with cashflow tallied" xfId="1913"/>
    <cellStyle name="_accounts 2006.FINAL_Book1" xfId="1914"/>
    <cellStyle name="_accounts 2006.FINAL_BUILDING" xfId="1915"/>
    <cellStyle name="_accounts 2006.FINAL_Comcept 2009-Final" xfId="1916"/>
    <cellStyle name="_accounts 2006.FINAL_Comcept 2009-Final_Audited Accounts June 2009 dt 09 28-10-09" xfId="1917"/>
    <cellStyle name="_accounts 2006.FINAL_Comcept 2009-Final_Hotel one tax depreciation schedule" xfId="1918"/>
    <cellStyle name="_accounts 2006.FINAL_Comcept 2009-lates-HML" xfId="1919"/>
    <cellStyle name="_accounts 2006.FINAL_Comcept 2009-lates-HML_09-accounts" xfId="1920"/>
    <cellStyle name="_accounts 2006.FINAL_Comcept 2009-lates-HML_ACCOUNTS 2010" xfId="1921"/>
    <cellStyle name="_accounts 2006.FINAL_Comcept 2009-lates-HML_ACCOUNTS 2010-ZB" xfId="1922"/>
    <cellStyle name="_accounts 2006.FINAL_Comcept 2009-lates-HML_Accounts CIML" xfId="1923"/>
    <cellStyle name="_accounts 2006.FINAL_Comcept 2009-lates-HML_Deferred Tax_AA Exchange Company (Private) Limited_10" xfId="1924"/>
    <cellStyle name="_accounts 2006.FINAL_Comcept 2009-lates-HML_DRAFT FINAL ACCOUNTS for AWAIS" xfId="1925"/>
    <cellStyle name="_accounts 2006.FINAL_Comcept 2009-lates-HML_Final Accounts - Appna Sehat -09-HML" xfId="1926"/>
    <cellStyle name="_accounts 2006.FINAL_Comcept 2009-lates-HML_FS-2010" xfId="1927"/>
    <cellStyle name="_accounts 2006.FINAL_Comcept 2009-lates-HML_Trial Balance 2010" xfId="1928"/>
    <cellStyle name="_accounts 2006.FINAL_Consolidated-2009-Final-Initialled" xfId="1929"/>
    <cellStyle name="_accounts 2006.FINAL_Cost of Sales_Elahi Cotton Mills Limited_10" xfId="1930"/>
    <cellStyle name="_accounts 2006.FINAL_Debtors_victory pipe industries (pvt) ltd_09(1)" xfId="1931"/>
    <cellStyle name="_accounts 2006.FINAL_Debtors_victory pipe industries (pvt) ltd_09(1)_Accounts 2010" xfId="1932"/>
    <cellStyle name="_accounts 2006.FINAL_Debtors_victory pipe industries (pvt) ltd_09(1)_Book1" xfId="1933"/>
    <cellStyle name="_accounts 2006.FINAL_Debtors_victory pipe industries (pvt) ltd_09(1)_Cost of Sales Workbook" xfId="1934"/>
    <cellStyle name="_accounts 2006.FINAL_Debtors_victory pipe industries (pvt) ltd_09(1)_Cost of Sales_Elahi Cotton Mills Limited_10" xfId="1935"/>
    <cellStyle name="_accounts 2006.FINAL_Debtors_victory pipe industries (pvt) ltd_09(1)_fee and sub admin" xfId="1936"/>
    <cellStyle name="_accounts 2006.FINAL_Debtors_victory pipe industries (pvt) ltd_09(1)_MAP Ledgers assets and liab" xfId="1937"/>
    <cellStyle name="_accounts 2006.FINAL_Debtors_victory pipe industries (pvt) ltd_09(1)_Map Rice Mills FS 2009 final- HML" xfId="1938"/>
    <cellStyle name="_accounts 2006.FINAL_Debtors_victory pipe industries (pvt) ltd_09(1)_rent" xfId="1939"/>
    <cellStyle name="_accounts 2006.FINAL_Debtors_victory pipe industries (pvt) ltd_09(1)_salaries" xfId="1940"/>
    <cellStyle name="_accounts 2006.FINAL_Debtors_victory pipe industries (pvt) ltd_09(1)_Stock after adjustment" xfId="1941"/>
    <cellStyle name="_accounts 2006.FINAL_ECML interim FS 2011" xfId="1942"/>
    <cellStyle name="_accounts 2006.FINAL_fee and sub admin" xfId="1943"/>
    <cellStyle name="_accounts 2006.FINAL_Final Accounts 2009-2010" xfId="1944"/>
    <cellStyle name="_accounts 2006.FINAL_Final Accounts of AIPPL-2010-HML" xfId="1945"/>
    <cellStyle name="_accounts 2006.FINAL_Final Accounts of AIPPL-2010-HML_TCML Accounts 2011" xfId="1946"/>
    <cellStyle name="_accounts 2006.FINAL_Final Accounts-AA 2009 junaid" xfId="1947"/>
    <cellStyle name="_accounts 2006.FINAL_Final Accounts-AA Final 2009-HML" xfId="1948"/>
    <cellStyle name="_accounts 2006.FINAL_Final accounts-HML" xfId="1949"/>
    <cellStyle name="_accounts 2006.FINAL_Final accounts-HML 2010 after adjustments" xfId="1950"/>
    <cellStyle name="_accounts 2006.FINAL_Fixed Asset HYR - FCL" xfId="1951"/>
    <cellStyle name="_accounts 2006.FINAL_Fixed Assets" xfId="1952"/>
    <cellStyle name="_accounts 2006.FINAL_Fixed assets additions" xfId="1953"/>
    <cellStyle name="_accounts 2006.FINAL_Fixed Assets Workbook" xfId="1954"/>
    <cellStyle name="_accounts 2006.FINAL_Fixed Assets Workbook_Taxila Cotton Mills Limited_11" xfId="1955"/>
    <cellStyle name="_accounts 2006.FINAL_Fixed Assets_Elahi Cotton Mills Limited_10" xfId="1956"/>
    <cellStyle name="_accounts 2006.FINAL_Fixed Assets_Elahi Cotton Mills Limited_11" xfId="1957"/>
    <cellStyle name="_accounts 2006.FINAL_Investments" xfId="1958"/>
    <cellStyle name="_accounts 2006.FINAL_Long Term Loan From Directors_Elahi Cotton Mills Limited_11" xfId="1959"/>
    <cellStyle name="_accounts 2006.FINAL_Long term security deposits" xfId="1960"/>
    <cellStyle name="_accounts 2006.FINAL_Mangla 08 - final" xfId="1961"/>
    <cellStyle name="_accounts 2006.FINAL_MAP Ledgers assets and liab" xfId="1962"/>
    <cellStyle name="_accounts 2006.FINAL_MAP Ledgers assets and liab_Book1" xfId="1963"/>
    <cellStyle name="_accounts 2006.FINAL_Mirpur mathelo accounts 08" xfId="1964"/>
    <cellStyle name="_accounts 2006.FINAL_Mirpur mathelo accounts 08_BUILDING" xfId="1965"/>
    <cellStyle name="_accounts 2006.FINAL_Mirpur mathelo accounts 08_Cost of Sales_Elahi Cotton Mills Limited_10" xfId="1966"/>
    <cellStyle name="_accounts 2006.FINAL_Mirpur mathelo accounts 08_ECML interim FS 2011" xfId="1967"/>
    <cellStyle name="_accounts 2006.FINAL_Mirpur mathelo accounts 08_Fixed Asset HYR - FCL" xfId="1968"/>
    <cellStyle name="_accounts 2006.FINAL_Mirpur mathelo accounts 08_Fixed Assets" xfId="1969"/>
    <cellStyle name="_accounts 2006.FINAL_Mirpur mathelo accounts 08_Fixed assets additions" xfId="1970"/>
    <cellStyle name="_accounts 2006.FINAL_Mirpur mathelo accounts 08_Fixed Assets Workbook" xfId="1971"/>
    <cellStyle name="_accounts 2006.FINAL_Mirpur mathelo accounts 08_Fixed Assets_Elahi Cotton Mills Limited_11" xfId="1972"/>
    <cellStyle name="_accounts 2006.FINAL_Mirpur mathelo accounts 08_Long Term Loan From Directors_Elahi Cotton Mills Limited_11" xfId="1973"/>
    <cellStyle name="_accounts 2006.FINAL_Mirpur mathelo accounts 08_salaries" xfId="1974"/>
    <cellStyle name="_accounts 2006.FINAL_Mirpur mathelo accounts 08_salaries and wages" xfId="1975"/>
    <cellStyle name="_accounts 2006.FINAL_Mirpur mathelo accounts 08_salaries and wages11" xfId="1976"/>
    <cellStyle name="_accounts 2006.FINAL_Mirpur mathelo accounts 08_Stock after adjustment" xfId="1977"/>
    <cellStyle name="_accounts 2006.FINAL_Operating Fixed Assets_victory pipe industries (pvt) ltd_09 - Israr" xfId="1978"/>
    <cellStyle name="_accounts 2006.FINAL_rent" xfId="1979"/>
    <cellStyle name="_accounts 2006.FINAL_salaries" xfId="1980"/>
    <cellStyle name="_accounts 2006.FINAL_salaries and wages" xfId="1981"/>
    <cellStyle name="_accounts 2006.FINAL_salaries and wages11" xfId="1982"/>
    <cellStyle name="_accounts 2006.FINAL_Stock after adjustment" xfId="1983"/>
    <cellStyle name="_accounts 2006.FINAL_TCML Accounts 2011" xfId="1984"/>
    <cellStyle name="_Comcept 2009-Final" xfId="1985"/>
    <cellStyle name="_DRAFT-CPBM-2009" xfId="1986"/>
    <cellStyle name="_Fial Accounts-Initialled .xls6" xfId="1987"/>
    <cellStyle name="_Fial Accounts-Initialled .xls6_Fixed Asset HYR - FCL" xfId="1988"/>
    <cellStyle name="_LCC F.S 2nd draft" xfId="1989"/>
    <cellStyle name="_LCC F.S 2nd draft_Fixed Asset HYR - FCL" xfId="1990"/>
    <cellStyle name="_Related party.xls" xfId="1991"/>
    <cellStyle name="_Related party.xls_Accounts 2010" xfId="1992"/>
    <cellStyle name="_Related party.xls_Book1" xfId="1993"/>
    <cellStyle name="=C:\WINNT\SYSTEM32\COMMAND.COM" xfId="1994"/>
    <cellStyle name="=C:\WINNT\SYSTEM32\COMMAND.COM 2" xfId="6"/>
    <cellStyle name="=C:\WINNT\SYSTEM32\COMMAND.COM 3" xfId="1995"/>
    <cellStyle name="=C:\WINNT\SYSTEM32\COMMAND.COM 4 2" xfId="1996"/>
    <cellStyle name="20% - Accent1 10" xfId="7"/>
    <cellStyle name="20% - Accent1 11" xfId="8"/>
    <cellStyle name="20% - Accent1 12" xfId="9"/>
    <cellStyle name="20% - Accent1 13" xfId="10"/>
    <cellStyle name="20% - Accent1 14" xfId="11"/>
    <cellStyle name="20% - Accent1 15" xfId="12"/>
    <cellStyle name="20% - Accent1 16" xfId="13"/>
    <cellStyle name="20% - Accent1 17" xfId="14"/>
    <cellStyle name="20% - Accent1 18" xfId="15"/>
    <cellStyle name="20% - Accent1 19" xfId="16"/>
    <cellStyle name="20% - Accent1 2" xfId="17"/>
    <cellStyle name="20% - Accent1 20" xfId="18"/>
    <cellStyle name="20% - Accent1 21" xfId="19"/>
    <cellStyle name="20% - Accent1 22" xfId="20"/>
    <cellStyle name="20% - Accent1 23" xfId="21"/>
    <cellStyle name="20% - Accent1 24" xfId="22"/>
    <cellStyle name="20% - Accent1 25" xfId="23"/>
    <cellStyle name="20% - Accent1 26" xfId="24"/>
    <cellStyle name="20% - Accent1 27" xfId="25"/>
    <cellStyle name="20% - Accent1 28" xfId="26"/>
    <cellStyle name="20% - Accent1 29" xfId="27"/>
    <cellStyle name="20% - Accent1 3" xfId="28"/>
    <cellStyle name="20% - Accent1 30" xfId="29"/>
    <cellStyle name="20% - Accent1 31" xfId="30"/>
    <cellStyle name="20% - Accent1 32" xfId="31"/>
    <cellStyle name="20% - Accent1 33" xfId="32"/>
    <cellStyle name="20% - Accent1 34" xfId="33"/>
    <cellStyle name="20% - Accent1 35" xfId="34"/>
    <cellStyle name="20% - Accent1 36" xfId="35"/>
    <cellStyle name="20% - Accent1 37" xfId="36"/>
    <cellStyle name="20% - Accent1 38" xfId="37"/>
    <cellStyle name="20% - Accent1 39" xfId="38"/>
    <cellStyle name="20% - Accent1 4" xfId="39"/>
    <cellStyle name="20% - Accent1 40" xfId="40"/>
    <cellStyle name="20% - Accent1 41" xfId="41"/>
    <cellStyle name="20% - Accent1 42" xfId="42"/>
    <cellStyle name="20% - Accent1 43" xfId="43"/>
    <cellStyle name="20% - Accent1 44" xfId="44"/>
    <cellStyle name="20% - Accent1 45" xfId="45"/>
    <cellStyle name="20% - Accent1 46" xfId="46"/>
    <cellStyle name="20% - Accent1 47" xfId="47"/>
    <cellStyle name="20% - Accent1 48" xfId="48"/>
    <cellStyle name="20% - Accent1 49" xfId="49"/>
    <cellStyle name="20% - Accent1 5" xfId="50"/>
    <cellStyle name="20% - Accent1 50" xfId="51"/>
    <cellStyle name="20% - Accent1 51" xfId="52"/>
    <cellStyle name="20% - Accent1 52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6" xfId="105"/>
    <cellStyle name="20% - Accent2 7" xfId="106"/>
    <cellStyle name="20% - Accent2 8" xfId="107"/>
    <cellStyle name="20% - Accent2 9" xfId="108"/>
    <cellStyle name="20% - Accent3 10" xfId="109"/>
    <cellStyle name="20% - Accent3 11" xfId="110"/>
    <cellStyle name="20% - Accent3 12" xfId="111"/>
    <cellStyle name="20% - Accent3 13" xfId="112"/>
    <cellStyle name="20% - Accent3 14" xfId="113"/>
    <cellStyle name="20% - Accent3 15" xfId="114"/>
    <cellStyle name="20% - Accent3 16" xfId="115"/>
    <cellStyle name="20% - Accent3 17" xfId="116"/>
    <cellStyle name="20% - Accent3 18" xfId="117"/>
    <cellStyle name="20% - Accent3 19" xfId="118"/>
    <cellStyle name="20% - Accent3 2" xfId="119"/>
    <cellStyle name="20% - Accent3 20" xfId="120"/>
    <cellStyle name="20% - Accent3 21" xfId="121"/>
    <cellStyle name="20% - Accent3 22" xfId="122"/>
    <cellStyle name="20% - Accent3 23" xfId="123"/>
    <cellStyle name="20% - Accent3 24" xfId="124"/>
    <cellStyle name="20% - Accent3 25" xfId="125"/>
    <cellStyle name="20% - Accent3 26" xfId="126"/>
    <cellStyle name="20% - Accent3 27" xfId="127"/>
    <cellStyle name="20% - Accent3 28" xfId="128"/>
    <cellStyle name="20% - Accent3 29" xfId="129"/>
    <cellStyle name="20% - Accent3 3" xfId="130"/>
    <cellStyle name="20% - Accent3 30" xfId="131"/>
    <cellStyle name="20% - Accent3 31" xfId="132"/>
    <cellStyle name="20% - Accent3 32" xfId="133"/>
    <cellStyle name="20% - Accent3 33" xfId="134"/>
    <cellStyle name="20% - Accent3 34" xfId="135"/>
    <cellStyle name="20% - Accent3 35" xfId="136"/>
    <cellStyle name="20% - Accent3 36" xfId="137"/>
    <cellStyle name="20% - Accent3 37" xfId="138"/>
    <cellStyle name="20% - Accent3 38" xfId="139"/>
    <cellStyle name="20% - Accent3 39" xfId="140"/>
    <cellStyle name="20% - Accent3 4" xfId="141"/>
    <cellStyle name="20% - Accent3 40" xfId="142"/>
    <cellStyle name="20% - Accent3 41" xfId="143"/>
    <cellStyle name="20% - Accent3 42" xfId="144"/>
    <cellStyle name="20% - Accent3 43" xfId="145"/>
    <cellStyle name="20% - Accent3 44" xfId="146"/>
    <cellStyle name="20% - Accent3 45" xfId="147"/>
    <cellStyle name="20% - Accent3 46" xfId="148"/>
    <cellStyle name="20% - Accent3 47" xfId="149"/>
    <cellStyle name="20% - Accent3 48" xfId="150"/>
    <cellStyle name="20% - Accent3 49" xfId="151"/>
    <cellStyle name="20% - Accent3 5" xfId="152"/>
    <cellStyle name="20% - Accent3 50" xfId="153"/>
    <cellStyle name="20% - Accent3 51" xfId="154"/>
    <cellStyle name="20% - Accent3 52" xfId="155"/>
    <cellStyle name="20% - Accent3 6" xfId="156"/>
    <cellStyle name="20% - Accent3 7" xfId="157"/>
    <cellStyle name="20% - Accent3 8" xfId="158"/>
    <cellStyle name="20% - Accent3 9" xfId="159"/>
    <cellStyle name="20% - Accent4 10" xfId="160"/>
    <cellStyle name="20% - Accent4 11" xfId="161"/>
    <cellStyle name="20% - Accent4 12" xfId="162"/>
    <cellStyle name="20% - Accent4 13" xfId="163"/>
    <cellStyle name="20% - Accent4 14" xfId="164"/>
    <cellStyle name="20% - Accent4 15" xfId="165"/>
    <cellStyle name="20% - Accent4 16" xfId="166"/>
    <cellStyle name="20% - Accent4 17" xfId="167"/>
    <cellStyle name="20% - Accent4 18" xfId="168"/>
    <cellStyle name="20% - Accent4 19" xfId="169"/>
    <cellStyle name="20% - Accent4 2" xfId="170"/>
    <cellStyle name="20% - Accent4 20" xfId="171"/>
    <cellStyle name="20% - Accent4 21" xfId="172"/>
    <cellStyle name="20% - Accent4 22" xfId="173"/>
    <cellStyle name="20% - Accent4 23" xfId="174"/>
    <cellStyle name="20% - Accent4 24" xfId="175"/>
    <cellStyle name="20% - Accent4 25" xfId="176"/>
    <cellStyle name="20% - Accent4 26" xfId="177"/>
    <cellStyle name="20% - Accent4 27" xfId="178"/>
    <cellStyle name="20% - Accent4 28" xfId="179"/>
    <cellStyle name="20% - Accent4 29" xfId="180"/>
    <cellStyle name="20% - Accent4 3" xfId="181"/>
    <cellStyle name="20% - Accent4 30" xfId="182"/>
    <cellStyle name="20% - Accent4 31" xfId="183"/>
    <cellStyle name="20% - Accent4 32" xfId="184"/>
    <cellStyle name="20% - Accent4 33" xfId="185"/>
    <cellStyle name="20% - Accent4 34" xfId="186"/>
    <cellStyle name="20% - Accent4 35" xfId="187"/>
    <cellStyle name="20% - Accent4 36" xfId="188"/>
    <cellStyle name="20% - Accent4 37" xfId="189"/>
    <cellStyle name="20% - Accent4 38" xfId="190"/>
    <cellStyle name="20% - Accent4 39" xfId="191"/>
    <cellStyle name="20% - Accent4 4" xfId="192"/>
    <cellStyle name="20% - Accent4 40" xfId="193"/>
    <cellStyle name="20% - Accent4 41" xfId="194"/>
    <cellStyle name="20% - Accent4 42" xfId="195"/>
    <cellStyle name="20% - Accent4 43" xfId="196"/>
    <cellStyle name="20% - Accent4 44" xfId="197"/>
    <cellStyle name="20% - Accent4 45" xfId="198"/>
    <cellStyle name="20% - Accent4 46" xfId="199"/>
    <cellStyle name="20% - Accent4 47" xfId="200"/>
    <cellStyle name="20% - Accent4 48" xfId="201"/>
    <cellStyle name="20% - Accent4 49" xfId="202"/>
    <cellStyle name="20% - Accent4 5" xfId="203"/>
    <cellStyle name="20% - Accent4 50" xfId="204"/>
    <cellStyle name="20% - Accent4 51" xfId="205"/>
    <cellStyle name="20% - Accent4 52" xfId="206"/>
    <cellStyle name="20% - Accent4 6" xfId="207"/>
    <cellStyle name="20% - Accent4 7" xfId="208"/>
    <cellStyle name="20% - Accent4 8" xfId="209"/>
    <cellStyle name="20% - Accent4 9" xfId="210"/>
    <cellStyle name="20% - Accent5 10" xfId="211"/>
    <cellStyle name="20% - Accent5 11" xfId="212"/>
    <cellStyle name="20% - Accent5 12" xfId="213"/>
    <cellStyle name="20% - Accent5 13" xfId="214"/>
    <cellStyle name="20% - Accent5 14" xfId="215"/>
    <cellStyle name="20% - Accent5 15" xfId="216"/>
    <cellStyle name="20% - Accent5 16" xfId="217"/>
    <cellStyle name="20% - Accent5 17" xfId="218"/>
    <cellStyle name="20% - Accent5 18" xfId="219"/>
    <cellStyle name="20% - Accent5 19" xfId="220"/>
    <cellStyle name="20% - Accent5 2" xfId="221"/>
    <cellStyle name="20% - Accent5 20" xfId="222"/>
    <cellStyle name="20% - Accent5 21" xfId="223"/>
    <cellStyle name="20% - Accent5 22" xfId="224"/>
    <cellStyle name="20% - Accent5 23" xfId="225"/>
    <cellStyle name="20% - Accent5 24" xfId="226"/>
    <cellStyle name="20% - Accent5 25" xfId="227"/>
    <cellStyle name="20% - Accent5 26" xfId="228"/>
    <cellStyle name="20% - Accent5 27" xfId="229"/>
    <cellStyle name="20% - Accent5 28" xfId="230"/>
    <cellStyle name="20% - Accent5 29" xfId="231"/>
    <cellStyle name="20% - Accent5 3" xfId="232"/>
    <cellStyle name="20% - Accent5 30" xfId="233"/>
    <cellStyle name="20% - Accent5 31" xfId="234"/>
    <cellStyle name="20% - Accent5 32" xfId="235"/>
    <cellStyle name="20% - Accent5 33" xfId="236"/>
    <cellStyle name="20% - Accent5 34" xfId="237"/>
    <cellStyle name="20% - Accent5 35" xfId="238"/>
    <cellStyle name="20% - Accent5 36" xfId="239"/>
    <cellStyle name="20% - Accent5 37" xfId="240"/>
    <cellStyle name="20% - Accent5 38" xfId="241"/>
    <cellStyle name="20% - Accent5 39" xfId="242"/>
    <cellStyle name="20% - Accent5 4" xfId="243"/>
    <cellStyle name="20% - Accent5 40" xfId="244"/>
    <cellStyle name="20% - Accent5 41" xfId="245"/>
    <cellStyle name="20% - Accent5 42" xfId="246"/>
    <cellStyle name="20% - Accent5 43" xfId="247"/>
    <cellStyle name="20% - Accent5 44" xfId="248"/>
    <cellStyle name="20% - Accent5 45" xfId="249"/>
    <cellStyle name="20% - Accent5 46" xfId="250"/>
    <cellStyle name="20% - Accent5 47" xfId="251"/>
    <cellStyle name="20% - Accent5 48" xfId="252"/>
    <cellStyle name="20% - Accent5 49" xfId="253"/>
    <cellStyle name="20% - Accent5 5" xfId="254"/>
    <cellStyle name="20% - Accent5 50" xfId="255"/>
    <cellStyle name="20% - Accent5 51" xfId="256"/>
    <cellStyle name="20% - Accent5 52" xfId="257"/>
    <cellStyle name="20% - Accent5 6" xfId="258"/>
    <cellStyle name="20% - Accent5 7" xfId="259"/>
    <cellStyle name="20% - Accent5 8" xfId="260"/>
    <cellStyle name="20% - Accent5 9" xfId="261"/>
    <cellStyle name="20% - Accent6 10" xfId="262"/>
    <cellStyle name="20% - Accent6 11" xfId="263"/>
    <cellStyle name="20% - Accent6 12" xfId="264"/>
    <cellStyle name="20% - Accent6 13" xfId="265"/>
    <cellStyle name="20% - Accent6 14" xfId="266"/>
    <cellStyle name="20% - Accent6 15" xfId="267"/>
    <cellStyle name="20% - Accent6 16" xfId="268"/>
    <cellStyle name="20% - Accent6 17" xfId="269"/>
    <cellStyle name="20% - Accent6 18" xfId="270"/>
    <cellStyle name="20% - Accent6 19" xfId="271"/>
    <cellStyle name="20% - Accent6 2" xfId="272"/>
    <cellStyle name="20% - Accent6 20" xfId="273"/>
    <cellStyle name="20% - Accent6 21" xfId="274"/>
    <cellStyle name="20% - Accent6 22" xfId="275"/>
    <cellStyle name="20% - Accent6 23" xfId="276"/>
    <cellStyle name="20% - Accent6 24" xfId="277"/>
    <cellStyle name="20% - Accent6 25" xfId="278"/>
    <cellStyle name="20% - Accent6 26" xfId="279"/>
    <cellStyle name="20% - Accent6 27" xfId="280"/>
    <cellStyle name="20% - Accent6 28" xfId="281"/>
    <cellStyle name="20% - Accent6 29" xfId="282"/>
    <cellStyle name="20% - Accent6 3" xfId="283"/>
    <cellStyle name="20% - Accent6 30" xfId="284"/>
    <cellStyle name="20% - Accent6 31" xfId="285"/>
    <cellStyle name="20% - Accent6 32" xfId="286"/>
    <cellStyle name="20% - Accent6 33" xfId="287"/>
    <cellStyle name="20% - Accent6 34" xfId="288"/>
    <cellStyle name="20% - Accent6 35" xfId="289"/>
    <cellStyle name="20% - Accent6 36" xfId="290"/>
    <cellStyle name="20% - Accent6 37" xfId="291"/>
    <cellStyle name="20% - Accent6 38" xfId="292"/>
    <cellStyle name="20% - Accent6 39" xfId="293"/>
    <cellStyle name="20% - Accent6 4" xfId="294"/>
    <cellStyle name="20% - Accent6 40" xfId="295"/>
    <cellStyle name="20% - Accent6 41" xfId="296"/>
    <cellStyle name="20% - Accent6 42" xfId="297"/>
    <cellStyle name="20% - Accent6 43" xfId="298"/>
    <cellStyle name="20% - Accent6 44" xfId="299"/>
    <cellStyle name="20% - Accent6 45" xfId="300"/>
    <cellStyle name="20% - Accent6 46" xfId="301"/>
    <cellStyle name="20% - Accent6 47" xfId="302"/>
    <cellStyle name="20% - Accent6 48" xfId="303"/>
    <cellStyle name="20% - Accent6 49" xfId="304"/>
    <cellStyle name="20% - Accent6 5" xfId="305"/>
    <cellStyle name="20% - Accent6 50" xfId="306"/>
    <cellStyle name="20% - Accent6 51" xfId="307"/>
    <cellStyle name="20% - Accent6 52" xfId="308"/>
    <cellStyle name="20% - Accent6 6" xfId="309"/>
    <cellStyle name="20% - Accent6 7" xfId="310"/>
    <cellStyle name="20% - Accent6 8" xfId="311"/>
    <cellStyle name="20% - Accent6 9" xfId="312"/>
    <cellStyle name="20% - Акцент1" xfId="1997"/>
    <cellStyle name="20% - Акцент2" xfId="1998"/>
    <cellStyle name="20% - Акцент3" xfId="1999"/>
    <cellStyle name="20% - Акцент4" xfId="2000"/>
    <cellStyle name="20% - Акцент5" xfId="2001"/>
    <cellStyle name="20% - Акцент6" xfId="2002"/>
    <cellStyle name="2line" xfId="2003"/>
    <cellStyle name="2line 2" xfId="2004"/>
    <cellStyle name="2line 3" xfId="2005"/>
    <cellStyle name="2line 4" xfId="2006"/>
    <cellStyle name="2line 5" xfId="2007"/>
    <cellStyle name="40% - Accent1 10" xfId="313"/>
    <cellStyle name="40% - Accent1 11" xfId="314"/>
    <cellStyle name="40% - Accent1 12" xfId="315"/>
    <cellStyle name="40% - Accent1 13" xfId="316"/>
    <cellStyle name="40% - Accent1 14" xfId="317"/>
    <cellStyle name="40% - Accent1 15" xfId="318"/>
    <cellStyle name="40% - Accent1 16" xfId="319"/>
    <cellStyle name="40% - Accent1 17" xfId="320"/>
    <cellStyle name="40% - Accent1 18" xfId="321"/>
    <cellStyle name="40% - Accent1 19" xfId="322"/>
    <cellStyle name="40% - Accent1 2" xfId="323"/>
    <cellStyle name="40% - Accent1 20" xfId="324"/>
    <cellStyle name="40% - Accent1 21" xfId="325"/>
    <cellStyle name="40% - Accent1 22" xfId="326"/>
    <cellStyle name="40% - Accent1 23" xfId="327"/>
    <cellStyle name="40% - Accent1 24" xfId="328"/>
    <cellStyle name="40% - Accent1 25" xfId="329"/>
    <cellStyle name="40% - Accent1 26" xfId="330"/>
    <cellStyle name="40% - Accent1 27" xfId="331"/>
    <cellStyle name="40% - Accent1 28" xfId="332"/>
    <cellStyle name="40% - Accent1 29" xfId="333"/>
    <cellStyle name="40% - Accent1 3" xfId="334"/>
    <cellStyle name="40% - Accent1 30" xfId="335"/>
    <cellStyle name="40% - Accent1 31" xfId="336"/>
    <cellStyle name="40% - Accent1 32" xfId="337"/>
    <cellStyle name="40% - Accent1 33" xfId="338"/>
    <cellStyle name="40% - Accent1 34" xfId="339"/>
    <cellStyle name="40% - Accent1 35" xfId="340"/>
    <cellStyle name="40% - Accent1 36" xfId="341"/>
    <cellStyle name="40% - Accent1 37" xfId="342"/>
    <cellStyle name="40% - Accent1 38" xfId="343"/>
    <cellStyle name="40% - Accent1 39" xfId="344"/>
    <cellStyle name="40% - Accent1 4" xfId="345"/>
    <cellStyle name="40% - Accent1 40" xfId="346"/>
    <cellStyle name="40% - Accent1 41" xfId="347"/>
    <cellStyle name="40% - Accent1 42" xfId="348"/>
    <cellStyle name="40% - Accent1 43" xfId="349"/>
    <cellStyle name="40% - Accent1 44" xfId="350"/>
    <cellStyle name="40% - Accent1 45" xfId="351"/>
    <cellStyle name="40% - Accent1 46" xfId="352"/>
    <cellStyle name="40% - Accent1 47" xfId="353"/>
    <cellStyle name="40% - Accent1 48" xfId="354"/>
    <cellStyle name="40% - Accent1 49" xfId="355"/>
    <cellStyle name="40% - Accent1 5" xfId="356"/>
    <cellStyle name="40% - Accent1 50" xfId="357"/>
    <cellStyle name="40% - Accent1 51" xfId="358"/>
    <cellStyle name="40% - Accent1 52" xfId="359"/>
    <cellStyle name="40% - Accent1 6" xfId="360"/>
    <cellStyle name="40% - Accent1 7" xfId="361"/>
    <cellStyle name="40% - Accent1 8" xfId="362"/>
    <cellStyle name="40% - Accent1 9" xfId="363"/>
    <cellStyle name="40% - Accent2 10" xfId="364"/>
    <cellStyle name="40% - Accent2 11" xfId="365"/>
    <cellStyle name="40% - Accent2 12" xfId="366"/>
    <cellStyle name="40% - Accent2 13" xfId="367"/>
    <cellStyle name="40% - Accent2 14" xfId="368"/>
    <cellStyle name="40% - Accent2 15" xfId="369"/>
    <cellStyle name="40% - Accent2 16" xfId="370"/>
    <cellStyle name="40% - Accent2 17" xfId="371"/>
    <cellStyle name="40% - Accent2 18" xfId="372"/>
    <cellStyle name="40% - Accent2 19" xfId="373"/>
    <cellStyle name="40% - Accent2 2" xfId="374"/>
    <cellStyle name="40% - Accent2 20" xfId="375"/>
    <cellStyle name="40% - Accent2 21" xfId="376"/>
    <cellStyle name="40% - Accent2 22" xfId="377"/>
    <cellStyle name="40% - Accent2 23" xfId="378"/>
    <cellStyle name="40% - Accent2 24" xfId="379"/>
    <cellStyle name="40% - Accent2 25" xfId="380"/>
    <cellStyle name="40% - Accent2 26" xfId="381"/>
    <cellStyle name="40% - Accent2 27" xfId="382"/>
    <cellStyle name="40% - Accent2 28" xfId="383"/>
    <cellStyle name="40% - Accent2 29" xfId="384"/>
    <cellStyle name="40% - Accent2 3" xfId="385"/>
    <cellStyle name="40% - Accent2 30" xfId="386"/>
    <cellStyle name="40% - Accent2 31" xfId="387"/>
    <cellStyle name="40% - Accent2 32" xfId="388"/>
    <cellStyle name="40% - Accent2 33" xfId="389"/>
    <cellStyle name="40% - Accent2 34" xfId="390"/>
    <cellStyle name="40% - Accent2 35" xfId="391"/>
    <cellStyle name="40% - Accent2 36" xfId="392"/>
    <cellStyle name="40% - Accent2 37" xfId="393"/>
    <cellStyle name="40% - Accent2 38" xfId="394"/>
    <cellStyle name="40% - Accent2 39" xfId="395"/>
    <cellStyle name="40% - Accent2 4" xfId="396"/>
    <cellStyle name="40% - Accent2 40" xfId="397"/>
    <cellStyle name="40% - Accent2 41" xfId="398"/>
    <cellStyle name="40% - Accent2 42" xfId="399"/>
    <cellStyle name="40% - Accent2 43" xfId="400"/>
    <cellStyle name="40% - Accent2 44" xfId="401"/>
    <cellStyle name="40% - Accent2 45" xfId="402"/>
    <cellStyle name="40% - Accent2 46" xfId="403"/>
    <cellStyle name="40% - Accent2 47" xfId="404"/>
    <cellStyle name="40% - Accent2 48" xfId="405"/>
    <cellStyle name="40% - Accent2 49" xfId="406"/>
    <cellStyle name="40% - Accent2 5" xfId="407"/>
    <cellStyle name="40% - Accent2 50" xfId="408"/>
    <cellStyle name="40% - Accent2 51" xfId="409"/>
    <cellStyle name="40% - Accent2 52" xfId="410"/>
    <cellStyle name="40% - Accent2 6" xfId="411"/>
    <cellStyle name="40% - Accent2 7" xfId="412"/>
    <cellStyle name="40% - Accent2 8" xfId="413"/>
    <cellStyle name="40% - Accent2 9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18" xfId="423"/>
    <cellStyle name="40% - Accent3 19" xfId="424"/>
    <cellStyle name="40% - Accent3 2" xfId="425"/>
    <cellStyle name="40% - Accent3 20" xfId="426"/>
    <cellStyle name="40% - Accent3 21" xfId="427"/>
    <cellStyle name="40% - Accent3 22" xfId="428"/>
    <cellStyle name="40% - Accent3 23" xfId="429"/>
    <cellStyle name="40% - Accent3 24" xfId="430"/>
    <cellStyle name="40% - Accent3 25" xfId="431"/>
    <cellStyle name="40% - Accent3 26" xfId="432"/>
    <cellStyle name="40% - Accent3 27" xfId="433"/>
    <cellStyle name="40% - Accent3 28" xfId="434"/>
    <cellStyle name="40% - Accent3 29" xfId="435"/>
    <cellStyle name="40% - Accent3 3" xfId="436"/>
    <cellStyle name="40% - Accent3 30" xfId="437"/>
    <cellStyle name="40% - Accent3 31" xfId="438"/>
    <cellStyle name="40% - Accent3 32" xfId="439"/>
    <cellStyle name="40% - Accent3 33" xfId="440"/>
    <cellStyle name="40% - Accent3 34" xfId="441"/>
    <cellStyle name="40% - Accent3 35" xfId="442"/>
    <cellStyle name="40% - Accent3 36" xfId="443"/>
    <cellStyle name="40% - Accent3 37" xfId="444"/>
    <cellStyle name="40% - Accent3 38" xfId="445"/>
    <cellStyle name="40% - Accent3 39" xfId="446"/>
    <cellStyle name="40% - Accent3 4" xfId="447"/>
    <cellStyle name="40% - Accent3 40" xfId="448"/>
    <cellStyle name="40% - Accent3 41" xfId="449"/>
    <cellStyle name="40% - Accent3 42" xfId="450"/>
    <cellStyle name="40% - Accent3 43" xfId="451"/>
    <cellStyle name="40% - Accent3 44" xfId="452"/>
    <cellStyle name="40% - Accent3 45" xfId="453"/>
    <cellStyle name="40% - Accent3 46" xfId="454"/>
    <cellStyle name="40% - Accent3 47" xfId="455"/>
    <cellStyle name="40% - Accent3 48" xfId="456"/>
    <cellStyle name="40% - Accent3 49" xfId="457"/>
    <cellStyle name="40% - Accent3 5" xfId="458"/>
    <cellStyle name="40% - Accent3 50" xfId="459"/>
    <cellStyle name="40% - Accent3 51" xfId="460"/>
    <cellStyle name="40% - Accent3 52" xfId="461"/>
    <cellStyle name="40% - Accent3 6" xfId="462"/>
    <cellStyle name="40% - Accent3 7" xfId="463"/>
    <cellStyle name="40% - Accent3 8" xfId="464"/>
    <cellStyle name="40% - Accent3 9" xfId="465"/>
    <cellStyle name="40% - Accent4 10" xfId="466"/>
    <cellStyle name="40% - Accent4 11" xfId="467"/>
    <cellStyle name="40% - Accent4 12" xfId="468"/>
    <cellStyle name="40% - Accent4 13" xfId="469"/>
    <cellStyle name="40% - Accent4 14" xfId="470"/>
    <cellStyle name="40% - Accent4 15" xfId="471"/>
    <cellStyle name="40% - Accent4 16" xfId="472"/>
    <cellStyle name="40% - Accent4 17" xfId="473"/>
    <cellStyle name="40% - Accent4 18" xfId="474"/>
    <cellStyle name="40% - Accent4 19" xfId="475"/>
    <cellStyle name="40% - Accent4 2" xfId="476"/>
    <cellStyle name="40% - Accent4 20" xfId="477"/>
    <cellStyle name="40% - Accent4 21" xfId="478"/>
    <cellStyle name="40% - Accent4 22" xfId="479"/>
    <cellStyle name="40% - Accent4 23" xfId="480"/>
    <cellStyle name="40% - Accent4 24" xfId="481"/>
    <cellStyle name="40% - Accent4 25" xfId="482"/>
    <cellStyle name="40% - Accent4 26" xfId="483"/>
    <cellStyle name="40% - Accent4 27" xfId="484"/>
    <cellStyle name="40% - Accent4 28" xfId="485"/>
    <cellStyle name="40% - Accent4 29" xfId="486"/>
    <cellStyle name="40% - Accent4 3" xfId="487"/>
    <cellStyle name="40% - Accent4 30" xfId="488"/>
    <cellStyle name="40% - Accent4 31" xfId="489"/>
    <cellStyle name="40% - Accent4 32" xfId="490"/>
    <cellStyle name="40% - Accent4 33" xfId="491"/>
    <cellStyle name="40% - Accent4 34" xfId="492"/>
    <cellStyle name="40% - Accent4 35" xfId="493"/>
    <cellStyle name="40% - Accent4 36" xfId="494"/>
    <cellStyle name="40% - Accent4 37" xfId="495"/>
    <cellStyle name="40% - Accent4 38" xfId="496"/>
    <cellStyle name="40% - Accent4 39" xfId="497"/>
    <cellStyle name="40% - Accent4 4" xfId="498"/>
    <cellStyle name="40% - Accent4 40" xfId="499"/>
    <cellStyle name="40% - Accent4 41" xfId="500"/>
    <cellStyle name="40% - Accent4 42" xfId="501"/>
    <cellStyle name="40% - Accent4 43" xfId="502"/>
    <cellStyle name="40% - Accent4 44" xfId="503"/>
    <cellStyle name="40% - Accent4 45" xfId="504"/>
    <cellStyle name="40% - Accent4 46" xfId="505"/>
    <cellStyle name="40% - Accent4 47" xfId="506"/>
    <cellStyle name="40% - Accent4 48" xfId="507"/>
    <cellStyle name="40% - Accent4 49" xfId="508"/>
    <cellStyle name="40% - Accent4 5" xfId="509"/>
    <cellStyle name="40% - Accent4 50" xfId="510"/>
    <cellStyle name="40% - Accent4 51" xfId="511"/>
    <cellStyle name="40% - Accent4 52" xfId="512"/>
    <cellStyle name="40% - Accent4 6" xfId="513"/>
    <cellStyle name="40% - Accent4 7" xfId="514"/>
    <cellStyle name="40% - Accent4 8" xfId="515"/>
    <cellStyle name="40% - Accent4 9" xfId="516"/>
    <cellStyle name="40% - Accent5 10" xfId="517"/>
    <cellStyle name="40% - Accent5 11" xfId="518"/>
    <cellStyle name="40% - Accent5 12" xfId="519"/>
    <cellStyle name="40% - Accent5 13" xfId="520"/>
    <cellStyle name="40% - Accent5 14" xfId="521"/>
    <cellStyle name="40% - Accent5 15" xfId="522"/>
    <cellStyle name="40% - Accent5 16" xfId="523"/>
    <cellStyle name="40% - Accent5 17" xfId="524"/>
    <cellStyle name="40% - Accent5 18" xfId="525"/>
    <cellStyle name="40% - Accent5 19" xfId="526"/>
    <cellStyle name="40% - Accent5 2" xfId="527"/>
    <cellStyle name="40% - Accent5 20" xfId="528"/>
    <cellStyle name="40% - Accent5 21" xfId="529"/>
    <cellStyle name="40% - Accent5 22" xfId="530"/>
    <cellStyle name="40% - Accent5 23" xfId="531"/>
    <cellStyle name="40% - Accent5 24" xfId="532"/>
    <cellStyle name="40% - Accent5 25" xfId="533"/>
    <cellStyle name="40% - Accent5 26" xfId="534"/>
    <cellStyle name="40% - Accent5 27" xfId="535"/>
    <cellStyle name="40% - Accent5 28" xfId="536"/>
    <cellStyle name="40% - Accent5 29" xfId="537"/>
    <cellStyle name="40% - Accent5 3" xfId="538"/>
    <cellStyle name="40% - Accent5 30" xfId="539"/>
    <cellStyle name="40% - Accent5 31" xfId="540"/>
    <cellStyle name="40% - Accent5 32" xfId="541"/>
    <cellStyle name="40% - Accent5 33" xfId="542"/>
    <cellStyle name="40% - Accent5 34" xfId="543"/>
    <cellStyle name="40% - Accent5 35" xfId="544"/>
    <cellStyle name="40% - Accent5 36" xfId="545"/>
    <cellStyle name="40% - Accent5 37" xfId="546"/>
    <cellStyle name="40% - Accent5 38" xfId="547"/>
    <cellStyle name="40% - Accent5 39" xfId="548"/>
    <cellStyle name="40% - Accent5 4" xfId="549"/>
    <cellStyle name="40% - Accent5 40" xfId="550"/>
    <cellStyle name="40% - Accent5 41" xfId="551"/>
    <cellStyle name="40% - Accent5 42" xfId="552"/>
    <cellStyle name="40% - Accent5 43" xfId="553"/>
    <cellStyle name="40% - Accent5 44" xfId="554"/>
    <cellStyle name="40% - Accent5 45" xfId="555"/>
    <cellStyle name="40% - Accent5 46" xfId="556"/>
    <cellStyle name="40% - Accent5 47" xfId="557"/>
    <cellStyle name="40% - Accent5 48" xfId="558"/>
    <cellStyle name="40% - Accent5 49" xfId="559"/>
    <cellStyle name="40% - Accent5 5" xfId="560"/>
    <cellStyle name="40% - Accent5 50" xfId="561"/>
    <cellStyle name="40% - Accent5 51" xfId="562"/>
    <cellStyle name="40% - Accent5 52" xfId="563"/>
    <cellStyle name="40% - Accent5 6" xfId="564"/>
    <cellStyle name="40% - Accent5 7" xfId="565"/>
    <cellStyle name="40% - Accent5 8" xfId="566"/>
    <cellStyle name="40% - Accent5 9" xfId="567"/>
    <cellStyle name="40% - Accent6 10" xfId="568"/>
    <cellStyle name="40% - Accent6 11" xfId="569"/>
    <cellStyle name="40% - Accent6 12" xfId="570"/>
    <cellStyle name="40% - Accent6 13" xfId="571"/>
    <cellStyle name="40% - Accent6 14" xfId="572"/>
    <cellStyle name="40% - Accent6 15" xfId="573"/>
    <cellStyle name="40% - Accent6 16" xfId="574"/>
    <cellStyle name="40% - Accent6 17" xfId="575"/>
    <cellStyle name="40% - Accent6 18" xfId="576"/>
    <cellStyle name="40% - Accent6 19" xfId="577"/>
    <cellStyle name="40% - Accent6 2" xfId="578"/>
    <cellStyle name="40% - Accent6 20" xfId="579"/>
    <cellStyle name="40% - Accent6 21" xfId="580"/>
    <cellStyle name="40% - Accent6 22" xfId="581"/>
    <cellStyle name="40% - Accent6 23" xfId="582"/>
    <cellStyle name="40% - Accent6 24" xfId="583"/>
    <cellStyle name="40% - Accent6 25" xfId="584"/>
    <cellStyle name="40% - Accent6 26" xfId="585"/>
    <cellStyle name="40% - Accent6 27" xfId="586"/>
    <cellStyle name="40% - Accent6 28" xfId="587"/>
    <cellStyle name="40% - Accent6 29" xfId="588"/>
    <cellStyle name="40% - Accent6 3" xfId="589"/>
    <cellStyle name="40% - Accent6 30" xfId="590"/>
    <cellStyle name="40% - Accent6 31" xfId="591"/>
    <cellStyle name="40% - Accent6 32" xfId="592"/>
    <cellStyle name="40% - Accent6 33" xfId="593"/>
    <cellStyle name="40% - Accent6 34" xfId="594"/>
    <cellStyle name="40% - Accent6 35" xfId="595"/>
    <cellStyle name="40% - Accent6 36" xfId="596"/>
    <cellStyle name="40% - Accent6 37" xfId="597"/>
    <cellStyle name="40% - Accent6 38" xfId="598"/>
    <cellStyle name="40% - Accent6 39" xfId="599"/>
    <cellStyle name="40% - Accent6 4" xfId="600"/>
    <cellStyle name="40% - Accent6 40" xfId="601"/>
    <cellStyle name="40% - Accent6 41" xfId="602"/>
    <cellStyle name="40% - Accent6 42" xfId="603"/>
    <cellStyle name="40% - Accent6 43" xfId="604"/>
    <cellStyle name="40% - Accent6 44" xfId="605"/>
    <cellStyle name="40% - Accent6 45" xfId="606"/>
    <cellStyle name="40% - Accent6 46" xfId="607"/>
    <cellStyle name="40% - Accent6 47" xfId="608"/>
    <cellStyle name="40% - Accent6 48" xfId="609"/>
    <cellStyle name="40% - Accent6 49" xfId="610"/>
    <cellStyle name="40% - Accent6 5" xfId="611"/>
    <cellStyle name="40% - Accent6 50" xfId="612"/>
    <cellStyle name="40% - Accent6 51" xfId="613"/>
    <cellStyle name="40% - Accent6 52" xfId="614"/>
    <cellStyle name="40% - Accent6 6" xfId="615"/>
    <cellStyle name="40% - Accent6 7" xfId="616"/>
    <cellStyle name="40% - Accent6 8" xfId="617"/>
    <cellStyle name="40% - Accent6 9" xfId="618"/>
    <cellStyle name="40% - Акцент1" xfId="2008"/>
    <cellStyle name="40% - Акцент2" xfId="2009"/>
    <cellStyle name="40% - Акцент3" xfId="2010"/>
    <cellStyle name="40% - Акцент4" xfId="2011"/>
    <cellStyle name="40% - Акцент5" xfId="2012"/>
    <cellStyle name="40% - Акцент6" xfId="2013"/>
    <cellStyle name="60% - Accent1 10" xfId="619"/>
    <cellStyle name="60% - Accent1 11" xfId="620"/>
    <cellStyle name="60% - Accent1 12" xfId="621"/>
    <cellStyle name="60% - Accent1 13" xfId="622"/>
    <cellStyle name="60% - Accent1 14" xfId="623"/>
    <cellStyle name="60% - Accent1 15" xfId="624"/>
    <cellStyle name="60% - Accent1 16" xfId="625"/>
    <cellStyle name="60% - Accent1 17" xfId="626"/>
    <cellStyle name="60% - Accent1 18" xfId="627"/>
    <cellStyle name="60% - Accent1 19" xfId="628"/>
    <cellStyle name="60% - Accent1 2" xfId="629"/>
    <cellStyle name="60% - Accent1 20" xfId="630"/>
    <cellStyle name="60% - Accent1 21" xfId="631"/>
    <cellStyle name="60% - Accent1 22" xfId="632"/>
    <cellStyle name="60% - Accent1 23" xfId="633"/>
    <cellStyle name="60% - Accent1 24" xfId="634"/>
    <cellStyle name="60% - Accent1 25" xfId="635"/>
    <cellStyle name="60% - Accent1 26" xfId="636"/>
    <cellStyle name="60% - Accent1 27" xfId="637"/>
    <cellStyle name="60% - Accent1 28" xfId="638"/>
    <cellStyle name="60% - Accent1 29" xfId="639"/>
    <cellStyle name="60% - Accent1 3" xfId="640"/>
    <cellStyle name="60% - Accent1 30" xfId="641"/>
    <cellStyle name="60% - Accent1 31" xfId="642"/>
    <cellStyle name="60% - Accent1 32" xfId="643"/>
    <cellStyle name="60% - Accent1 33" xfId="644"/>
    <cellStyle name="60% - Accent1 34" xfId="645"/>
    <cellStyle name="60% - Accent1 35" xfId="646"/>
    <cellStyle name="60% - Accent1 36" xfId="647"/>
    <cellStyle name="60% - Accent1 37" xfId="648"/>
    <cellStyle name="60% - Accent1 38" xfId="649"/>
    <cellStyle name="60% - Accent1 39" xfId="650"/>
    <cellStyle name="60% - Accent1 4" xfId="651"/>
    <cellStyle name="60% - Accent1 40" xfId="652"/>
    <cellStyle name="60% - Accent1 41" xfId="653"/>
    <cellStyle name="60% - Accent1 42" xfId="654"/>
    <cellStyle name="60% - Accent1 43" xfId="655"/>
    <cellStyle name="60% - Accent1 44" xfId="656"/>
    <cellStyle name="60% - Accent1 45" xfId="657"/>
    <cellStyle name="60% - Accent1 46" xfId="658"/>
    <cellStyle name="60% - Accent1 47" xfId="659"/>
    <cellStyle name="60% - Accent1 48" xfId="660"/>
    <cellStyle name="60% - Accent1 49" xfId="661"/>
    <cellStyle name="60% - Accent1 5" xfId="662"/>
    <cellStyle name="60% - Accent1 50" xfId="663"/>
    <cellStyle name="60% - Accent1 51" xfId="664"/>
    <cellStyle name="60% - Accent1 6" xfId="665"/>
    <cellStyle name="60% - Accent1 7" xfId="666"/>
    <cellStyle name="60% - Accent1 8" xfId="667"/>
    <cellStyle name="60% - Accent1 9" xfId="668"/>
    <cellStyle name="60% - Accent2 10" xfId="669"/>
    <cellStyle name="60% - Accent2 11" xfId="670"/>
    <cellStyle name="60% - Accent2 12" xfId="671"/>
    <cellStyle name="60% - Accent2 13" xfId="672"/>
    <cellStyle name="60% - Accent2 14" xfId="673"/>
    <cellStyle name="60% - Accent2 15" xfId="674"/>
    <cellStyle name="60% - Accent2 16" xfId="675"/>
    <cellStyle name="60% - Accent2 17" xfId="676"/>
    <cellStyle name="60% - Accent2 18" xfId="677"/>
    <cellStyle name="60% - Accent2 19" xfId="678"/>
    <cellStyle name="60% - Accent2 2" xfId="679"/>
    <cellStyle name="60% - Accent2 20" xfId="680"/>
    <cellStyle name="60% - Accent2 21" xfId="681"/>
    <cellStyle name="60% - Accent2 22" xfId="682"/>
    <cellStyle name="60% - Accent2 23" xfId="683"/>
    <cellStyle name="60% - Accent2 24" xfId="684"/>
    <cellStyle name="60% - Accent2 25" xfId="685"/>
    <cellStyle name="60% - Accent2 26" xfId="686"/>
    <cellStyle name="60% - Accent2 27" xfId="687"/>
    <cellStyle name="60% - Accent2 28" xfId="688"/>
    <cellStyle name="60% - Accent2 29" xfId="689"/>
    <cellStyle name="60% - Accent2 3" xfId="690"/>
    <cellStyle name="60% - Accent2 30" xfId="691"/>
    <cellStyle name="60% - Accent2 31" xfId="692"/>
    <cellStyle name="60% - Accent2 32" xfId="693"/>
    <cellStyle name="60% - Accent2 33" xfId="694"/>
    <cellStyle name="60% - Accent2 34" xfId="695"/>
    <cellStyle name="60% - Accent2 35" xfId="696"/>
    <cellStyle name="60% - Accent2 36" xfId="697"/>
    <cellStyle name="60% - Accent2 37" xfId="698"/>
    <cellStyle name="60% - Accent2 38" xfId="699"/>
    <cellStyle name="60% - Accent2 39" xfId="700"/>
    <cellStyle name="60% - Accent2 4" xfId="701"/>
    <cellStyle name="60% - Accent2 40" xfId="702"/>
    <cellStyle name="60% - Accent2 41" xfId="703"/>
    <cellStyle name="60% - Accent2 42" xfId="704"/>
    <cellStyle name="60% - Accent2 43" xfId="705"/>
    <cellStyle name="60% - Accent2 44" xfId="706"/>
    <cellStyle name="60% - Accent2 45" xfId="707"/>
    <cellStyle name="60% - Accent2 46" xfId="708"/>
    <cellStyle name="60% - Accent2 47" xfId="709"/>
    <cellStyle name="60% - Accent2 48" xfId="710"/>
    <cellStyle name="60% - Accent2 49" xfId="711"/>
    <cellStyle name="60% - Accent2 5" xfId="712"/>
    <cellStyle name="60% - Accent2 50" xfId="713"/>
    <cellStyle name="60% - Accent2 51" xfId="714"/>
    <cellStyle name="60% - Accent2 6" xfId="715"/>
    <cellStyle name="60% - Accent2 7" xfId="716"/>
    <cellStyle name="60% - Accent2 8" xfId="717"/>
    <cellStyle name="60% - Accent2 9" xfId="718"/>
    <cellStyle name="60% - Accent3 10" xfId="719"/>
    <cellStyle name="60% - Accent3 11" xfId="720"/>
    <cellStyle name="60% - Accent3 12" xfId="721"/>
    <cellStyle name="60% - Accent3 13" xfId="722"/>
    <cellStyle name="60% - Accent3 14" xfId="723"/>
    <cellStyle name="60% - Accent3 15" xfId="724"/>
    <cellStyle name="60% - Accent3 16" xfId="725"/>
    <cellStyle name="60% - Accent3 17" xfId="726"/>
    <cellStyle name="60% - Accent3 18" xfId="727"/>
    <cellStyle name="60% - Accent3 19" xfId="728"/>
    <cellStyle name="60% - Accent3 2" xfId="729"/>
    <cellStyle name="60% - Accent3 20" xfId="730"/>
    <cellStyle name="60% - Accent3 21" xfId="731"/>
    <cellStyle name="60% - Accent3 22" xfId="732"/>
    <cellStyle name="60% - Accent3 23" xfId="733"/>
    <cellStyle name="60% - Accent3 24" xfId="734"/>
    <cellStyle name="60% - Accent3 25" xfId="735"/>
    <cellStyle name="60% - Accent3 26" xfId="736"/>
    <cellStyle name="60% - Accent3 27" xfId="737"/>
    <cellStyle name="60% - Accent3 28" xfId="738"/>
    <cellStyle name="60% - Accent3 29" xfId="739"/>
    <cellStyle name="60% - Accent3 3" xfId="740"/>
    <cellStyle name="60% - Accent3 30" xfId="741"/>
    <cellStyle name="60% - Accent3 31" xfId="742"/>
    <cellStyle name="60% - Accent3 32" xfId="743"/>
    <cellStyle name="60% - Accent3 33" xfId="744"/>
    <cellStyle name="60% - Accent3 34" xfId="745"/>
    <cellStyle name="60% - Accent3 35" xfId="746"/>
    <cellStyle name="60% - Accent3 36" xfId="747"/>
    <cellStyle name="60% - Accent3 37" xfId="748"/>
    <cellStyle name="60% - Accent3 38" xfId="749"/>
    <cellStyle name="60% - Accent3 39" xfId="750"/>
    <cellStyle name="60% - Accent3 4" xfId="751"/>
    <cellStyle name="60% - Accent3 40" xfId="752"/>
    <cellStyle name="60% - Accent3 41" xfId="753"/>
    <cellStyle name="60% - Accent3 42" xfId="754"/>
    <cellStyle name="60% - Accent3 43" xfId="755"/>
    <cellStyle name="60% - Accent3 44" xfId="756"/>
    <cellStyle name="60% - Accent3 45" xfId="757"/>
    <cellStyle name="60% - Accent3 46" xfId="758"/>
    <cellStyle name="60% - Accent3 47" xfId="759"/>
    <cellStyle name="60% - Accent3 48" xfId="760"/>
    <cellStyle name="60% - Accent3 49" xfId="761"/>
    <cellStyle name="60% - Accent3 5" xfId="762"/>
    <cellStyle name="60% - Accent3 50" xfId="763"/>
    <cellStyle name="60% - Accent3 51" xfId="764"/>
    <cellStyle name="60% - Accent3 6" xfId="765"/>
    <cellStyle name="60% - Accent3 7" xfId="766"/>
    <cellStyle name="60% - Accent3 8" xfId="767"/>
    <cellStyle name="60% - Accent3 9" xfId="768"/>
    <cellStyle name="60% - Accent4 10" xfId="769"/>
    <cellStyle name="60% - Accent4 11" xfId="770"/>
    <cellStyle name="60% - Accent4 12" xfId="771"/>
    <cellStyle name="60% - Accent4 13" xfId="772"/>
    <cellStyle name="60% - Accent4 14" xfId="773"/>
    <cellStyle name="60% - Accent4 15" xfId="774"/>
    <cellStyle name="60% - Accent4 16" xfId="775"/>
    <cellStyle name="60% - Accent4 17" xfId="776"/>
    <cellStyle name="60% - Accent4 18" xfId="777"/>
    <cellStyle name="60% - Accent4 19" xfId="778"/>
    <cellStyle name="60% - Accent4 2" xfId="779"/>
    <cellStyle name="60% - Accent4 20" xfId="780"/>
    <cellStyle name="60% - Accent4 21" xfId="781"/>
    <cellStyle name="60% - Accent4 22" xfId="782"/>
    <cellStyle name="60% - Accent4 23" xfId="783"/>
    <cellStyle name="60% - Accent4 24" xfId="784"/>
    <cellStyle name="60% - Accent4 25" xfId="785"/>
    <cellStyle name="60% - Accent4 26" xfId="786"/>
    <cellStyle name="60% - Accent4 27" xfId="787"/>
    <cellStyle name="60% - Accent4 28" xfId="788"/>
    <cellStyle name="60% - Accent4 29" xfId="789"/>
    <cellStyle name="60% - Accent4 3" xfId="790"/>
    <cellStyle name="60% - Accent4 30" xfId="791"/>
    <cellStyle name="60% - Accent4 31" xfId="792"/>
    <cellStyle name="60% - Accent4 32" xfId="793"/>
    <cellStyle name="60% - Accent4 33" xfId="794"/>
    <cellStyle name="60% - Accent4 34" xfId="795"/>
    <cellStyle name="60% - Accent4 35" xfId="796"/>
    <cellStyle name="60% - Accent4 36" xfId="797"/>
    <cellStyle name="60% - Accent4 37" xfId="798"/>
    <cellStyle name="60% - Accent4 38" xfId="799"/>
    <cellStyle name="60% - Accent4 39" xfId="800"/>
    <cellStyle name="60% - Accent4 4" xfId="801"/>
    <cellStyle name="60% - Accent4 40" xfId="802"/>
    <cellStyle name="60% - Accent4 41" xfId="803"/>
    <cellStyle name="60% - Accent4 42" xfId="804"/>
    <cellStyle name="60% - Accent4 43" xfId="805"/>
    <cellStyle name="60% - Accent4 44" xfId="806"/>
    <cellStyle name="60% - Accent4 45" xfId="807"/>
    <cellStyle name="60% - Accent4 46" xfId="808"/>
    <cellStyle name="60% - Accent4 47" xfId="809"/>
    <cellStyle name="60% - Accent4 48" xfId="810"/>
    <cellStyle name="60% - Accent4 49" xfId="811"/>
    <cellStyle name="60% - Accent4 5" xfId="812"/>
    <cellStyle name="60% - Accent4 50" xfId="813"/>
    <cellStyle name="60% - Accent4 51" xfId="814"/>
    <cellStyle name="60% - Accent4 6" xfId="815"/>
    <cellStyle name="60% - Accent4 7" xfId="816"/>
    <cellStyle name="60% - Accent4 8" xfId="817"/>
    <cellStyle name="60% - Accent4 9" xfId="818"/>
    <cellStyle name="60% - Accent5 10" xfId="819"/>
    <cellStyle name="60% - Accent5 11" xfId="820"/>
    <cellStyle name="60% - Accent5 12" xfId="821"/>
    <cellStyle name="60% - Accent5 13" xfId="822"/>
    <cellStyle name="60% - Accent5 14" xfId="823"/>
    <cellStyle name="60% - Accent5 15" xfId="824"/>
    <cellStyle name="60% - Accent5 16" xfId="825"/>
    <cellStyle name="60% - Accent5 17" xfId="826"/>
    <cellStyle name="60% - Accent5 18" xfId="827"/>
    <cellStyle name="60% - Accent5 19" xfId="828"/>
    <cellStyle name="60% - Accent5 2" xfId="829"/>
    <cellStyle name="60% - Accent5 20" xfId="830"/>
    <cellStyle name="60% - Accent5 21" xfId="831"/>
    <cellStyle name="60% - Accent5 22" xfId="832"/>
    <cellStyle name="60% - Accent5 23" xfId="833"/>
    <cellStyle name="60% - Accent5 24" xfId="834"/>
    <cellStyle name="60% - Accent5 25" xfId="835"/>
    <cellStyle name="60% - Accent5 26" xfId="836"/>
    <cellStyle name="60% - Accent5 27" xfId="837"/>
    <cellStyle name="60% - Accent5 28" xfId="838"/>
    <cellStyle name="60% - Accent5 29" xfId="839"/>
    <cellStyle name="60% - Accent5 3" xfId="840"/>
    <cellStyle name="60% - Accent5 30" xfId="841"/>
    <cellStyle name="60% - Accent5 31" xfId="842"/>
    <cellStyle name="60% - Accent5 32" xfId="843"/>
    <cellStyle name="60% - Accent5 33" xfId="844"/>
    <cellStyle name="60% - Accent5 34" xfId="845"/>
    <cellStyle name="60% - Accent5 35" xfId="846"/>
    <cellStyle name="60% - Accent5 36" xfId="847"/>
    <cellStyle name="60% - Accent5 37" xfId="848"/>
    <cellStyle name="60% - Accent5 38" xfId="849"/>
    <cellStyle name="60% - Accent5 39" xfId="850"/>
    <cellStyle name="60% - Accent5 4" xfId="851"/>
    <cellStyle name="60% - Accent5 40" xfId="852"/>
    <cellStyle name="60% - Accent5 41" xfId="853"/>
    <cellStyle name="60% - Accent5 42" xfId="854"/>
    <cellStyle name="60% - Accent5 43" xfId="855"/>
    <cellStyle name="60% - Accent5 44" xfId="856"/>
    <cellStyle name="60% - Accent5 45" xfId="857"/>
    <cellStyle name="60% - Accent5 46" xfId="858"/>
    <cellStyle name="60% - Accent5 47" xfId="859"/>
    <cellStyle name="60% - Accent5 48" xfId="860"/>
    <cellStyle name="60% - Accent5 49" xfId="861"/>
    <cellStyle name="60% - Accent5 5" xfId="862"/>
    <cellStyle name="60% - Accent5 50" xfId="863"/>
    <cellStyle name="60% - Accent5 51" xfId="864"/>
    <cellStyle name="60% - Accent5 6" xfId="865"/>
    <cellStyle name="60% - Accent5 7" xfId="866"/>
    <cellStyle name="60% - Accent5 8" xfId="867"/>
    <cellStyle name="60% - Accent5 9" xfId="868"/>
    <cellStyle name="60% - Accent6 10" xfId="869"/>
    <cellStyle name="60% - Accent6 11" xfId="870"/>
    <cellStyle name="60% - Accent6 12" xfId="871"/>
    <cellStyle name="60% - Accent6 13" xfId="872"/>
    <cellStyle name="60% - Accent6 14" xfId="873"/>
    <cellStyle name="60% - Accent6 15" xfId="874"/>
    <cellStyle name="60% - Accent6 16" xfId="875"/>
    <cellStyle name="60% - Accent6 17" xfId="876"/>
    <cellStyle name="60% - Accent6 18" xfId="877"/>
    <cellStyle name="60% - Accent6 19" xfId="878"/>
    <cellStyle name="60% - Accent6 2" xfId="879"/>
    <cellStyle name="60% - Accent6 20" xfId="880"/>
    <cellStyle name="60% - Accent6 21" xfId="881"/>
    <cellStyle name="60% - Accent6 22" xfId="882"/>
    <cellStyle name="60% - Accent6 23" xfId="883"/>
    <cellStyle name="60% - Accent6 24" xfId="884"/>
    <cellStyle name="60% - Accent6 25" xfId="885"/>
    <cellStyle name="60% - Accent6 26" xfId="886"/>
    <cellStyle name="60% - Accent6 27" xfId="887"/>
    <cellStyle name="60% - Accent6 28" xfId="888"/>
    <cellStyle name="60% - Accent6 29" xfId="889"/>
    <cellStyle name="60% - Accent6 3" xfId="890"/>
    <cellStyle name="60% - Accent6 30" xfId="891"/>
    <cellStyle name="60% - Accent6 31" xfId="892"/>
    <cellStyle name="60% - Accent6 32" xfId="893"/>
    <cellStyle name="60% - Accent6 33" xfId="894"/>
    <cellStyle name="60% - Accent6 34" xfId="895"/>
    <cellStyle name="60% - Accent6 35" xfId="896"/>
    <cellStyle name="60% - Accent6 36" xfId="897"/>
    <cellStyle name="60% - Accent6 37" xfId="898"/>
    <cellStyle name="60% - Accent6 38" xfId="899"/>
    <cellStyle name="60% - Accent6 39" xfId="900"/>
    <cellStyle name="60% - Accent6 4" xfId="901"/>
    <cellStyle name="60% - Accent6 40" xfId="902"/>
    <cellStyle name="60% - Accent6 41" xfId="903"/>
    <cellStyle name="60% - Accent6 42" xfId="904"/>
    <cellStyle name="60% - Accent6 43" xfId="905"/>
    <cellStyle name="60% - Accent6 44" xfId="906"/>
    <cellStyle name="60% - Accent6 45" xfId="907"/>
    <cellStyle name="60% - Accent6 46" xfId="908"/>
    <cellStyle name="60% - Accent6 47" xfId="909"/>
    <cellStyle name="60% - Accent6 48" xfId="910"/>
    <cellStyle name="60% - Accent6 49" xfId="911"/>
    <cellStyle name="60% - Accent6 5" xfId="912"/>
    <cellStyle name="60% - Accent6 50" xfId="913"/>
    <cellStyle name="60% - Accent6 51" xfId="914"/>
    <cellStyle name="60% - Accent6 6" xfId="915"/>
    <cellStyle name="60% - Accent6 7" xfId="916"/>
    <cellStyle name="60% - Accent6 8" xfId="917"/>
    <cellStyle name="60% - Accent6 9" xfId="918"/>
    <cellStyle name="60% - Акцент1" xfId="2014"/>
    <cellStyle name="60% - Акцент2" xfId="2015"/>
    <cellStyle name="60% - Акцент3" xfId="2016"/>
    <cellStyle name="60% - Акцент4" xfId="2017"/>
    <cellStyle name="60% - Акцент5" xfId="2018"/>
    <cellStyle name="60% - Акцент6" xfId="2019"/>
    <cellStyle name="Accent1 - 20%" xfId="2020"/>
    <cellStyle name="Accent1 - 40%" xfId="2021"/>
    <cellStyle name="Accent1 - 60%" xfId="2022"/>
    <cellStyle name="Accent1 10" xfId="919"/>
    <cellStyle name="Accent1 11" xfId="920"/>
    <cellStyle name="Accent1 12" xfId="921"/>
    <cellStyle name="Accent1 13" xfId="922"/>
    <cellStyle name="Accent1 14" xfId="923"/>
    <cellStyle name="Accent1 15" xfId="924"/>
    <cellStyle name="Accent1 16" xfId="925"/>
    <cellStyle name="Accent1 17" xfId="926"/>
    <cellStyle name="Accent1 18" xfId="927"/>
    <cellStyle name="Accent1 19" xfId="928"/>
    <cellStyle name="Accent1 2" xfId="929"/>
    <cellStyle name="Accent1 20" xfId="930"/>
    <cellStyle name="Accent1 21" xfId="931"/>
    <cellStyle name="Accent1 22" xfId="932"/>
    <cellStyle name="Accent1 23" xfId="933"/>
    <cellStyle name="Accent1 24" xfId="934"/>
    <cellStyle name="Accent1 25" xfId="935"/>
    <cellStyle name="Accent1 26" xfId="936"/>
    <cellStyle name="Accent1 27" xfId="937"/>
    <cellStyle name="Accent1 28" xfId="938"/>
    <cellStyle name="Accent1 29" xfId="939"/>
    <cellStyle name="Accent1 3" xfId="940"/>
    <cellStyle name="Accent1 30" xfId="941"/>
    <cellStyle name="Accent1 31" xfId="942"/>
    <cellStyle name="Accent1 32" xfId="943"/>
    <cellStyle name="Accent1 33" xfId="944"/>
    <cellStyle name="Accent1 34" xfId="945"/>
    <cellStyle name="Accent1 35" xfId="946"/>
    <cellStyle name="Accent1 36" xfId="947"/>
    <cellStyle name="Accent1 37" xfId="948"/>
    <cellStyle name="Accent1 38" xfId="949"/>
    <cellStyle name="Accent1 39" xfId="950"/>
    <cellStyle name="Accent1 4" xfId="951"/>
    <cellStyle name="Accent1 40" xfId="952"/>
    <cellStyle name="Accent1 41" xfId="953"/>
    <cellStyle name="Accent1 42" xfId="954"/>
    <cellStyle name="Accent1 43" xfId="955"/>
    <cellStyle name="Accent1 44" xfId="956"/>
    <cellStyle name="Accent1 45" xfId="957"/>
    <cellStyle name="Accent1 46" xfId="958"/>
    <cellStyle name="Accent1 47" xfId="959"/>
    <cellStyle name="Accent1 48" xfId="960"/>
    <cellStyle name="Accent1 49" xfId="961"/>
    <cellStyle name="Accent1 5" xfId="962"/>
    <cellStyle name="Accent1 50" xfId="963"/>
    <cellStyle name="Accent1 51" xfId="964"/>
    <cellStyle name="Accent1 6" xfId="965"/>
    <cellStyle name="Accent1 7" xfId="966"/>
    <cellStyle name="Accent1 8" xfId="967"/>
    <cellStyle name="Accent1 9" xfId="968"/>
    <cellStyle name="Accent2 - 20%" xfId="2023"/>
    <cellStyle name="Accent2 - 40%" xfId="2024"/>
    <cellStyle name="Accent2 - 60%" xfId="2025"/>
    <cellStyle name="Accent2 10" xfId="969"/>
    <cellStyle name="Accent2 11" xfId="970"/>
    <cellStyle name="Accent2 12" xfId="971"/>
    <cellStyle name="Accent2 13" xfId="972"/>
    <cellStyle name="Accent2 14" xfId="973"/>
    <cellStyle name="Accent2 15" xfId="974"/>
    <cellStyle name="Accent2 16" xfId="975"/>
    <cellStyle name="Accent2 17" xfId="976"/>
    <cellStyle name="Accent2 18" xfId="977"/>
    <cellStyle name="Accent2 19" xfId="978"/>
    <cellStyle name="Accent2 2" xfId="979"/>
    <cellStyle name="Accent2 20" xfId="980"/>
    <cellStyle name="Accent2 21" xfId="981"/>
    <cellStyle name="Accent2 22" xfId="982"/>
    <cellStyle name="Accent2 23" xfId="983"/>
    <cellStyle name="Accent2 24" xfId="984"/>
    <cellStyle name="Accent2 25" xfId="985"/>
    <cellStyle name="Accent2 26" xfId="986"/>
    <cellStyle name="Accent2 27" xfId="987"/>
    <cellStyle name="Accent2 28" xfId="988"/>
    <cellStyle name="Accent2 29" xfId="989"/>
    <cellStyle name="Accent2 3" xfId="990"/>
    <cellStyle name="Accent2 30" xfId="991"/>
    <cellStyle name="Accent2 31" xfId="992"/>
    <cellStyle name="Accent2 32" xfId="993"/>
    <cellStyle name="Accent2 33" xfId="994"/>
    <cellStyle name="Accent2 34" xfId="995"/>
    <cellStyle name="Accent2 35" xfId="996"/>
    <cellStyle name="Accent2 36" xfId="997"/>
    <cellStyle name="Accent2 37" xfId="998"/>
    <cellStyle name="Accent2 38" xfId="999"/>
    <cellStyle name="Accent2 39" xfId="1000"/>
    <cellStyle name="Accent2 4" xfId="1001"/>
    <cellStyle name="Accent2 40" xfId="1002"/>
    <cellStyle name="Accent2 41" xfId="1003"/>
    <cellStyle name="Accent2 42" xfId="1004"/>
    <cellStyle name="Accent2 43" xfId="1005"/>
    <cellStyle name="Accent2 44" xfId="1006"/>
    <cellStyle name="Accent2 45" xfId="1007"/>
    <cellStyle name="Accent2 46" xfId="1008"/>
    <cellStyle name="Accent2 47" xfId="1009"/>
    <cellStyle name="Accent2 48" xfId="1010"/>
    <cellStyle name="Accent2 49" xfId="1011"/>
    <cellStyle name="Accent2 5" xfId="1012"/>
    <cellStyle name="Accent2 50" xfId="1013"/>
    <cellStyle name="Accent2 51" xfId="1014"/>
    <cellStyle name="Accent2 6" xfId="1015"/>
    <cellStyle name="Accent2 7" xfId="1016"/>
    <cellStyle name="Accent2 8" xfId="1017"/>
    <cellStyle name="Accent2 9" xfId="1018"/>
    <cellStyle name="Accent3 - 20%" xfId="2026"/>
    <cellStyle name="Accent3 - 40%" xfId="2027"/>
    <cellStyle name="Accent3 - 60%" xfId="2028"/>
    <cellStyle name="Accent3 10" xfId="1019"/>
    <cellStyle name="Accent3 11" xfId="1020"/>
    <cellStyle name="Accent3 12" xfId="1021"/>
    <cellStyle name="Accent3 13" xfId="1022"/>
    <cellStyle name="Accent3 14" xfId="1023"/>
    <cellStyle name="Accent3 15" xfId="1024"/>
    <cellStyle name="Accent3 16" xfId="1025"/>
    <cellStyle name="Accent3 17" xfId="1026"/>
    <cellStyle name="Accent3 18" xfId="1027"/>
    <cellStyle name="Accent3 19" xfId="1028"/>
    <cellStyle name="Accent3 2" xfId="1029"/>
    <cellStyle name="Accent3 20" xfId="1030"/>
    <cellStyle name="Accent3 21" xfId="1031"/>
    <cellStyle name="Accent3 22" xfId="1032"/>
    <cellStyle name="Accent3 23" xfId="1033"/>
    <cellStyle name="Accent3 24" xfId="1034"/>
    <cellStyle name="Accent3 25" xfId="1035"/>
    <cellStyle name="Accent3 26" xfId="1036"/>
    <cellStyle name="Accent3 27" xfId="1037"/>
    <cellStyle name="Accent3 28" xfId="1038"/>
    <cellStyle name="Accent3 29" xfId="1039"/>
    <cellStyle name="Accent3 3" xfId="1040"/>
    <cellStyle name="Accent3 30" xfId="1041"/>
    <cellStyle name="Accent3 31" xfId="1042"/>
    <cellStyle name="Accent3 32" xfId="1043"/>
    <cellStyle name="Accent3 33" xfId="1044"/>
    <cellStyle name="Accent3 34" xfId="1045"/>
    <cellStyle name="Accent3 35" xfId="1046"/>
    <cellStyle name="Accent3 36" xfId="1047"/>
    <cellStyle name="Accent3 37" xfId="1048"/>
    <cellStyle name="Accent3 38" xfId="1049"/>
    <cellStyle name="Accent3 39" xfId="1050"/>
    <cellStyle name="Accent3 4" xfId="1051"/>
    <cellStyle name="Accent3 40" xfId="1052"/>
    <cellStyle name="Accent3 41" xfId="1053"/>
    <cellStyle name="Accent3 42" xfId="1054"/>
    <cellStyle name="Accent3 43" xfId="1055"/>
    <cellStyle name="Accent3 44" xfId="1056"/>
    <cellStyle name="Accent3 45" xfId="1057"/>
    <cellStyle name="Accent3 46" xfId="1058"/>
    <cellStyle name="Accent3 47" xfId="1059"/>
    <cellStyle name="Accent3 48" xfId="1060"/>
    <cellStyle name="Accent3 49" xfId="1061"/>
    <cellStyle name="Accent3 5" xfId="1062"/>
    <cellStyle name="Accent3 50" xfId="1063"/>
    <cellStyle name="Accent3 51" xfId="1064"/>
    <cellStyle name="Accent3 6" xfId="1065"/>
    <cellStyle name="Accent3 7" xfId="1066"/>
    <cellStyle name="Accent3 8" xfId="1067"/>
    <cellStyle name="Accent3 9" xfId="1068"/>
    <cellStyle name="Accent4 - 20%" xfId="2029"/>
    <cellStyle name="Accent4 - 40%" xfId="2030"/>
    <cellStyle name="Accent4 - 60%" xfId="2031"/>
    <cellStyle name="Accent4 10" xfId="1069"/>
    <cellStyle name="Accent4 11" xfId="1070"/>
    <cellStyle name="Accent4 12" xfId="1071"/>
    <cellStyle name="Accent4 13" xfId="1072"/>
    <cellStyle name="Accent4 14" xfId="1073"/>
    <cellStyle name="Accent4 15" xfId="1074"/>
    <cellStyle name="Accent4 16" xfId="1075"/>
    <cellStyle name="Accent4 17" xfId="1076"/>
    <cellStyle name="Accent4 18" xfId="1077"/>
    <cellStyle name="Accent4 19" xfId="1078"/>
    <cellStyle name="Accent4 2" xfId="1079"/>
    <cellStyle name="Accent4 20" xfId="1080"/>
    <cellStyle name="Accent4 21" xfId="1081"/>
    <cellStyle name="Accent4 22" xfId="1082"/>
    <cellStyle name="Accent4 23" xfId="1083"/>
    <cellStyle name="Accent4 24" xfId="1084"/>
    <cellStyle name="Accent4 25" xfId="1085"/>
    <cellStyle name="Accent4 26" xfId="1086"/>
    <cellStyle name="Accent4 27" xfId="1087"/>
    <cellStyle name="Accent4 28" xfId="1088"/>
    <cellStyle name="Accent4 29" xfId="1089"/>
    <cellStyle name="Accent4 3" xfId="1090"/>
    <cellStyle name="Accent4 30" xfId="1091"/>
    <cellStyle name="Accent4 31" xfId="1092"/>
    <cellStyle name="Accent4 32" xfId="1093"/>
    <cellStyle name="Accent4 33" xfId="1094"/>
    <cellStyle name="Accent4 34" xfId="1095"/>
    <cellStyle name="Accent4 35" xfId="1096"/>
    <cellStyle name="Accent4 36" xfId="1097"/>
    <cellStyle name="Accent4 37" xfId="1098"/>
    <cellStyle name="Accent4 38" xfId="1099"/>
    <cellStyle name="Accent4 39" xfId="1100"/>
    <cellStyle name="Accent4 4" xfId="1101"/>
    <cellStyle name="Accent4 40" xfId="1102"/>
    <cellStyle name="Accent4 41" xfId="1103"/>
    <cellStyle name="Accent4 42" xfId="1104"/>
    <cellStyle name="Accent4 43" xfId="1105"/>
    <cellStyle name="Accent4 44" xfId="1106"/>
    <cellStyle name="Accent4 45" xfId="1107"/>
    <cellStyle name="Accent4 46" xfId="1108"/>
    <cellStyle name="Accent4 47" xfId="1109"/>
    <cellStyle name="Accent4 48" xfId="1110"/>
    <cellStyle name="Accent4 49" xfId="1111"/>
    <cellStyle name="Accent4 5" xfId="1112"/>
    <cellStyle name="Accent4 50" xfId="1113"/>
    <cellStyle name="Accent4 51" xfId="1114"/>
    <cellStyle name="Accent4 6" xfId="1115"/>
    <cellStyle name="Accent4 7" xfId="1116"/>
    <cellStyle name="Accent4 8" xfId="1117"/>
    <cellStyle name="Accent4 9" xfId="1118"/>
    <cellStyle name="Accent5 - 20%" xfId="2032"/>
    <cellStyle name="Accent5 - 40%" xfId="2033"/>
    <cellStyle name="Accent5 - 60%" xfId="2034"/>
    <cellStyle name="Accent5 10" xfId="1119"/>
    <cellStyle name="Accent5 11" xfId="1120"/>
    <cellStyle name="Accent5 12" xfId="1121"/>
    <cellStyle name="Accent5 13" xfId="1122"/>
    <cellStyle name="Accent5 14" xfId="1123"/>
    <cellStyle name="Accent5 15" xfId="1124"/>
    <cellStyle name="Accent5 16" xfId="1125"/>
    <cellStyle name="Accent5 17" xfId="1126"/>
    <cellStyle name="Accent5 18" xfId="1127"/>
    <cellStyle name="Accent5 19" xfId="1128"/>
    <cellStyle name="Accent5 2" xfId="1129"/>
    <cellStyle name="Accent5 20" xfId="1130"/>
    <cellStyle name="Accent5 21" xfId="1131"/>
    <cellStyle name="Accent5 22" xfId="1132"/>
    <cellStyle name="Accent5 23" xfId="1133"/>
    <cellStyle name="Accent5 24" xfId="1134"/>
    <cellStyle name="Accent5 25" xfId="1135"/>
    <cellStyle name="Accent5 26" xfId="1136"/>
    <cellStyle name="Accent5 27" xfId="1137"/>
    <cellStyle name="Accent5 28" xfId="1138"/>
    <cellStyle name="Accent5 29" xfId="1139"/>
    <cellStyle name="Accent5 3" xfId="1140"/>
    <cellStyle name="Accent5 30" xfId="1141"/>
    <cellStyle name="Accent5 31" xfId="1142"/>
    <cellStyle name="Accent5 32" xfId="1143"/>
    <cellStyle name="Accent5 33" xfId="1144"/>
    <cellStyle name="Accent5 34" xfId="1145"/>
    <cellStyle name="Accent5 35" xfId="1146"/>
    <cellStyle name="Accent5 36" xfId="1147"/>
    <cellStyle name="Accent5 37" xfId="1148"/>
    <cellStyle name="Accent5 38" xfId="1149"/>
    <cellStyle name="Accent5 39" xfId="1150"/>
    <cellStyle name="Accent5 4" xfId="1151"/>
    <cellStyle name="Accent5 40" xfId="1152"/>
    <cellStyle name="Accent5 41" xfId="1153"/>
    <cellStyle name="Accent5 42" xfId="1154"/>
    <cellStyle name="Accent5 43" xfId="1155"/>
    <cellStyle name="Accent5 44" xfId="1156"/>
    <cellStyle name="Accent5 45" xfId="1157"/>
    <cellStyle name="Accent5 46" xfId="1158"/>
    <cellStyle name="Accent5 47" xfId="1159"/>
    <cellStyle name="Accent5 48" xfId="1160"/>
    <cellStyle name="Accent5 49" xfId="1161"/>
    <cellStyle name="Accent5 5" xfId="1162"/>
    <cellStyle name="Accent5 50" xfId="1163"/>
    <cellStyle name="Accent5 51" xfId="1164"/>
    <cellStyle name="Accent5 6" xfId="1165"/>
    <cellStyle name="Accent5 7" xfId="1166"/>
    <cellStyle name="Accent5 8" xfId="1167"/>
    <cellStyle name="Accent5 9" xfId="1168"/>
    <cellStyle name="Accent6 - 20%" xfId="2035"/>
    <cellStyle name="Accent6 - 40%" xfId="2036"/>
    <cellStyle name="Accent6 - 60%" xfId="2037"/>
    <cellStyle name="Accent6 10" xfId="1169"/>
    <cellStyle name="Accent6 11" xfId="1170"/>
    <cellStyle name="Accent6 12" xfId="1171"/>
    <cellStyle name="Accent6 13" xfId="1172"/>
    <cellStyle name="Accent6 14" xfId="1173"/>
    <cellStyle name="Accent6 15" xfId="1174"/>
    <cellStyle name="Accent6 16" xfId="1175"/>
    <cellStyle name="Accent6 17" xfId="1176"/>
    <cellStyle name="Accent6 18" xfId="1177"/>
    <cellStyle name="Accent6 19" xfId="1178"/>
    <cellStyle name="Accent6 2" xfId="1179"/>
    <cellStyle name="Accent6 20" xfId="1180"/>
    <cellStyle name="Accent6 21" xfId="1181"/>
    <cellStyle name="Accent6 22" xfId="1182"/>
    <cellStyle name="Accent6 23" xfId="1183"/>
    <cellStyle name="Accent6 24" xfId="1184"/>
    <cellStyle name="Accent6 25" xfId="1185"/>
    <cellStyle name="Accent6 26" xfId="1186"/>
    <cellStyle name="Accent6 27" xfId="1187"/>
    <cellStyle name="Accent6 28" xfId="1188"/>
    <cellStyle name="Accent6 29" xfId="1189"/>
    <cellStyle name="Accent6 3" xfId="1190"/>
    <cellStyle name="Accent6 30" xfId="1191"/>
    <cellStyle name="Accent6 31" xfId="1192"/>
    <cellStyle name="Accent6 32" xfId="1193"/>
    <cellStyle name="Accent6 33" xfId="1194"/>
    <cellStyle name="Accent6 34" xfId="1195"/>
    <cellStyle name="Accent6 35" xfId="1196"/>
    <cellStyle name="Accent6 36" xfId="1197"/>
    <cellStyle name="Accent6 37" xfId="1198"/>
    <cellStyle name="Accent6 38" xfId="1199"/>
    <cellStyle name="Accent6 39" xfId="1200"/>
    <cellStyle name="Accent6 4" xfId="1201"/>
    <cellStyle name="Accent6 40" xfId="1202"/>
    <cellStyle name="Accent6 41" xfId="1203"/>
    <cellStyle name="Accent6 42" xfId="1204"/>
    <cellStyle name="Accent6 43" xfId="1205"/>
    <cellStyle name="Accent6 44" xfId="1206"/>
    <cellStyle name="Accent6 45" xfId="1207"/>
    <cellStyle name="Accent6 46" xfId="1208"/>
    <cellStyle name="Accent6 47" xfId="1209"/>
    <cellStyle name="Accent6 48" xfId="1210"/>
    <cellStyle name="Accent6 49" xfId="1211"/>
    <cellStyle name="Accent6 5" xfId="1212"/>
    <cellStyle name="Accent6 50" xfId="1213"/>
    <cellStyle name="Accent6 51" xfId="1214"/>
    <cellStyle name="Accent6 6" xfId="1215"/>
    <cellStyle name="Accent6 7" xfId="1216"/>
    <cellStyle name="Accent6 8" xfId="1217"/>
    <cellStyle name="Accent6 9" xfId="1218"/>
    <cellStyle name="amount" xfId="2038"/>
    <cellStyle name="args.style" xfId="2039"/>
    <cellStyle name="Background" xfId="2040"/>
    <cellStyle name="Bad 10" xfId="1219"/>
    <cellStyle name="Bad 11" xfId="1220"/>
    <cellStyle name="Bad 12" xfId="1221"/>
    <cellStyle name="Bad 13" xfId="1222"/>
    <cellStyle name="Bad 14" xfId="1223"/>
    <cellStyle name="Bad 15" xfId="1224"/>
    <cellStyle name="Bad 16" xfId="1225"/>
    <cellStyle name="Bad 17" xfId="1226"/>
    <cellStyle name="Bad 18" xfId="1227"/>
    <cellStyle name="Bad 19" xfId="1228"/>
    <cellStyle name="Bad 2" xfId="1229"/>
    <cellStyle name="Bad 20" xfId="1230"/>
    <cellStyle name="Bad 21" xfId="1231"/>
    <cellStyle name="Bad 22" xfId="1232"/>
    <cellStyle name="Bad 23" xfId="1233"/>
    <cellStyle name="Bad 24" xfId="1234"/>
    <cellStyle name="Bad 25" xfId="1235"/>
    <cellStyle name="Bad 26" xfId="1236"/>
    <cellStyle name="Bad 27" xfId="1237"/>
    <cellStyle name="Bad 28" xfId="1238"/>
    <cellStyle name="Bad 29" xfId="1239"/>
    <cellStyle name="Bad 3" xfId="1240"/>
    <cellStyle name="Bad 30" xfId="1241"/>
    <cellStyle name="Bad 31" xfId="1242"/>
    <cellStyle name="Bad 32" xfId="1243"/>
    <cellStyle name="Bad 33" xfId="1244"/>
    <cellStyle name="Bad 34" xfId="1245"/>
    <cellStyle name="Bad 35" xfId="1246"/>
    <cellStyle name="Bad 36" xfId="1247"/>
    <cellStyle name="Bad 37" xfId="1248"/>
    <cellStyle name="Bad 38" xfId="1249"/>
    <cellStyle name="Bad 39" xfId="1250"/>
    <cellStyle name="Bad 4" xfId="1251"/>
    <cellStyle name="Bad 40" xfId="1252"/>
    <cellStyle name="Bad 41" xfId="1253"/>
    <cellStyle name="Bad 42" xfId="1254"/>
    <cellStyle name="Bad 43" xfId="1255"/>
    <cellStyle name="Bad 44" xfId="1256"/>
    <cellStyle name="Bad 45" xfId="1257"/>
    <cellStyle name="Bad 46" xfId="1258"/>
    <cellStyle name="Bad 47" xfId="1259"/>
    <cellStyle name="Bad 48" xfId="1260"/>
    <cellStyle name="Bad 49" xfId="1261"/>
    <cellStyle name="Bad 5" xfId="1262"/>
    <cellStyle name="Bad 50" xfId="1263"/>
    <cellStyle name="Bad 51" xfId="1264"/>
    <cellStyle name="Bad 6" xfId="1265"/>
    <cellStyle name="Bad 7" xfId="1266"/>
    <cellStyle name="Bad 8" xfId="1267"/>
    <cellStyle name="Bad 9" xfId="1268"/>
    <cellStyle name="Blank" xfId="2041"/>
    <cellStyle name="blue" xfId="2042"/>
    <cellStyle name="Body" xfId="2043"/>
    <cellStyle name="Body 10" xfId="2044"/>
    <cellStyle name="Body 11" xfId="2045"/>
    <cellStyle name="Body 12" xfId="2046"/>
    <cellStyle name="Body 13" xfId="2047"/>
    <cellStyle name="Body 2" xfId="2048"/>
    <cellStyle name="Body 3" xfId="2049"/>
    <cellStyle name="Body 4" xfId="2050"/>
    <cellStyle name="Body 5" xfId="2051"/>
    <cellStyle name="Body 6" xfId="2052"/>
    <cellStyle name="Body 7" xfId="2053"/>
    <cellStyle name="Body 8" xfId="2054"/>
    <cellStyle name="Body 9" xfId="2055"/>
    <cellStyle name="Body text" xfId="2056"/>
    <cellStyle name="Body_Fixed Asset HYR - FCL" xfId="2057"/>
    <cellStyle name="Calc Currency (0)" xfId="2058"/>
    <cellStyle name="Calc Currency (0) 2" xfId="2059"/>
    <cellStyle name="Calc Currency (0) 3" xfId="2060"/>
    <cellStyle name="Calc Currency (0) 4" xfId="2061"/>
    <cellStyle name="Calc Currency (0) 5" xfId="2062"/>
    <cellStyle name="Calc Currency (2)" xfId="2063"/>
    <cellStyle name="Calc Currency (2) 2" xfId="2064"/>
    <cellStyle name="Calc Currency (2) 3" xfId="2065"/>
    <cellStyle name="Calc Currency (2) 4" xfId="2066"/>
    <cellStyle name="Calc Currency (2) 5" xfId="2067"/>
    <cellStyle name="Calc Percent (0)" xfId="2068"/>
    <cellStyle name="Calc Percent (0) 2" xfId="2069"/>
    <cellStyle name="Calc Percent (0) 3" xfId="2070"/>
    <cellStyle name="Calc Percent (0) 4" xfId="2071"/>
    <cellStyle name="Calc Percent (0) 5" xfId="2072"/>
    <cellStyle name="Calc Percent (1)" xfId="2073"/>
    <cellStyle name="Calc Percent (1) 2" xfId="2074"/>
    <cellStyle name="Calc Percent (1) 3" xfId="2075"/>
    <cellStyle name="Calc Percent (1) 4" xfId="2076"/>
    <cellStyle name="Calc Percent (1) 5" xfId="2077"/>
    <cellStyle name="Calc Percent (2)" xfId="2078"/>
    <cellStyle name="Calc Percent (2) 2" xfId="2079"/>
    <cellStyle name="Calc Percent (2) 3" xfId="2080"/>
    <cellStyle name="Calc Percent (2) 4" xfId="2081"/>
    <cellStyle name="Calc Percent (2) 5" xfId="2082"/>
    <cellStyle name="Calc Units (0)" xfId="2083"/>
    <cellStyle name="Calc Units (0) 2" xfId="2084"/>
    <cellStyle name="Calc Units (0) 3" xfId="2085"/>
    <cellStyle name="Calc Units (0) 4" xfId="2086"/>
    <cellStyle name="Calc Units (0) 5" xfId="2087"/>
    <cellStyle name="Calc Units (1)" xfId="2088"/>
    <cellStyle name="Calc Units (1) 2" xfId="2089"/>
    <cellStyle name="Calc Units (1) 3" xfId="2090"/>
    <cellStyle name="Calc Units (1) 4" xfId="2091"/>
    <cellStyle name="Calc Units (1) 5" xfId="2092"/>
    <cellStyle name="Calc Units (2)" xfId="2093"/>
    <cellStyle name="Calc Units (2) 2" xfId="2094"/>
    <cellStyle name="Calc Units (2) 3" xfId="2095"/>
    <cellStyle name="Calc Units (2) 4" xfId="2096"/>
    <cellStyle name="Calc Units (2) 5" xfId="2097"/>
    <cellStyle name="Calculation 10" xfId="1269"/>
    <cellStyle name="Calculation 11" xfId="1270"/>
    <cellStyle name="Calculation 12" xfId="1271"/>
    <cellStyle name="Calculation 13" xfId="1272"/>
    <cellStyle name="Calculation 14" xfId="1273"/>
    <cellStyle name="Calculation 15" xfId="1274"/>
    <cellStyle name="Calculation 16" xfId="1275"/>
    <cellStyle name="Calculation 17" xfId="1276"/>
    <cellStyle name="Calculation 18" xfId="1277"/>
    <cellStyle name="Calculation 19" xfId="1278"/>
    <cellStyle name="Calculation 2" xfId="1279"/>
    <cellStyle name="Calculation 2 10" xfId="2098"/>
    <cellStyle name="Calculation 2 11" xfId="2099"/>
    <cellStyle name="Calculation 2 12" xfId="2100"/>
    <cellStyle name="Calculation 2 13" xfId="2101"/>
    <cellStyle name="Calculation 2 14" xfId="2102"/>
    <cellStyle name="Calculation 2 15" xfId="2103"/>
    <cellStyle name="Calculation 2 2" xfId="2104"/>
    <cellStyle name="Calculation 2 3" xfId="2105"/>
    <cellStyle name="Calculation 2 4" xfId="2106"/>
    <cellStyle name="Calculation 2 5" xfId="2107"/>
    <cellStyle name="Calculation 2 6" xfId="2108"/>
    <cellStyle name="Calculation 2 7" xfId="2109"/>
    <cellStyle name="Calculation 2 8" xfId="2110"/>
    <cellStyle name="Calculation 2 9" xfId="2111"/>
    <cellStyle name="Calculation 2_Sub A.L" xfId="2112"/>
    <cellStyle name="Calculation 20" xfId="1280"/>
    <cellStyle name="Calculation 21" xfId="1281"/>
    <cellStyle name="Calculation 22" xfId="1282"/>
    <cellStyle name="Calculation 23" xfId="1283"/>
    <cellStyle name="Calculation 24" xfId="1284"/>
    <cellStyle name="Calculation 25" xfId="1285"/>
    <cellStyle name="Calculation 26" xfId="1286"/>
    <cellStyle name="Calculation 27" xfId="1287"/>
    <cellStyle name="Calculation 28" xfId="1288"/>
    <cellStyle name="Calculation 29" xfId="1289"/>
    <cellStyle name="Calculation 3" xfId="1290"/>
    <cellStyle name="Calculation 3 10" xfId="2113"/>
    <cellStyle name="Calculation 3 11" xfId="2114"/>
    <cellStyle name="Calculation 3 2" xfId="2115"/>
    <cellStyle name="Calculation 3 3" xfId="2116"/>
    <cellStyle name="Calculation 3 4" xfId="2117"/>
    <cellStyle name="Calculation 3 5" xfId="2118"/>
    <cellStyle name="Calculation 3 6" xfId="2119"/>
    <cellStyle name="Calculation 3 7" xfId="2120"/>
    <cellStyle name="Calculation 3 8" xfId="2121"/>
    <cellStyle name="Calculation 3 9" xfId="2122"/>
    <cellStyle name="Calculation 30" xfId="1291"/>
    <cellStyle name="Calculation 31" xfId="1292"/>
    <cellStyle name="Calculation 32" xfId="1293"/>
    <cellStyle name="Calculation 33" xfId="1294"/>
    <cellStyle name="Calculation 34" xfId="1295"/>
    <cellStyle name="Calculation 35" xfId="1296"/>
    <cellStyle name="Calculation 36" xfId="1297"/>
    <cellStyle name="Calculation 37" xfId="1298"/>
    <cellStyle name="Calculation 38" xfId="1299"/>
    <cellStyle name="Calculation 39" xfId="1300"/>
    <cellStyle name="Calculation 4" xfId="1301"/>
    <cellStyle name="Calculation 4 10" xfId="2123"/>
    <cellStyle name="Calculation 4 11" xfId="2124"/>
    <cellStyle name="Calculation 4 2" xfId="2125"/>
    <cellStyle name="Calculation 4 3" xfId="2126"/>
    <cellStyle name="Calculation 4 4" xfId="2127"/>
    <cellStyle name="Calculation 4 5" xfId="2128"/>
    <cellStyle name="Calculation 4 6" xfId="2129"/>
    <cellStyle name="Calculation 4 7" xfId="2130"/>
    <cellStyle name="Calculation 4 8" xfId="2131"/>
    <cellStyle name="Calculation 4 9" xfId="2132"/>
    <cellStyle name="Calculation 40" xfId="1302"/>
    <cellStyle name="Calculation 41" xfId="1303"/>
    <cellStyle name="Calculation 42" xfId="1304"/>
    <cellStyle name="Calculation 43" xfId="1305"/>
    <cellStyle name="Calculation 44" xfId="1306"/>
    <cellStyle name="Calculation 45" xfId="1307"/>
    <cellStyle name="Calculation 46" xfId="1308"/>
    <cellStyle name="Calculation 47" xfId="1309"/>
    <cellStyle name="Calculation 48" xfId="1310"/>
    <cellStyle name="Calculation 49" xfId="1311"/>
    <cellStyle name="Calculation 5" xfId="1312"/>
    <cellStyle name="Calculation 50" xfId="1313"/>
    <cellStyle name="Calculation 51" xfId="1314"/>
    <cellStyle name="Calculation 6" xfId="1315"/>
    <cellStyle name="Calculation 7" xfId="1316"/>
    <cellStyle name="Calculation 8" xfId="1317"/>
    <cellStyle name="Calculation 9" xfId="1318"/>
    <cellStyle name="Card" xfId="2133"/>
    <cellStyle name="Card B" xfId="2134"/>
    <cellStyle name="Card BL" xfId="2135"/>
    <cellStyle name="Card BR" xfId="2136"/>
    <cellStyle name="Card L" xfId="2137"/>
    <cellStyle name="Card R" xfId="2138"/>
    <cellStyle name="Card T" xfId="2139"/>
    <cellStyle name="Card TL" xfId="2140"/>
    <cellStyle name="Card TR" xfId="2141"/>
    <cellStyle name="category" xfId="2142"/>
    <cellStyle name="category 10" xfId="2143"/>
    <cellStyle name="category 11" xfId="2144"/>
    <cellStyle name="category 12" xfId="2145"/>
    <cellStyle name="category 13" xfId="2146"/>
    <cellStyle name="category 2" xfId="2147"/>
    <cellStyle name="category 3" xfId="2148"/>
    <cellStyle name="category 4" xfId="2149"/>
    <cellStyle name="category 5" xfId="2150"/>
    <cellStyle name="category 6" xfId="2151"/>
    <cellStyle name="category 7" xfId="2152"/>
    <cellStyle name="category 8" xfId="2153"/>
    <cellStyle name="category 9" xfId="2154"/>
    <cellStyle name="Change A&amp;ll" xfId="2155"/>
    <cellStyle name="Check Cell 10" xfId="1319"/>
    <cellStyle name="Check Cell 11" xfId="1320"/>
    <cellStyle name="Check Cell 12" xfId="1321"/>
    <cellStyle name="Check Cell 13" xfId="1322"/>
    <cellStyle name="Check Cell 14" xfId="1323"/>
    <cellStyle name="Check Cell 15" xfId="1324"/>
    <cellStyle name="Check Cell 16" xfId="1325"/>
    <cellStyle name="Check Cell 17" xfId="1326"/>
    <cellStyle name="Check Cell 18" xfId="1327"/>
    <cellStyle name="Check Cell 19" xfId="1328"/>
    <cellStyle name="Check Cell 2" xfId="1329"/>
    <cellStyle name="Check Cell 20" xfId="1330"/>
    <cellStyle name="Check Cell 21" xfId="1331"/>
    <cellStyle name="Check Cell 22" xfId="1332"/>
    <cellStyle name="Check Cell 23" xfId="1333"/>
    <cellStyle name="Check Cell 24" xfId="1334"/>
    <cellStyle name="Check Cell 25" xfId="1335"/>
    <cellStyle name="Check Cell 26" xfId="1336"/>
    <cellStyle name="Check Cell 27" xfId="1337"/>
    <cellStyle name="Check Cell 28" xfId="1338"/>
    <cellStyle name="Check Cell 29" xfId="1339"/>
    <cellStyle name="Check Cell 3" xfId="1340"/>
    <cellStyle name="Check Cell 30" xfId="1341"/>
    <cellStyle name="Check Cell 31" xfId="1342"/>
    <cellStyle name="Check Cell 32" xfId="1343"/>
    <cellStyle name="Check Cell 33" xfId="1344"/>
    <cellStyle name="Check Cell 34" xfId="1345"/>
    <cellStyle name="Check Cell 35" xfId="1346"/>
    <cellStyle name="Check Cell 36" xfId="1347"/>
    <cellStyle name="Check Cell 37" xfId="1348"/>
    <cellStyle name="Check Cell 38" xfId="1349"/>
    <cellStyle name="Check Cell 39" xfId="1350"/>
    <cellStyle name="Check Cell 4" xfId="1351"/>
    <cellStyle name="Check Cell 40" xfId="1352"/>
    <cellStyle name="Check Cell 41" xfId="1353"/>
    <cellStyle name="Check Cell 42" xfId="1354"/>
    <cellStyle name="Check Cell 43" xfId="1355"/>
    <cellStyle name="Check Cell 44" xfId="1356"/>
    <cellStyle name="Check Cell 45" xfId="1357"/>
    <cellStyle name="Check Cell 46" xfId="1358"/>
    <cellStyle name="Check Cell 47" xfId="1359"/>
    <cellStyle name="Check Cell 48" xfId="1360"/>
    <cellStyle name="Check Cell 49" xfId="1361"/>
    <cellStyle name="Check Cell 5" xfId="1362"/>
    <cellStyle name="Check Cell 50" xfId="1363"/>
    <cellStyle name="Check Cell 51" xfId="1364"/>
    <cellStyle name="Check Cell 6" xfId="1365"/>
    <cellStyle name="Check Cell 7" xfId="1366"/>
    <cellStyle name="Check Cell 8" xfId="1367"/>
    <cellStyle name="Check Cell 9" xfId="1368"/>
    <cellStyle name="Column Header" xfId="2156"/>
    <cellStyle name="Column_Title" xfId="2157"/>
    <cellStyle name="Comma" xfId="1" builtinId="3"/>
    <cellStyle name="Comma  - Style1" xfId="2158"/>
    <cellStyle name="Comma  - Style2" xfId="2159"/>
    <cellStyle name="Comma  - Style3" xfId="2160"/>
    <cellStyle name="Comma  - Style4" xfId="2161"/>
    <cellStyle name="Comma  - Style5" xfId="2162"/>
    <cellStyle name="Comma  - Style6" xfId="2163"/>
    <cellStyle name="Comma  - Style7" xfId="2164"/>
    <cellStyle name="Comma  - Style8" xfId="2165"/>
    <cellStyle name="Comma [0] 2" xfId="2166"/>
    <cellStyle name="Comma [0] 2 2" xfId="2167"/>
    <cellStyle name="Comma [0] 2 3" xfId="2168"/>
    <cellStyle name="Comma [0] 3" xfId="2169"/>
    <cellStyle name="Comma 10" xfId="1369"/>
    <cellStyle name="Comma 10 10" xfId="2170"/>
    <cellStyle name="Comma 10 11" xfId="2171"/>
    <cellStyle name="Comma 10 12" xfId="2172"/>
    <cellStyle name="Comma 10 13" xfId="2173"/>
    <cellStyle name="Comma 10 2" xfId="1903"/>
    <cellStyle name="Comma 10 3" xfId="2174"/>
    <cellStyle name="Comma 10 4" xfId="2175"/>
    <cellStyle name="Comma 10 5" xfId="2176"/>
    <cellStyle name="Comma 10 6" xfId="2177"/>
    <cellStyle name="Comma 10 7" xfId="2178"/>
    <cellStyle name="Comma 10 8" xfId="2179"/>
    <cellStyle name="Comma 10 9" xfId="2180"/>
    <cellStyle name="Comma 11" xfId="1370"/>
    <cellStyle name="Comma 11 10" xfId="2181"/>
    <cellStyle name="Comma 11 11" xfId="2182"/>
    <cellStyle name="Comma 11 12" xfId="2183"/>
    <cellStyle name="Comma 11 13" xfId="2184"/>
    <cellStyle name="Comma 11 2" xfId="2185"/>
    <cellStyle name="Comma 11 3" xfId="2186"/>
    <cellStyle name="Comma 11 4" xfId="2187"/>
    <cellStyle name="Comma 11 5" xfId="2188"/>
    <cellStyle name="Comma 11 6" xfId="2189"/>
    <cellStyle name="Comma 11 7" xfId="2190"/>
    <cellStyle name="Comma 11 8" xfId="2191"/>
    <cellStyle name="Comma 11 9" xfId="2192"/>
    <cellStyle name="Comma 12" xfId="1371"/>
    <cellStyle name="Comma 12 10" xfId="2193"/>
    <cellStyle name="Comma 12 11" xfId="2194"/>
    <cellStyle name="Comma 12 12" xfId="2195"/>
    <cellStyle name="Comma 12 13" xfId="2196"/>
    <cellStyle name="Comma 12 2" xfId="2197"/>
    <cellStyle name="Comma 12 3" xfId="2198"/>
    <cellStyle name="Comma 12 4" xfId="2199"/>
    <cellStyle name="Comma 12 5" xfId="2200"/>
    <cellStyle name="Comma 12 6" xfId="2201"/>
    <cellStyle name="Comma 12 7" xfId="2202"/>
    <cellStyle name="Comma 12 8" xfId="2203"/>
    <cellStyle name="Comma 12 9" xfId="2204"/>
    <cellStyle name="Comma 13" xfId="1372"/>
    <cellStyle name="Comma 14" xfId="1373"/>
    <cellStyle name="Comma 15" xfId="1374"/>
    <cellStyle name="Comma 16" xfId="1375"/>
    <cellStyle name="Comma 16 2" xfId="2205"/>
    <cellStyle name="Comma 17" xfId="1376"/>
    <cellStyle name="Comma 18" xfId="1377"/>
    <cellStyle name="Comma 19" xfId="1378"/>
    <cellStyle name="Comma 2" xfId="1379"/>
    <cellStyle name="Comma 2 10" xfId="2206"/>
    <cellStyle name="Comma 2 10 10" xfId="2207"/>
    <cellStyle name="Comma 2 10 11" xfId="2208"/>
    <cellStyle name="Comma 2 10 12" xfId="2209"/>
    <cellStyle name="Comma 2 10 13" xfId="2210"/>
    <cellStyle name="Comma 2 10 2" xfId="2211"/>
    <cellStyle name="Comma 2 10 3" xfId="2212"/>
    <cellStyle name="Comma 2 10 4" xfId="2213"/>
    <cellStyle name="Comma 2 10 5" xfId="2214"/>
    <cellStyle name="Comma 2 10 6" xfId="2215"/>
    <cellStyle name="Comma 2 10 7" xfId="2216"/>
    <cellStyle name="Comma 2 10 8" xfId="2217"/>
    <cellStyle name="Comma 2 10 9" xfId="2218"/>
    <cellStyle name="Comma 2 11" xfId="2219"/>
    <cellStyle name="Comma 2 11 10" xfId="2220"/>
    <cellStyle name="Comma 2 11 11" xfId="2221"/>
    <cellStyle name="Comma 2 11 12" xfId="2222"/>
    <cellStyle name="Comma 2 11 13" xfId="2223"/>
    <cellStyle name="Comma 2 11 2" xfId="2224"/>
    <cellStyle name="Comma 2 11 3" xfId="2225"/>
    <cellStyle name="Comma 2 11 4" xfId="2226"/>
    <cellStyle name="Comma 2 11 5" xfId="2227"/>
    <cellStyle name="Comma 2 11 6" xfId="2228"/>
    <cellStyle name="Comma 2 11 7" xfId="2229"/>
    <cellStyle name="Comma 2 11 8" xfId="2230"/>
    <cellStyle name="Comma 2 11 9" xfId="2231"/>
    <cellStyle name="Comma 2 12" xfId="2232"/>
    <cellStyle name="Comma 2 13" xfId="2233"/>
    <cellStyle name="Comma 2 14" xfId="2234"/>
    <cellStyle name="Comma 2 15" xfId="2235"/>
    <cellStyle name="Comma 2 16" xfId="2236"/>
    <cellStyle name="Comma 2 17" xfId="2237"/>
    <cellStyle name="Comma 2 18" xfId="2238"/>
    <cellStyle name="Comma 2 19" xfId="2239"/>
    <cellStyle name="Comma 2 2" xfId="1380"/>
    <cellStyle name="Comma 2 2 10" xfId="2240"/>
    <cellStyle name="Comma 2 2 11" xfId="2241"/>
    <cellStyle name="Comma 2 2 12" xfId="2242"/>
    <cellStyle name="Comma 2 2 13" xfId="2243"/>
    <cellStyle name="Comma 2 2 14" xfId="2244"/>
    <cellStyle name="Comma 2 2 15" xfId="2245"/>
    <cellStyle name="Comma 2 2 2" xfId="2246"/>
    <cellStyle name="Comma 2 2 2 2" xfId="2247"/>
    <cellStyle name="Comma 2 2 2 2 2" xfId="2248"/>
    <cellStyle name="Comma 2 2 2 2 3" xfId="2249"/>
    <cellStyle name="Comma 2 2 2 2 4" xfId="2250"/>
    <cellStyle name="Comma 2 2 2 2 5" xfId="2251"/>
    <cellStyle name="Comma 2 2 2 2 6" xfId="2252"/>
    <cellStyle name="Comma 2 2 2 2 7" xfId="2253"/>
    <cellStyle name="Comma 2 2 2 3" xfId="2254"/>
    <cellStyle name="Comma 2 2 2 4" xfId="2255"/>
    <cellStyle name="Comma 2 2 2 5" xfId="2256"/>
    <cellStyle name="Comma 2 2 2 6" xfId="2257"/>
    <cellStyle name="Comma 2 2 2 7" xfId="2258"/>
    <cellStyle name="Comma 2 2 2 8" xfId="2259"/>
    <cellStyle name="Comma 2 2 2_Sub A.L" xfId="2260"/>
    <cellStyle name="Comma 2 2 3" xfId="2261"/>
    <cellStyle name="Comma 2 2 4" xfId="2262"/>
    <cellStyle name="Comma 2 2 5" xfId="2263"/>
    <cellStyle name="Comma 2 2 6" xfId="2264"/>
    <cellStyle name="Comma 2 2 7" xfId="2265"/>
    <cellStyle name="Comma 2 2 8" xfId="2266"/>
    <cellStyle name="Comma 2 2 9" xfId="2267"/>
    <cellStyle name="Comma 2 2_(working for notes)" xfId="2268"/>
    <cellStyle name="Comma 2 20" xfId="2269"/>
    <cellStyle name="Comma 2 21" xfId="2270"/>
    <cellStyle name="Comma 2 22" xfId="2271"/>
    <cellStyle name="Comma 2 23" xfId="2272"/>
    <cellStyle name="Comma 2 24" xfId="2273"/>
    <cellStyle name="Comma 2 25" xfId="2274"/>
    <cellStyle name="Comma 2 26" xfId="2275"/>
    <cellStyle name="Comma 2 27" xfId="2276"/>
    <cellStyle name="Comma 2 28" xfId="2277"/>
    <cellStyle name="Comma 2 3" xfId="1381"/>
    <cellStyle name="Comma 2 3 10" xfId="2278"/>
    <cellStyle name="Comma 2 3 11" xfId="2279"/>
    <cellStyle name="Comma 2 3 12" xfId="2280"/>
    <cellStyle name="Comma 2 3 13" xfId="2281"/>
    <cellStyle name="Comma 2 3 14" xfId="2282"/>
    <cellStyle name="Comma 2 3 15" xfId="2283"/>
    <cellStyle name="Comma 2 3 16" xfId="2284"/>
    <cellStyle name="Comma 2 3 17" xfId="2285"/>
    <cellStyle name="Comma 2 3 18" xfId="2286"/>
    <cellStyle name="Comma 2 3 19" xfId="2287"/>
    <cellStyle name="Comma 2 3 2" xfId="2288"/>
    <cellStyle name="Comma 2 3 2 10" xfId="2289"/>
    <cellStyle name="Comma 2 3 2 11" xfId="2290"/>
    <cellStyle name="Comma 2 3 2 12" xfId="2291"/>
    <cellStyle name="Comma 2 3 2 13" xfId="2292"/>
    <cellStyle name="Comma 2 3 2 2" xfId="2293"/>
    <cellStyle name="Comma 2 3 2 3" xfId="2294"/>
    <cellStyle name="Comma 2 3 2 4" xfId="2295"/>
    <cellStyle name="Comma 2 3 2 5" xfId="2296"/>
    <cellStyle name="Comma 2 3 2 6" xfId="2297"/>
    <cellStyle name="Comma 2 3 2 7" xfId="2298"/>
    <cellStyle name="Comma 2 3 2 8" xfId="2299"/>
    <cellStyle name="Comma 2 3 2 9" xfId="2300"/>
    <cellStyle name="Comma 2 3 20" xfId="2301"/>
    <cellStyle name="Comma 2 3 21" xfId="2302"/>
    <cellStyle name="Comma 2 3 22" xfId="2303"/>
    <cellStyle name="Comma 2 3 23" xfId="2304"/>
    <cellStyle name="Comma 2 3 24" xfId="2305"/>
    <cellStyle name="Comma 2 3 25" xfId="2306"/>
    <cellStyle name="Comma 2 3 26" xfId="2307"/>
    <cellStyle name="Comma 2 3 3" xfId="2308"/>
    <cellStyle name="Comma 2 3 4" xfId="2309"/>
    <cellStyle name="Comma 2 3 5" xfId="2310"/>
    <cellStyle name="Comma 2 3 6" xfId="2311"/>
    <cellStyle name="Comma 2 3 7" xfId="2312"/>
    <cellStyle name="Comma 2 3 8" xfId="2313"/>
    <cellStyle name="Comma 2 3 9" xfId="2314"/>
    <cellStyle name="Comma 2 3_Khawaja Brothers Flour Final accounts initialed 2009" xfId="2315"/>
    <cellStyle name="Comma 2 4" xfId="2316"/>
    <cellStyle name="Comma 2 4 10" xfId="2317"/>
    <cellStyle name="Comma 2 4 11" xfId="2318"/>
    <cellStyle name="Comma 2 4 12" xfId="2319"/>
    <cellStyle name="Comma 2 4 13" xfId="2320"/>
    <cellStyle name="Comma 2 4 2" xfId="2321"/>
    <cellStyle name="Comma 2 4 3" xfId="2322"/>
    <cellStyle name="Comma 2 4 4" xfId="2323"/>
    <cellStyle name="Comma 2 4 5" xfId="2324"/>
    <cellStyle name="Comma 2 4 6" xfId="2325"/>
    <cellStyle name="Comma 2 4 7" xfId="2326"/>
    <cellStyle name="Comma 2 4 8" xfId="2327"/>
    <cellStyle name="Comma 2 4 9" xfId="2328"/>
    <cellStyle name="Comma 2 5" xfId="2329"/>
    <cellStyle name="Comma 2 5 10" xfId="2330"/>
    <cellStyle name="Comma 2 5 11" xfId="2331"/>
    <cellStyle name="Comma 2 5 12" xfId="2332"/>
    <cellStyle name="Comma 2 5 13" xfId="2333"/>
    <cellStyle name="Comma 2 5 2" xfId="2334"/>
    <cellStyle name="Comma 2 5 3" xfId="2335"/>
    <cellStyle name="Comma 2 5 4" xfId="2336"/>
    <cellStyle name="Comma 2 5 5" xfId="2337"/>
    <cellStyle name="Comma 2 5 6" xfId="2338"/>
    <cellStyle name="Comma 2 5 7" xfId="2339"/>
    <cellStyle name="Comma 2 5 8" xfId="2340"/>
    <cellStyle name="Comma 2 5 9" xfId="2341"/>
    <cellStyle name="Comma 2 6" xfId="2342"/>
    <cellStyle name="Comma 2 6 10" xfId="2343"/>
    <cellStyle name="Comma 2 6 11" xfId="2344"/>
    <cellStyle name="Comma 2 6 12" xfId="2345"/>
    <cellStyle name="Comma 2 6 13" xfId="2346"/>
    <cellStyle name="Comma 2 6 2" xfId="2347"/>
    <cellStyle name="Comma 2 6 3" xfId="2348"/>
    <cellStyle name="Comma 2 6 4" xfId="2349"/>
    <cellStyle name="Comma 2 6 5" xfId="2350"/>
    <cellStyle name="Comma 2 6 6" xfId="2351"/>
    <cellStyle name="Comma 2 6 7" xfId="2352"/>
    <cellStyle name="Comma 2 6 8" xfId="2353"/>
    <cellStyle name="Comma 2 6 9" xfId="2354"/>
    <cellStyle name="Comma 2 7" xfId="2355"/>
    <cellStyle name="Comma 2 7 10" xfId="2356"/>
    <cellStyle name="Comma 2 7 11" xfId="2357"/>
    <cellStyle name="Comma 2 7 12" xfId="2358"/>
    <cellStyle name="Comma 2 7 13" xfId="2359"/>
    <cellStyle name="Comma 2 7 2" xfId="2360"/>
    <cellStyle name="Comma 2 7 3" xfId="2361"/>
    <cellStyle name="Comma 2 7 4" xfId="2362"/>
    <cellStyle name="Comma 2 7 5" xfId="2363"/>
    <cellStyle name="Comma 2 7 6" xfId="2364"/>
    <cellStyle name="Comma 2 7 7" xfId="2365"/>
    <cellStyle name="Comma 2 7 8" xfId="2366"/>
    <cellStyle name="Comma 2 7 9" xfId="2367"/>
    <cellStyle name="Comma 2 8" xfId="2368"/>
    <cellStyle name="Comma 2 8 10" xfId="2369"/>
    <cellStyle name="Comma 2 8 11" xfId="2370"/>
    <cellStyle name="Comma 2 8 12" xfId="2371"/>
    <cellStyle name="Comma 2 8 13" xfId="2372"/>
    <cellStyle name="Comma 2 8 2" xfId="2373"/>
    <cellStyle name="Comma 2 8 3" xfId="2374"/>
    <cellStyle name="Comma 2 8 4" xfId="2375"/>
    <cellStyle name="Comma 2 8 5" xfId="2376"/>
    <cellStyle name="Comma 2 8 6" xfId="2377"/>
    <cellStyle name="Comma 2 8 7" xfId="2378"/>
    <cellStyle name="Comma 2 8 8" xfId="2379"/>
    <cellStyle name="Comma 2 8 9" xfId="2380"/>
    <cellStyle name="Comma 2 9" xfId="2381"/>
    <cellStyle name="Comma 2 9 10" xfId="2382"/>
    <cellStyle name="Comma 2 9 11" xfId="2383"/>
    <cellStyle name="Comma 2 9 12" xfId="2384"/>
    <cellStyle name="Comma 2 9 13" xfId="2385"/>
    <cellStyle name="Comma 2 9 2" xfId="2386"/>
    <cellStyle name="Comma 2 9 3" xfId="2387"/>
    <cellStyle name="Comma 2 9 4" xfId="2388"/>
    <cellStyle name="Comma 2 9 5" xfId="2389"/>
    <cellStyle name="Comma 2 9 6" xfId="2390"/>
    <cellStyle name="Comma 2 9 7" xfId="2391"/>
    <cellStyle name="Comma 2 9 8" xfId="2392"/>
    <cellStyle name="Comma 2 9 9" xfId="2393"/>
    <cellStyle name="Comma 2_2007" xfId="2394"/>
    <cellStyle name="Comma 20" xfId="1382"/>
    <cellStyle name="Comma 21" xfId="1383"/>
    <cellStyle name="Comma 22" xfId="1384"/>
    <cellStyle name="Comma 23" xfId="1385"/>
    <cellStyle name="Comma 24" xfId="1386"/>
    <cellStyle name="Comma 25" xfId="1387"/>
    <cellStyle name="Comma 26" xfId="1388"/>
    <cellStyle name="Comma 27" xfId="1389"/>
    <cellStyle name="Comma 27 2" xfId="2395"/>
    <cellStyle name="Comma 28" xfId="1390"/>
    <cellStyle name="Comma 29" xfId="1391"/>
    <cellStyle name="Comma 3" xfId="1392"/>
    <cellStyle name="Comma 3 10" xfId="2396"/>
    <cellStyle name="Comma 3 11" xfId="2397"/>
    <cellStyle name="Comma 3 12" xfId="2398"/>
    <cellStyle name="Comma 3 13" xfId="2399"/>
    <cellStyle name="Comma 3 14" xfId="2400"/>
    <cellStyle name="Comma 3 15" xfId="2401"/>
    <cellStyle name="Comma 3 2" xfId="2402"/>
    <cellStyle name="Comma 3 2 10" xfId="2403"/>
    <cellStyle name="Comma 3 2 11" xfId="2404"/>
    <cellStyle name="Comma 3 2 12" xfId="2405"/>
    <cellStyle name="Comma 3 2 13" xfId="2406"/>
    <cellStyle name="Comma 3 2 2" xfId="2407"/>
    <cellStyle name="Comma 3 2 3" xfId="2408"/>
    <cellStyle name="Comma 3 2 4" xfId="2409"/>
    <cellStyle name="Comma 3 2 5" xfId="2410"/>
    <cellStyle name="Comma 3 2 6" xfId="2411"/>
    <cellStyle name="Comma 3 2 7" xfId="2412"/>
    <cellStyle name="Comma 3 2 8" xfId="2413"/>
    <cellStyle name="Comma 3 2 9" xfId="2414"/>
    <cellStyle name="Comma 3 3" xfId="2415"/>
    <cellStyle name="Comma 3 3 10" xfId="2416"/>
    <cellStyle name="Comma 3 3 11" xfId="2417"/>
    <cellStyle name="Comma 3 3 12" xfId="2418"/>
    <cellStyle name="Comma 3 3 13" xfId="2419"/>
    <cellStyle name="Comma 3 3 2" xfId="2420"/>
    <cellStyle name="Comma 3 3 3" xfId="2421"/>
    <cellStyle name="Comma 3 3 4" xfId="2422"/>
    <cellStyle name="Comma 3 3 5" xfId="2423"/>
    <cellStyle name="Comma 3 3 6" xfId="2424"/>
    <cellStyle name="Comma 3 3 7" xfId="2425"/>
    <cellStyle name="Comma 3 3 8" xfId="2426"/>
    <cellStyle name="Comma 3 3 9" xfId="2427"/>
    <cellStyle name="Comma 3 4" xfId="2428"/>
    <cellStyle name="Comma 3 5" xfId="2429"/>
    <cellStyle name="Comma 3 6" xfId="2430"/>
    <cellStyle name="Comma 3 7" xfId="2431"/>
    <cellStyle name="Comma 3 8" xfId="2432"/>
    <cellStyle name="Comma 3 9" xfId="2433"/>
    <cellStyle name="Comma 3_Accounts infospan 2009" xfId="2434"/>
    <cellStyle name="Comma 30" xfId="1393"/>
    <cellStyle name="Comma 31" xfId="1394"/>
    <cellStyle name="Comma 32" xfId="1395"/>
    <cellStyle name="Comma 33" xfId="1900"/>
    <cellStyle name="Comma 34" xfId="1902"/>
    <cellStyle name="Comma 4" xfId="1396"/>
    <cellStyle name="Comma 4 10" xfId="2435"/>
    <cellStyle name="Comma 4 11" xfId="2436"/>
    <cellStyle name="Comma 4 12" xfId="2437"/>
    <cellStyle name="Comma 4 13" xfId="2438"/>
    <cellStyle name="Comma 4 14" xfId="2439"/>
    <cellStyle name="Comma 4 15" xfId="3545"/>
    <cellStyle name="Comma 4 2" xfId="1397"/>
    <cellStyle name="Comma 4 3" xfId="5"/>
    <cellStyle name="Comma 4 3 2" xfId="3544"/>
    <cellStyle name="Comma 4 3 3" xfId="3546"/>
    <cellStyle name="Comma 4 4" xfId="1899"/>
    <cellStyle name="Comma 4 5" xfId="2440"/>
    <cellStyle name="Comma 4 6" xfId="2441"/>
    <cellStyle name="Comma 4 7" xfId="2442"/>
    <cellStyle name="Comma 4 8" xfId="2443"/>
    <cellStyle name="Comma 4 9" xfId="2444"/>
    <cellStyle name="Comma 4_Globalink Logistics Group Jafza 2008-Final" xfId="2445"/>
    <cellStyle name="Comma 5" xfId="1398"/>
    <cellStyle name="Comma 5 10" xfId="2446"/>
    <cellStyle name="Comma 5 11" xfId="2447"/>
    <cellStyle name="Comma 5 12" xfId="2448"/>
    <cellStyle name="Comma 5 13" xfId="2449"/>
    <cellStyle name="Comma 5 2" xfId="1399"/>
    <cellStyle name="Comma 5 3" xfId="2450"/>
    <cellStyle name="Comma 5 4" xfId="2451"/>
    <cellStyle name="Comma 5 5" xfId="2452"/>
    <cellStyle name="Comma 5 6" xfId="2453"/>
    <cellStyle name="Comma 5 7" xfId="2454"/>
    <cellStyle name="Comma 5 8" xfId="2455"/>
    <cellStyle name="Comma 5 9" xfId="2456"/>
    <cellStyle name="Comma 6" xfId="1400"/>
    <cellStyle name="Comma 6 10" xfId="2457"/>
    <cellStyle name="Comma 6 11" xfId="2458"/>
    <cellStyle name="Comma 6 12" xfId="2459"/>
    <cellStyle name="Comma 6 13" xfId="2460"/>
    <cellStyle name="Comma 6 2" xfId="2461"/>
    <cellStyle name="Comma 6 3" xfId="2462"/>
    <cellStyle name="Comma 6 4" xfId="2463"/>
    <cellStyle name="Comma 6 5" xfId="2464"/>
    <cellStyle name="Comma 6 6" xfId="2465"/>
    <cellStyle name="Comma 6 7" xfId="2466"/>
    <cellStyle name="Comma 6 8" xfId="2467"/>
    <cellStyle name="Comma 6 9" xfId="2468"/>
    <cellStyle name="Comma 7" xfId="1401"/>
    <cellStyle name="Comma 7 10" xfId="2469"/>
    <cellStyle name="Comma 7 11" xfId="2470"/>
    <cellStyle name="Comma 7 12" xfId="2471"/>
    <cellStyle name="Comma 7 13" xfId="2472"/>
    <cellStyle name="Comma 7 2" xfId="2473"/>
    <cellStyle name="Comma 7 3" xfId="2474"/>
    <cellStyle name="Comma 7 4" xfId="2475"/>
    <cellStyle name="Comma 7 5" xfId="2476"/>
    <cellStyle name="Comma 7 6" xfId="2477"/>
    <cellStyle name="Comma 7 7" xfId="2478"/>
    <cellStyle name="Comma 7 8" xfId="2479"/>
    <cellStyle name="Comma 7 9" xfId="2480"/>
    <cellStyle name="Comma 8" xfId="1402"/>
    <cellStyle name="Comma 8 2" xfId="2481"/>
    <cellStyle name="Comma 9" xfId="1403"/>
    <cellStyle name="Comma 9 10" xfId="2482"/>
    <cellStyle name="Comma 9 11" xfId="2483"/>
    <cellStyle name="Comma 9 12" xfId="2484"/>
    <cellStyle name="Comma 9 13" xfId="2485"/>
    <cellStyle name="Comma 9 2" xfId="2486"/>
    <cellStyle name="Comma 9 3" xfId="2487"/>
    <cellStyle name="Comma 9 4" xfId="2488"/>
    <cellStyle name="Comma 9 5" xfId="2489"/>
    <cellStyle name="Comma 9 6" xfId="2490"/>
    <cellStyle name="Comma 9 7" xfId="2491"/>
    <cellStyle name="Comma 9 8" xfId="2492"/>
    <cellStyle name="Comma 9 9" xfId="2493"/>
    <cellStyle name="Comma0" xfId="2494"/>
    <cellStyle name="Comma0 - Modelo1" xfId="2495"/>
    <cellStyle name="Comma0 - Style1" xfId="2496"/>
    <cellStyle name="Comma1 - Modelo2" xfId="2497"/>
    <cellStyle name="Comma1 - Style2" xfId="2498"/>
    <cellStyle name="Currency 2" xfId="2499"/>
    <cellStyle name="Currency 2 10" xfId="2500"/>
    <cellStyle name="Currency 2 11" xfId="2501"/>
    <cellStyle name="Currency 2 12" xfId="2502"/>
    <cellStyle name="Currency 2 13" xfId="2503"/>
    <cellStyle name="Currency 2 2" xfId="2504"/>
    <cellStyle name="Currency 2 3" xfId="2505"/>
    <cellStyle name="Currency 2 4" xfId="2506"/>
    <cellStyle name="Currency 2 5" xfId="2507"/>
    <cellStyle name="Currency 2 6" xfId="2508"/>
    <cellStyle name="Currency 2 7" xfId="2509"/>
    <cellStyle name="Currency 2 8" xfId="2510"/>
    <cellStyle name="Currency 2 9" xfId="2511"/>
    <cellStyle name="Currency 3" xfId="2512"/>
    <cellStyle name="Currency 3 10" xfId="2513"/>
    <cellStyle name="Currency 3 11" xfId="2514"/>
    <cellStyle name="Currency 3 12" xfId="2515"/>
    <cellStyle name="Currency 3 13" xfId="2516"/>
    <cellStyle name="Currency 3 2" xfId="2517"/>
    <cellStyle name="Currency 3 3" xfId="2518"/>
    <cellStyle name="Currency 3 4" xfId="2519"/>
    <cellStyle name="Currency 3 5" xfId="2520"/>
    <cellStyle name="Currency 3 6" xfId="2521"/>
    <cellStyle name="Currency 3 7" xfId="2522"/>
    <cellStyle name="Currency 3 8" xfId="2523"/>
    <cellStyle name="Currency 3 9" xfId="2524"/>
    <cellStyle name="Currency 4" xfId="2525"/>
    <cellStyle name="Currency 4 10" xfId="2526"/>
    <cellStyle name="Currency 4 11" xfId="2527"/>
    <cellStyle name="Currency 4 12" xfId="2528"/>
    <cellStyle name="Currency 4 13" xfId="2529"/>
    <cellStyle name="Currency 4 2" xfId="2530"/>
    <cellStyle name="Currency 4 3" xfId="2531"/>
    <cellStyle name="Currency 4 4" xfId="2532"/>
    <cellStyle name="Currency 4 5" xfId="2533"/>
    <cellStyle name="Currency 4 6" xfId="2534"/>
    <cellStyle name="Currency 4 7" xfId="2535"/>
    <cellStyle name="Currency 4 8" xfId="2536"/>
    <cellStyle name="Currency 4 9" xfId="2537"/>
    <cellStyle name="Currency 5" xfId="2538"/>
    <cellStyle name="Currency 6" xfId="2539"/>
    <cellStyle name="Currency0" xfId="2540"/>
    <cellStyle name="custom" xfId="2541"/>
    <cellStyle name="custom 2" xfId="2542"/>
    <cellStyle name="custom 3" xfId="2543"/>
    <cellStyle name="custom 4" xfId="2544"/>
    <cellStyle name="custom 5" xfId="2545"/>
    <cellStyle name="DarkBlueOutline" xfId="2546"/>
    <cellStyle name="DarkBlueOutlineYellow" xfId="2547"/>
    <cellStyle name="Date" xfId="2548"/>
    <cellStyle name="Date 10" xfId="2549"/>
    <cellStyle name="Date 11" xfId="2550"/>
    <cellStyle name="Date 12" xfId="2551"/>
    <cellStyle name="Date 13" xfId="2552"/>
    <cellStyle name="Date 2" xfId="2553"/>
    <cellStyle name="Date 3" xfId="2554"/>
    <cellStyle name="Date 4" xfId="2555"/>
    <cellStyle name="Date 5" xfId="2556"/>
    <cellStyle name="Date 6" xfId="2557"/>
    <cellStyle name="Date 7" xfId="2558"/>
    <cellStyle name="Date 8" xfId="2559"/>
    <cellStyle name="Date 9" xfId="2560"/>
    <cellStyle name="Dezimal [0]_Compiling Utility Macros" xfId="2561"/>
    <cellStyle name="Dezimal_Compiling Utility Macros" xfId="2562"/>
    <cellStyle name="Dia" xfId="2563"/>
    <cellStyle name="Emphasis 1" xfId="2564"/>
    <cellStyle name="Emphasis 2" xfId="2565"/>
    <cellStyle name="Emphasis 3" xfId="2566"/>
    <cellStyle name="Encabez1" xfId="2567"/>
    <cellStyle name="Encabez2" xfId="2568"/>
    <cellStyle name="Euro" xfId="2569"/>
    <cellStyle name="Euro 10" xfId="2570"/>
    <cellStyle name="Euro 11" xfId="2571"/>
    <cellStyle name="Euro 12" xfId="2572"/>
    <cellStyle name="Euro 13" xfId="2573"/>
    <cellStyle name="Euro 2" xfId="2574"/>
    <cellStyle name="Euro 3" xfId="2575"/>
    <cellStyle name="Euro 4" xfId="2576"/>
    <cellStyle name="Euro 5" xfId="2577"/>
    <cellStyle name="Euro 6" xfId="2578"/>
    <cellStyle name="Euro 7" xfId="2579"/>
    <cellStyle name="Euro 8" xfId="2580"/>
    <cellStyle name="Euro 9" xfId="2581"/>
    <cellStyle name="Euro_Nova Accounts Final - SHAFIQ" xfId="2582"/>
    <cellStyle name="Explanatory Text 10" xfId="1404"/>
    <cellStyle name="Explanatory Text 11" xfId="1405"/>
    <cellStyle name="Explanatory Text 12" xfId="1406"/>
    <cellStyle name="Explanatory Text 13" xfId="1407"/>
    <cellStyle name="Explanatory Text 14" xfId="1408"/>
    <cellStyle name="Explanatory Text 15" xfId="1409"/>
    <cellStyle name="Explanatory Text 16" xfId="1410"/>
    <cellStyle name="Explanatory Text 17" xfId="1411"/>
    <cellStyle name="Explanatory Text 18" xfId="1412"/>
    <cellStyle name="Explanatory Text 19" xfId="1413"/>
    <cellStyle name="Explanatory Text 2" xfId="1414"/>
    <cellStyle name="Explanatory Text 20" xfId="1415"/>
    <cellStyle name="Explanatory Text 21" xfId="1416"/>
    <cellStyle name="Explanatory Text 22" xfId="1417"/>
    <cellStyle name="Explanatory Text 23" xfId="1418"/>
    <cellStyle name="Explanatory Text 24" xfId="1419"/>
    <cellStyle name="Explanatory Text 25" xfId="1420"/>
    <cellStyle name="Explanatory Text 26" xfId="1421"/>
    <cellStyle name="Explanatory Text 27" xfId="1422"/>
    <cellStyle name="Explanatory Text 28" xfId="1423"/>
    <cellStyle name="Explanatory Text 29" xfId="1424"/>
    <cellStyle name="Explanatory Text 3" xfId="1425"/>
    <cellStyle name="Explanatory Text 30" xfId="1426"/>
    <cellStyle name="Explanatory Text 31" xfId="1427"/>
    <cellStyle name="Explanatory Text 32" xfId="1428"/>
    <cellStyle name="Explanatory Text 33" xfId="1429"/>
    <cellStyle name="Explanatory Text 34" xfId="1430"/>
    <cellStyle name="Explanatory Text 35" xfId="1431"/>
    <cellStyle name="Explanatory Text 36" xfId="1432"/>
    <cellStyle name="Explanatory Text 37" xfId="1433"/>
    <cellStyle name="Explanatory Text 38" xfId="1434"/>
    <cellStyle name="Explanatory Text 39" xfId="1435"/>
    <cellStyle name="Explanatory Text 4" xfId="1436"/>
    <cellStyle name="Explanatory Text 40" xfId="1437"/>
    <cellStyle name="Explanatory Text 41" xfId="1438"/>
    <cellStyle name="Explanatory Text 42" xfId="1439"/>
    <cellStyle name="Explanatory Text 43" xfId="1440"/>
    <cellStyle name="Explanatory Text 44" xfId="1441"/>
    <cellStyle name="Explanatory Text 45" xfId="1442"/>
    <cellStyle name="Explanatory Text 46" xfId="1443"/>
    <cellStyle name="Explanatory Text 47" xfId="1444"/>
    <cellStyle name="Explanatory Text 48" xfId="1445"/>
    <cellStyle name="Explanatory Text 49" xfId="1446"/>
    <cellStyle name="Explanatory Text 5" xfId="1447"/>
    <cellStyle name="Explanatory Text 50" xfId="1448"/>
    <cellStyle name="Explanatory Text 51" xfId="1449"/>
    <cellStyle name="Explanatory Text 6" xfId="1450"/>
    <cellStyle name="Explanatory Text 7" xfId="1451"/>
    <cellStyle name="Explanatory Text 8" xfId="1452"/>
    <cellStyle name="Explanatory Text 9" xfId="1453"/>
    <cellStyle name="F2" xfId="2583"/>
    <cellStyle name="F3" xfId="2584"/>
    <cellStyle name="F4" xfId="2585"/>
    <cellStyle name="F5" xfId="2586"/>
    <cellStyle name="F6" xfId="2587"/>
    <cellStyle name="F7" xfId="2588"/>
    <cellStyle name="F8" xfId="2589"/>
    <cellStyle name="Fijo" xfId="2590"/>
    <cellStyle name="Financiero" xfId="2591"/>
    <cellStyle name="Fixed" xfId="2592"/>
    <cellStyle name="Fixed 10" xfId="2593"/>
    <cellStyle name="Fixed 11" xfId="2594"/>
    <cellStyle name="Fixed 12" xfId="2595"/>
    <cellStyle name="Fixed 13" xfId="2596"/>
    <cellStyle name="Fixed 2" xfId="2597"/>
    <cellStyle name="Fixed 3" xfId="2598"/>
    <cellStyle name="Fixed 4" xfId="2599"/>
    <cellStyle name="Fixed 5" xfId="2600"/>
    <cellStyle name="Fixed 6" xfId="2601"/>
    <cellStyle name="Fixed 7" xfId="2602"/>
    <cellStyle name="Fixed 8" xfId="2603"/>
    <cellStyle name="Fixed 9" xfId="2604"/>
    <cellStyle name="Followed Hyperlink 2" xfId="2605"/>
    <cellStyle name="Good 10" xfId="1454"/>
    <cellStyle name="Good 11" xfId="1455"/>
    <cellStyle name="Good 12" xfId="1456"/>
    <cellStyle name="Good 13" xfId="1457"/>
    <cellStyle name="Good 14" xfId="1458"/>
    <cellStyle name="Good 15" xfId="1459"/>
    <cellStyle name="Good 16" xfId="1460"/>
    <cellStyle name="Good 17" xfId="1461"/>
    <cellStyle name="Good 18" xfId="1462"/>
    <cellStyle name="Good 19" xfId="1463"/>
    <cellStyle name="Good 2" xfId="1464"/>
    <cellStyle name="Good 20" xfId="1465"/>
    <cellStyle name="Good 21" xfId="1466"/>
    <cellStyle name="Good 22" xfId="1467"/>
    <cellStyle name="Good 23" xfId="1468"/>
    <cellStyle name="Good 24" xfId="1469"/>
    <cellStyle name="Good 25" xfId="1470"/>
    <cellStyle name="Good 26" xfId="1471"/>
    <cellStyle name="Good 27" xfId="1472"/>
    <cellStyle name="Good 28" xfId="1473"/>
    <cellStyle name="Good 29" xfId="1474"/>
    <cellStyle name="Good 3" xfId="1475"/>
    <cellStyle name="Good 30" xfId="1476"/>
    <cellStyle name="Good 31" xfId="1477"/>
    <cellStyle name="Good 32" xfId="1478"/>
    <cellStyle name="Good 33" xfId="1479"/>
    <cellStyle name="Good 34" xfId="1480"/>
    <cellStyle name="Good 35" xfId="1481"/>
    <cellStyle name="Good 36" xfId="1482"/>
    <cellStyle name="Good 37" xfId="1483"/>
    <cellStyle name="Good 38" xfId="1484"/>
    <cellStyle name="Good 39" xfId="1485"/>
    <cellStyle name="Good 4" xfId="1486"/>
    <cellStyle name="Good 40" xfId="1487"/>
    <cellStyle name="Good 41" xfId="1488"/>
    <cellStyle name="Good 42" xfId="1489"/>
    <cellStyle name="Good 43" xfId="1490"/>
    <cellStyle name="Good 44" xfId="1491"/>
    <cellStyle name="Good 45" xfId="1492"/>
    <cellStyle name="Good 46" xfId="1493"/>
    <cellStyle name="Good 47" xfId="1494"/>
    <cellStyle name="Good 48" xfId="1495"/>
    <cellStyle name="Good 49" xfId="1496"/>
    <cellStyle name="Good 5" xfId="1497"/>
    <cellStyle name="Good 50" xfId="1498"/>
    <cellStyle name="Good 51" xfId="1499"/>
    <cellStyle name="Good 6" xfId="1500"/>
    <cellStyle name="Good 7" xfId="1501"/>
    <cellStyle name="Good 8" xfId="1502"/>
    <cellStyle name="Good 9" xfId="1503"/>
    <cellStyle name="GRAY" xfId="2606"/>
    <cellStyle name="Grey" xfId="1504"/>
    <cellStyle name="Grey 10" xfId="2607"/>
    <cellStyle name="Grey 11" xfId="2608"/>
    <cellStyle name="Grey 12" xfId="2609"/>
    <cellStyle name="Grey 13" xfId="2610"/>
    <cellStyle name="Grey 14" xfId="2611"/>
    <cellStyle name="Grey 2" xfId="2612"/>
    <cellStyle name="Grey 3" xfId="2613"/>
    <cellStyle name="Grey 4" xfId="2614"/>
    <cellStyle name="Grey 5" xfId="2615"/>
    <cellStyle name="Grey 6" xfId="2616"/>
    <cellStyle name="Grey 7" xfId="2617"/>
    <cellStyle name="Grey 8" xfId="2618"/>
    <cellStyle name="Grey 9" xfId="2619"/>
    <cellStyle name="Grey_MERIT-HY2009 (BLANK)" xfId="2620"/>
    <cellStyle name="Gross Margin" xfId="2621"/>
    <cellStyle name="HEADER" xfId="2622"/>
    <cellStyle name="HEADER 10" xfId="2623"/>
    <cellStyle name="HEADER 11" xfId="2624"/>
    <cellStyle name="HEADER 12" xfId="2625"/>
    <cellStyle name="HEADER 13" xfId="2626"/>
    <cellStyle name="HEADER 2" xfId="2627"/>
    <cellStyle name="HEADER 3" xfId="2628"/>
    <cellStyle name="HEADER 4" xfId="2629"/>
    <cellStyle name="HEADER 5" xfId="2630"/>
    <cellStyle name="HEADER 6" xfId="2631"/>
    <cellStyle name="HEADER 7" xfId="2632"/>
    <cellStyle name="HEADER 8" xfId="2633"/>
    <cellStyle name="HEADER 9" xfId="2634"/>
    <cellStyle name="Header Total" xfId="2635"/>
    <cellStyle name="HEADER_Accounts 2010 - final" xfId="2636"/>
    <cellStyle name="Header1" xfId="2637"/>
    <cellStyle name="Header1 10" xfId="2638"/>
    <cellStyle name="Header1 11" xfId="2639"/>
    <cellStyle name="Header1 12" xfId="2640"/>
    <cellStyle name="Header1 13" xfId="2641"/>
    <cellStyle name="Header1 2" xfId="2642"/>
    <cellStyle name="Header1 3" xfId="2643"/>
    <cellStyle name="Header1 4" xfId="2644"/>
    <cellStyle name="Header1 5" xfId="2645"/>
    <cellStyle name="Header1 6" xfId="2646"/>
    <cellStyle name="Header1 7" xfId="2647"/>
    <cellStyle name="Header1 8" xfId="2648"/>
    <cellStyle name="Header1 9" xfId="2649"/>
    <cellStyle name="Header2" xfId="2650"/>
    <cellStyle name="Header2 10" xfId="2651"/>
    <cellStyle name="Header2 11" xfId="2652"/>
    <cellStyle name="Header2 12" xfId="2653"/>
    <cellStyle name="Header2 13" xfId="2654"/>
    <cellStyle name="Header2 2" xfId="2655"/>
    <cellStyle name="Header2 3" xfId="2656"/>
    <cellStyle name="Header2 4" xfId="2657"/>
    <cellStyle name="Header2 5" xfId="2658"/>
    <cellStyle name="Header2 6" xfId="2659"/>
    <cellStyle name="Header2 7" xfId="2660"/>
    <cellStyle name="Header2 8" xfId="2661"/>
    <cellStyle name="Header2 9" xfId="2662"/>
    <cellStyle name="Header3" xfId="2663"/>
    <cellStyle name="Heading 1 2" xfId="2664"/>
    <cellStyle name="Heading 1 3" xfId="2665"/>
    <cellStyle name="Heading 1 4" xfId="2666"/>
    <cellStyle name="Heading 2 2" xfId="2667"/>
    <cellStyle name="Heading 2 3" xfId="2668"/>
    <cellStyle name="Heading 2 4" xfId="2669"/>
    <cellStyle name="Heading 3 2" xfId="2670"/>
    <cellStyle name="Heading 3 3" xfId="2671"/>
    <cellStyle name="Heading 3 4" xfId="2672"/>
    <cellStyle name="Heading 4 2" xfId="2673"/>
    <cellStyle name="Heading 4 3" xfId="2674"/>
    <cellStyle name="Heading 4 4" xfId="2675"/>
    <cellStyle name="Heading1" xfId="2676"/>
    <cellStyle name="Heading2" xfId="2677"/>
    <cellStyle name="Hyperlink" xfId="3555" builtinId="8"/>
    <cellStyle name="Hyperlink 2" xfId="2678"/>
    <cellStyle name="Hyperlink 2 10" xfId="2679"/>
    <cellStyle name="Hyperlink 2 11" xfId="2680"/>
    <cellStyle name="Hyperlink 2 12" xfId="2681"/>
    <cellStyle name="Hyperlink 2 13" xfId="2682"/>
    <cellStyle name="Hyperlink 2 2" xfId="2683"/>
    <cellStyle name="Hyperlink 2 3" xfId="2684"/>
    <cellStyle name="Hyperlink 2 4" xfId="2685"/>
    <cellStyle name="Hyperlink 2 5" xfId="2686"/>
    <cellStyle name="Hyperlink 2 6" xfId="2687"/>
    <cellStyle name="Hyperlink 2 7" xfId="2688"/>
    <cellStyle name="Hyperlink 2 8" xfId="2689"/>
    <cellStyle name="Hyperlink 2 9" xfId="2690"/>
    <cellStyle name="Hyperlink 3" xfId="2691"/>
    <cellStyle name="Input [yellow]" xfId="1505"/>
    <cellStyle name="Input [yellow] 10" xfId="2692"/>
    <cellStyle name="Input [yellow] 11" xfId="2693"/>
    <cellStyle name="Input [yellow] 12" xfId="2694"/>
    <cellStyle name="Input [yellow] 13" xfId="2695"/>
    <cellStyle name="Input [yellow] 14" xfId="2696"/>
    <cellStyle name="Input [yellow] 15" xfId="2697"/>
    <cellStyle name="Input [yellow] 16" xfId="2698"/>
    <cellStyle name="Input [yellow] 2" xfId="2699"/>
    <cellStyle name="Input [yellow] 2 2" xfId="2700"/>
    <cellStyle name="Input [yellow] 2 3" xfId="2701"/>
    <cellStyle name="Input [yellow] 2_Sub A.L" xfId="2702"/>
    <cellStyle name="Input [yellow] 3" xfId="2703"/>
    <cellStyle name="Input [yellow] 3 2" xfId="2704"/>
    <cellStyle name="Input [yellow] 4" xfId="2705"/>
    <cellStyle name="Input [yellow] 5" xfId="2706"/>
    <cellStyle name="Input [yellow] 6" xfId="2707"/>
    <cellStyle name="Input [yellow] 7" xfId="2708"/>
    <cellStyle name="Input [yellow] 8" xfId="2709"/>
    <cellStyle name="Input [yellow] 9" xfId="2710"/>
    <cellStyle name="Input [yellow]_MERIT-HY2009 (BLANK)" xfId="2711"/>
    <cellStyle name="Input 10" xfId="1506"/>
    <cellStyle name="Input 11" xfId="1507"/>
    <cellStyle name="Input 12" xfId="1508"/>
    <cellStyle name="Input 13" xfId="1509"/>
    <cellStyle name="Input 14" xfId="1510"/>
    <cellStyle name="Input 15" xfId="1511"/>
    <cellStyle name="Input 16" xfId="1512"/>
    <cellStyle name="Input 17" xfId="1513"/>
    <cellStyle name="Input 18" xfId="1514"/>
    <cellStyle name="Input 19" xfId="1515"/>
    <cellStyle name="Input 2" xfId="1516"/>
    <cellStyle name="Input 2 10" xfId="2712"/>
    <cellStyle name="Input 2 11" xfId="2713"/>
    <cellStyle name="Input 2 12" xfId="2714"/>
    <cellStyle name="Input 2 13" xfId="2715"/>
    <cellStyle name="Input 2 14" xfId="2716"/>
    <cellStyle name="Input 2 15" xfId="2717"/>
    <cellStyle name="Input 2 2" xfId="2718"/>
    <cellStyle name="Input 2 3" xfId="2719"/>
    <cellStyle name="Input 2 4" xfId="2720"/>
    <cellStyle name="Input 2 5" xfId="2721"/>
    <cellStyle name="Input 2 6" xfId="2722"/>
    <cellStyle name="Input 2 7" xfId="2723"/>
    <cellStyle name="Input 2 8" xfId="2724"/>
    <cellStyle name="Input 2 9" xfId="2725"/>
    <cellStyle name="Input 2_Sub A.L" xfId="2726"/>
    <cellStyle name="Input 20" xfId="1517"/>
    <cellStyle name="Input 21" xfId="1518"/>
    <cellStyle name="Input 22" xfId="1519"/>
    <cellStyle name="Input 23" xfId="1520"/>
    <cellStyle name="Input 24" xfId="1521"/>
    <cellStyle name="Input 25" xfId="1522"/>
    <cellStyle name="Input 26" xfId="1523"/>
    <cellStyle name="Input 27" xfId="1524"/>
    <cellStyle name="Input 28" xfId="1525"/>
    <cellStyle name="Input 29" xfId="1526"/>
    <cellStyle name="Input 3" xfId="1527"/>
    <cellStyle name="Input 3 10" xfId="2727"/>
    <cellStyle name="Input 3 11" xfId="2728"/>
    <cellStyle name="Input 3 2" xfId="2729"/>
    <cellStyle name="Input 3 3" xfId="2730"/>
    <cellStyle name="Input 3 4" xfId="2731"/>
    <cellStyle name="Input 3 5" xfId="2732"/>
    <cellStyle name="Input 3 6" xfId="2733"/>
    <cellStyle name="Input 3 7" xfId="2734"/>
    <cellStyle name="Input 3 8" xfId="2735"/>
    <cellStyle name="Input 3 9" xfId="2736"/>
    <cellStyle name="Input 30" xfId="1528"/>
    <cellStyle name="Input 31" xfId="1529"/>
    <cellStyle name="Input 32" xfId="1530"/>
    <cellStyle name="Input 33" xfId="1531"/>
    <cellStyle name="Input 34" xfId="1532"/>
    <cellStyle name="Input 35" xfId="1533"/>
    <cellStyle name="Input 36" xfId="1534"/>
    <cellStyle name="Input 37" xfId="1535"/>
    <cellStyle name="Input 38" xfId="1536"/>
    <cellStyle name="Input 39" xfId="1537"/>
    <cellStyle name="Input 4" xfId="1538"/>
    <cellStyle name="Input 4 10" xfId="2737"/>
    <cellStyle name="Input 4 11" xfId="2738"/>
    <cellStyle name="Input 4 2" xfId="2739"/>
    <cellStyle name="Input 4 3" xfId="2740"/>
    <cellStyle name="Input 4 4" xfId="2741"/>
    <cellStyle name="Input 4 5" xfId="2742"/>
    <cellStyle name="Input 4 6" xfId="2743"/>
    <cellStyle name="Input 4 7" xfId="2744"/>
    <cellStyle name="Input 4 8" xfId="2745"/>
    <cellStyle name="Input 4 9" xfId="2746"/>
    <cellStyle name="Input 40" xfId="1539"/>
    <cellStyle name="Input 41" xfId="1540"/>
    <cellStyle name="Input 42" xfId="1541"/>
    <cellStyle name="Input 43" xfId="1542"/>
    <cellStyle name="Input 44" xfId="1543"/>
    <cellStyle name="Input 45" xfId="1544"/>
    <cellStyle name="Input 46" xfId="1545"/>
    <cellStyle name="Input 47" xfId="1546"/>
    <cellStyle name="Input 48" xfId="1547"/>
    <cellStyle name="Input 49" xfId="1548"/>
    <cellStyle name="Input 5" xfId="1549"/>
    <cellStyle name="Input 50" xfId="1550"/>
    <cellStyle name="Input 51" xfId="1551"/>
    <cellStyle name="Input 6" xfId="1552"/>
    <cellStyle name="Input 7" xfId="1553"/>
    <cellStyle name="Input 8" xfId="1554"/>
    <cellStyle name="Input 9" xfId="1555"/>
    <cellStyle name="Level 2 Total" xfId="2747"/>
    <cellStyle name="LINES" xfId="2748"/>
    <cellStyle name="Linked Cell 10" xfId="1556"/>
    <cellStyle name="Linked Cell 11" xfId="1557"/>
    <cellStyle name="Linked Cell 12" xfId="1558"/>
    <cellStyle name="Linked Cell 13" xfId="1559"/>
    <cellStyle name="Linked Cell 14" xfId="1560"/>
    <cellStyle name="Linked Cell 15" xfId="1561"/>
    <cellStyle name="Linked Cell 16" xfId="1562"/>
    <cellStyle name="Linked Cell 17" xfId="1563"/>
    <cellStyle name="Linked Cell 18" xfId="1564"/>
    <cellStyle name="Linked Cell 19" xfId="1565"/>
    <cellStyle name="Linked Cell 2" xfId="1566"/>
    <cellStyle name="Linked Cell 20" xfId="1567"/>
    <cellStyle name="Linked Cell 21" xfId="1568"/>
    <cellStyle name="Linked Cell 22" xfId="1569"/>
    <cellStyle name="Linked Cell 23" xfId="1570"/>
    <cellStyle name="Linked Cell 24" xfId="1571"/>
    <cellStyle name="Linked Cell 25" xfId="1572"/>
    <cellStyle name="Linked Cell 26" xfId="1573"/>
    <cellStyle name="Linked Cell 27" xfId="1574"/>
    <cellStyle name="Linked Cell 28" xfId="1575"/>
    <cellStyle name="Linked Cell 29" xfId="1576"/>
    <cellStyle name="Linked Cell 3" xfId="1577"/>
    <cellStyle name="Linked Cell 30" xfId="1578"/>
    <cellStyle name="Linked Cell 31" xfId="1579"/>
    <cellStyle name="Linked Cell 32" xfId="1580"/>
    <cellStyle name="Linked Cell 33" xfId="1581"/>
    <cellStyle name="Linked Cell 34" xfId="1582"/>
    <cellStyle name="Linked Cell 35" xfId="1583"/>
    <cellStyle name="Linked Cell 36" xfId="1584"/>
    <cellStyle name="Linked Cell 37" xfId="1585"/>
    <cellStyle name="Linked Cell 38" xfId="1586"/>
    <cellStyle name="Linked Cell 39" xfId="1587"/>
    <cellStyle name="Linked Cell 4" xfId="1588"/>
    <cellStyle name="Linked Cell 40" xfId="1589"/>
    <cellStyle name="Linked Cell 41" xfId="1590"/>
    <cellStyle name="Linked Cell 42" xfId="1591"/>
    <cellStyle name="Linked Cell 43" xfId="1592"/>
    <cellStyle name="Linked Cell 44" xfId="1593"/>
    <cellStyle name="Linked Cell 45" xfId="1594"/>
    <cellStyle name="Linked Cell 46" xfId="1595"/>
    <cellStyle name="Linked Cell 47" xfId="1596"/>
    <cellStyle name="Linked Cell 48" xfId="1597"/>
    <cellStyle name="Linked Cell 49" xfId="1598"/>
    <cellStyle name="Linked Cell 5" xfId="1599"/>
    <cellStyle name="Linked Cell 50" xfId="1600"/>
    <cellStyle name="Linked Cell 51" xfId="1601"/>
    <cellStyle name="Linked Cell 6" xfId="1602"/>
    <cellStyle name="Linked Cell 7" xfId="1603"/>
    <cellStyle name="Linked Cell 8" xfId="1604"/>
    <cellStyle name="Linked Cell 9" xfId="1605"/>
    <cellStyle name="macroname" xfId="2749"/>
    <cellStyle name="Major Total" xfId="2750"/>
    <cellStyle name="Millares [0]_10 AVERIAS MASIVAS + ANT" xfId="2751"/>
    <cellStyle name="Millares_10 AVERIAS MASIVAS + ANT" xfId="2752"/>
    <cellStyle name="Milliers [0]_!!!GO" xfId="2753"/>
    <cellStyle name="Milliers_!!!GO" xfId="2754"/>
    <cellStyle name="Model" xfId="2755"/>
    <cellStyle name="Model 10" xfId="2756"/>
    <cellStyle name="Model 11" xfId="2757"/>
    <cellStyle name="Model 12" xfId="2758"/>
    <cellStyle name="Model 13" xfId="2759"/>
    <cellStyle name="Model 2" xfId="2760"/>
    <cellStyle name="Model 3" xfId="2761"/>
    <cellStyle name="Model 4" xfId="2762"/>
    <cellStyle name="Model 5" xfId="2763"/>
    <cellStyle name="Model 6" xfId="2764"/>
    <cellStyle name="Model 7" xfId="2765"/>
    <cellStyle name="Model 8" xfId="2766"/>
    <cellStyle name="Model 9" xfId="2767"/>
    <cellStyle name="Moeda [0]_NEW VIP Flash Report Format" xfId="2768"/>
    <cellStyle name="Moeda_NEW VIP Flash Report Format" xfId="2769"/>
    <cellStyle name="Moneda [0]_10 AVERIAS MASIVAS + ANT" xfId="2770"/>
    <cellStyle name="Moneda_10 AVERIAS MASIVAS + ANT" xfId="2771"/>
    <cellStyle name="Monétaire [0]_!!!GO" xfId="2772"/>
    <cellStyle name="Monétaire_!!!GO" xfId="2773"/>
    <cellStyle name="Monetario" xfId="2774"/>
    <cellStyle name="Neutral 10" xfId="1606"/>
    <cellStyle name="Neutral 11" xfId="1607"/>
    <cellStyle name="Neutral 12" xfId="1608"/>
    <cellStyle name="Neutral 13" xfId="1609"/>
    <cellStyle name="Neutral 14" xfId="1610"/>
    <cellStyle name="Neutral 15" xfId="1611"/>
    <cellStyle name="Neutral 16" xfId="1612"/>
    <cellStyle name="Neutral 17" xfId="1613"/>
    <cellStyle name="Neutral 18" xfId="1614"/>
    <cellStyle name="Neutral 19" xfId="1615"/>
    <cellStyle name="Neutral 2" xfId="1616"/>
    <cellStyle name="Neutral 20" xfId="1617"/>
    <cellStyle name="Neutral 21" xfId="1618"/>
    <cellStyle name="Neutral 22" xfId="1619"/>
    <cellStyle name="Neutral 23" xfId="1620"/>
    <cellStyle name="Neutral 24" xfId="1621"/>
    <cellStyle name="Neutral 25" xfId="1622"/>
    <cellStyle name="Neutral 26" xfId="1623"/>
    <cellStyle name="Neutral 27" xfId="1624"/>
    <cellStyle name="Neutral 28" xfId="1625"/>
    <cellStyle name="Neutral 29" xfId="1626"/>
    <cellStyle name="Neutral 3" xfId="1627"/>
    <cellStyle name="Neutral 30" xfId="1628"/>
    <cellStyle name="Neutral 31" xfId="1629"/>
    <cellStyle name="Neutral 32" xfId="1630"/>
    <cellStyle name="Neutral 33" xfId="1631"/>
    <cellStyle name="Neutral 34" xfId="1632"/>
    <cellStyle name="Neutral 35" xfId="1633"/>
    <cellStyle name="Neutral 36" xfId="1634"/>
    <cellStyle name="Neutral 37" xfId="1635"/>
    <cellStyle name="Neutral 38" xfId="1636"/>
    <cellStyle name="Neutral 39" xfId="1637"/>
    <cellStyle name="Neutral 4" xfId="1638"/>
    <cellStyle name="Neutral 40" xfId="1639"/>
    <cellStyle name="Neutral 41" xfId="1640"/>
    <cellStyle name="Neutral 42" xfId="1641"/>
    <cellStyle name="Neutral 43" xfId="1642"/>
    <cellStyle name="Neutral 44" xfId="1643"/>
    <cellStyle name="Neutral 45" xfId="1644"/>
    <cellStyle name="Neutral 46" xfId="1645"/>
    <cellStyle name="Neutral 47" xfId="1646"/>
    <cellStyle name="Neutral 48" xfId="1647"/>
    <cellStyle name="Neutral 49" xfId="1648"/>
    <cellStyle name="Neutral 5" xfId="1649"/>
    <cellStyle name="Neutral 50" xfId="1650"/>
    <cellStyle name="Neutral 51" xfId="1651"/>
    <cellStyle name="Neutral 6" xfId="1652"/>
    <cellStyle name="Neutral 7" xfId="1653"/>
    <cellStyle name="Neutral 8" xfId="1654"/>
    <cellStyle name="Neutral 9" xfId="1655"/>
    <cellStyle name="New Times Roman" xfId="2775"/>
    <cellStyle name="New Times Roman 2" xfId="2776"/>
    <cellStyle name="New Times Roman 3" xfId="2777"/>
    <cellStyle name="New Times Roman 4" xfId="2778"/>
    <cellStyle name="New Times Roman 5" xfId="2779"/>
    <cellStyle name="New Times Roman 6" xfId="2780"/>
    <cellStyle name="New Times Roman 7" xfId="2781"/>
    <cellStyle name="New Times Roman 8" xfId="2782"/>
    <cellStyle name="no dec" xfId="2783"/>
    <cellStyle name="NonPrint_TemTitle" xfId="2784"/>
    <cellStyle name="Normal" xfId="0" builtinId="0"/>
    <cellStyle name="Normal - Style1" xfId="1656"/>
    <cellStyle name="Normal - Style1 10" xfId="2785"/>
    <cellStyle name="Normal - Style1 11" xfId="2786"/>
    <cellStyle name="Normal - Style1 12" xfId="2787"/>
    <cellStyle name="Normal - Style1 13" xfId="2788"/>
    <cellStyle name="Normal - Style1 14" xfId="2789"/>
    <cellStyle name="Normal - Style1 15" xfId="2790"/>
    <cellStyle name="Normal - Style1 16" xfId="2791"/>
    <cellStyle name="Normal - Style1 2" xfId="1657"/>
    <cellStyle name="Normal - Style1 3" xfId="2792"/>
    <cellStyle name="Normal - Style1 4" xfId="2793"/>
    <cellStyle name="Normal - Style1 5" xfId="2794"/>
    <cellStyle name="Normal - Style1 6" xfId="2795"/>
    <cellStyle name="Normal - Style1 7" xfId="2796"/>
    <cellStyle name="Normal - Style1 8" xfId="2797"/>
    <cellStyle name="Normal - Style1 9" xfId="2798"/>
    <cellStyle name="Normal - Style1_(working for notes)" xfId="2799"/>
    <cellStyle name="Normal - Style2" xfId="2800"/>
    <cellStyle name="Normal - Style3" xfId="2801"/>
    <cellStyle name="Normal - Style4" xfId="2802"/>
    <cellStyle name="Normal - Style5" xfId="2803"/>
    <cellStyle name="Normal - Style6" xfId="2804"/>
    <cellStyle name="Normal - Style7" xfId="2805"/>
    <cellStyle name="Normal - Style8" xfId="2806"/>
    <cellStyle name="Normal 10" xfId="1658"/>
    <cellStyle name="Normal 10 10" xfId="2807"/>
    <cellStyle name="Normal 10 11" xfId="2808"/>
    <cellStyle name="Normal 10 12" xfId="2809"/>
    <cellStyle name="Normal 10 13" xfId="2810"/>
    <cellStyle name="Normal 10 14" xfId="2811"/>
    <cellStyle name="Normal 10 2" xfId="2812"/>
    <cellStyle name="Normal 10 3" xfId="2813"/>
    <cellStyle name="Normal 10 4" xfId="2814"/>
    <cellStyle name="Normal 10 5" xfId="2815"/>
    <cellStyle name="Normal 10 6" xfId="2816"/>
    <cellStyle name="Normal 10 7" xfId="2817"/>
    <cellStyle name="Normal 10 8" xfId="2818"/>
    <cellStyle name="Normal 10 9" xfId="2819"/>
    <cellStyle name="Normal 10_Admin salaries and wages11 Reviewed" xfId="2820"/>
    <cellStyle name="Normal 11" xfId="1659"/>
    <cellStyle name="Normal 11 10" xfId="2821"/>
    <cellStyle name="Normal 11 11" xfId="2822"/>
    <cellStyle name="Normal 11 12" xfId="2823"/>
    <cellStyle name="Normal 11 13" xfId="2824"/>
    <cellStyle name="Normal 11 2" xfId="2825"/>
    <cellStyle name="Normal 11 3" xfId="2826"/>
    <cellStyle name="Normal 11 4" xfId="2827"/>
    <cellStyle name="Normal 11 5" xfId="2828"/>
    <cellStyle name="Normal 11 6" xfId="2829"/>
    <cellStyle name="Normal 11 7" xfId="2830"/>
    <cellStyle name="Normal 11 8" xfId="2831"/>
    <cellStyle name="Normal 11 9" xfId="2832"/>
    <cellStyle name="Normal 11_ACCOUNTS 2010" xfId="2833"/>
    <cellStyle name="Normal 12" xfId="1660"/>
    <cellStyle name="Normal 12 10" xfId="2834"/>
    <cellStyle name="Normal 12 11" xfId="2835"/>
    <cellStyle name="Normal 12 12" xfId="2836"/>
    <cellStyle name="Normal 12 13" xfId="2837"/>
    <cellStyle name="Normal 12 2" xfId="2838"/>
    <cellStyle name="Normal 12 3" xfId="2839"/>
    <cellStyle name="Normal 12 4" xfId="2840"/>
    <cellStyle name="Normal 12 5" xfId="2841"/>
    <cellStyle name="Normal 12 6" xfId="2842"/>
    <cellStyle name="Normal 12 7" xfId="2843"/>
    <cellStyle name="Normal 12 8" xfId="2844"/>
    <cellStyle name="Normal 12 9" xfId="2845"/>
    <cellStyle name="Normal 13" xfId="4"/>
    <cellStyle name="Normal 13 10" xfId="2846"/>
    <cellStyle name="Normal 13 11" xfId="2847"/>
    <cellStyle name="Normal 13 12" xfId="2848"/>
    <cellStyle name="Normal 13 13" xfId="2849"/>
    <cellStyle name="Normal 13 2" xfId="2850"/>
    <cellStyle name="Normal 13 3" xfId="2851"/>
    <cellStyle name="Normal 13 4" xfId="2852"/>
    <cellStyle name="Normal 13 5" xfId="2853"/>
    <cellStyle name="Normal 13 6" xfId="2854"/>
    <cellStyle name="Normal 13 7" xfId="2855"/>
    <cellStyle name="Normal 13 8" xfId="2856"/>
    <cellStyle name="Normal 13 9" xfId="2857"/>
    <cellStyle name="Normal 14" xfId="1661"/>
    <cellStyle name="Normal 14 2" xfId="2858"/>
    <cellStyle name="Normal 15" xfId="1662"/>
    <cellStyle name="Normal 16" xfId="1663"/>
    <cellStyle name="Normal 16 2" xfId="2859"/>
    <cellStyle name="Normal 17" xfId="1664"/>
    <cellStyle name="Normal 18" xfId="1665"/>
    <cellStyle name="Normal 19" xfId="1666"/>
    <cellStyle name="Normal 2" xfId="1667"/>
    <cellStyle name="Normal 2 10" xfId="2860"/>
    <cellStyle name="Normal 2 11" xfId="2861"/>
    <cellStyle name="Normal 2 12" xfId="2862"/>
    <cellStyle name="Normal 2 13" xfId="2863"/>
    <cellStyle name="Normal 2 14" xfId="2864"/>
    <cellStyle name="Normal 2 15" xfId="2865"/>
    <cellStyle name="Normal 2 16" xfId="2866"/>
    <cellStyle name="Normal 2 17" xfId="2867"/>
    <cellStyle name="Normal 2 18" xfId="2868"/>
    <cellStyle name="Normal 2 2" xfId="1668"/>
    <cellStyle name="Normal 2 2 10" xfId="2869"/>
    <cellStyle name="Normal 2 2 11" xfId="2870"/>
    <cellStyle name="Normal 2 2 12" xfId="2871"/>
    <cellStyle name="Normal 2 2 13" xfId="2872"/>
    <cellStyle name="Normal 2 2 14" xfId="2873"/>
    <cellStyle name="Normal 2 2 2" xfId="2"/>
    <cellStyle name="Normal 2 2 2 2" xfId="1669"/>
    <cellStyle name="Normal 2 2 2 3" xfId="2874"/>
    <cellStyle name="Normal 2 2 2_Sub A.L" xfId="2875"/>
    <cellStyle name="Normal 2 2 3" xfId="2876"/>
    <cellStyle name="Normal 2 2 4" xfId="2877"/>
    <cellStyle name="Normal 2 2 5" xfId="2878"/>
    <cellStyle name="Normal 2 2 6" xfId="2879"/>
    <cellStyle name="Normal 2 2 7" xfId="2880"/>
    <cellStyle name="Normal 2 2 8" xfId="2881"/>
    <cellStyle name="Normal 2 2 9" xfId="2882"/>
    <cellStyle name="Normal 2 2_01 Final Accounts-2008" xfId="2883"/>
    <cellStyle name="Normal 2 3" xfId="1670"/>
    <cellStyle name="Normal 2 3 2" xfId="2884"/>
    <cellStyle name="Normal 2 3 3" xfId="2885"/>
    <cellStyle name="Normal 2 3_Sub A.L" xfId="2886"/>
    <cellStyle name="Normal 2 4" xfId="2887"/>
    <cellStyle name="Normal 2 4 2" xfId="2888"/>
    <cellStyle name="Normal 2 5" xfId="2889"/>
    <cellStyle name="Normal 2 6" xfId="2890"/>
    <cellStyle name="Normal 2 7" xfId="2891"/>
    <cellStyle name="Normal 2 8" xfId="2892"/>
    <cellStyle name="Normal 2 8 2" xfId="2893"/>
    <cellStyle name="Normal 2 9" xfId="2894"/>
    <cellStyle name="Normal 2_(working for notes)" xfId="2895"/>
    <cellStyle name="Normal 20" xfId="1671"/>
    <cellStyle name="Normal 21" xfId="1672"/>
    <cellStyle name="Normal 22" xfId="1673"/>
    <cellStyle name="Normal 23" xfId="1674"/>
    <cellStyle name="Normal 24" xfId="3"/>
    <cellStyle name="Normal 25" xfId="1675"/>
    <cellStyle name="Normal 26" xfId="1676"/>
    <cellStyle name="Normal 27" xfId="1677"/>
    <cellStyle name="Normal 28" xfId="1678"/>
    <cellStyle name="Normal 29" xfId="1679"/>
    <cellStyle name="Normal 3" xfId="1680"/>
    <cellStyle name="Normal 3 10" xfId="2896"/>
    <cellStyle name="Normal 3 11" xfId="2897"/>
    <cellStyle name="Normal 3 12" xfId="2898"/>
    <cellStyle name="Normal 3 13" xfId="2899"/>
    <cellStyle name="Normal 3 14" xfId="2900"/>
    <cellStyle name="Normal 3 15" xfId="2901"/>
    <cellStyle name="Normal 3 16" xfId="2902"/>
    <cellStyle name="Normal 3 2" xfId="2903"/>
    <cellStyle name="Normal 3 2 10" xfId="2904"/>
    <cellStyle name="Normal 3 2 11" xfId="2905"/>
    <cellStyle name="Normal 3 2 12" xfId="2906"/>
    <cellStyle name="Normal 3 2 13" xfId="2907"/>
    <cellStyle name="Normal 3 2 2" xfId="2908"/>
    <cellStyle name="Normal 3 2 3" xfId="2909"/>
    <cellStyle name="Normal 3 2 4" xfId="2910"/>
    <cellStyle name="Normal 3 2 5" xfId="2911"/>
    <cellStyle name="Normal 3 2 6" xfId="2912"/>
    <cellStyle name="Normal 3 2 7" xfId="2913"/>
    <cellStyle name="Normal 3 2 8" xfId="2914"/>
    <cellStyle name="Normal 3 2 9" xfId="2915"/>
    <cellStyle name="Normal 3 2_Sub A.L" xfId="2916"/>
    <cellStyle name="Normal 3 3" xfId="2917"/>
    <cellStyle name="Normal 3 3 2" xfId="2918"/>
    <cellStyle name="Normal 3 3_Sub A.L" xfId="2919"/>
    <cellStyle name="Normal 3 4" xfId="2920"/>
    <cellStyle name="Normal 3 5" xfId="2921"/>
    <cellStyle name="Normal 3 6" xfId="2922"/>
    <cellStyle name="Normal 3 7" xfId="2923"/>
    <cellStyle name="Normal 3 8" xfId="2924"/>
    <cellStyle name="Normal 3 9" xfId="2925"/>
    <cellStyle name="Normal 3_(working for notes)" xfId="2926"/>
    <cellStyle name="Normal 30" xfId="1681"/>
    <cellStyle name="Normal 31" xfId="1682"/>
    <cellStyle name="Normal 32" xfId="1683"/>
    <cellStyle name="Normal 33" xfId="1684"/>
    <cellStyle name="Normal 34" xfId="1685"/>
    <cellStyle name="Normal 35" xfId="1686"/>
    <cellStyle name="Normal 36" xfId="1687"/>
    <cellStyle name="Normal 37" xfId="1688"/>
    <cellStyle name="Normal 38" xfId="1901"/>
    <cellStyle name="Normal 39" xfId="2927"/>
    <cellStyle name="Normal 4" xfId="1689"/>
    <cellStyle name="Normal 4 10" xfId="2928"/>
    <cellStyle name="Normal 4 11" xfId="2929"/>
    <cellStyle name="Normal 4 12" xfId="2930"/>
    <cellStyle name="Normal 4 13" xfId="2931"/>
    <cellStyle name="Normal 4 14" xfId="2932"/>
    <cellStyle name="Normal 4 15" xfId="2933"/>
    <cellStyle name="Normal 4 2" xfId="1690"/>
    <cellStyle name="Normal 4 2 2" xfId="2934"/>
    <cellStyle name="Normal 4 2 2 2" xfId="2935"/>
    <cellStyle name="Normal 4 2 2 3" xfId="2936"/>
    <cellStyle name="Normal 4 2 3" xfId="2937"/>
    <cellStyle name="Normal 4 3" xfId="2938"/>
    <cellStyle name="Normal 4 4" xfId="2939"/>
    <cellStyle name="Normal 4 5" xfId="2940"/>
    <cellStyle name="Normal 4 6" xfId="2941"/>
    <cellStyle name="Normal 4 7" xfId="2942"/>
    <cellStyle name="Normal 4 8" xfId="2943"/>
    <cellStyle name="Normal 4 9" xfId="2944"/>
    <cellStyle name="Normal 4_(working for notes)" xfId="2945"/>
    <cellStyle name="Normal 40" xfId="2946"/>
    <cellStyle name="Normal 41" xfId="2947"/>
    <cellStyle name="Normal 41 2" xfId="3543"/>
    <cellStyle name="Normal 42" xfId="2948"/>
    <cellStyle name="Normal 43" xfId="2949"/>
    <cellStyle name="Normal 44" xfId="2950"/>
    <cellStyle name="Normal 45" xfId="2951"/>
    <cellStyle name="Normal 46" xfId="2952"/>
    <cellStyle name="Normal 47" xfId="2953"/>
    <cellStyle name="Normal 48" xfId="2954"/>
    <cellStyle name="Normal 49" xfId="2955"/>
    <cellStyle name="Normal 5" xfId="1691"/>
    <cellStyle name="Normal 5 10" xfId="2956"/>
    <cellStyle name="Normal 5 11" xfId="2957"/>
    <cellStyle name="Normal 5 12" xfId="2958"/>
    <cellStyle name="Normal 5 13" xfId="2959"/>
    <cellStyle name="Normal 5 14" xfId="2960"/>
    <cellStyle name="Normal 5 15" xfId="2961"/>
    <cellStyle name="Normal 5 16" xfId="2962"/>
    <cellStyle name="Normal 5 17" xfId="2963"/>
    <cellStyle name="Normal 5 18" xfId="2964"/>
    <cellStyle name="Normal 5 19" xfId="2965"/>
    <cellStyle name="Normal 5 2" xfId="2966"/>
    <cellStyle name="Normal 5 2 10" xfId="2967"/>
    <cellStyle name="Normal 5 2 11" xfId="2968"/>
    <cellStyle name="Normal 5 2 12" xfId="2969"/>
    <cellStyle name="Normal 5 2 13" xfId="2970"/>
    <cellStyle name="Normal 5 2 2" xfId="2971"/>
    <cellStyle name="Normal 5 2 2 2" xfId="2972"/>
    <cellStyle name="Normal 5 2 2 3" xfId="2973"/>
    <cellStyle name="Normal 5 2 3" xfId="2974"/>
    <cellStyle name="Normal 5 2 4" xfId="2975"/>
    <cellStyle name="Normal 5 2 5" xfId="2976"/>
    <cellStyle name="Normal 5 2 6" xfId="2977"/>
    <cellStyle name="Normal 5 2 7" xfId="2978"/>
    <cellStyle name="Normal 5 2 8" xfId="2979"/>
    <cellStyle name="Normal 5 2 9" xfId="2980"/>
    <cellStyle name="Normal 5 20" xfId="2981"/>
    <cellStyle name="Normal 5 21" xfId="2982"/>
    <cellStyle name="Normal 5 22" xfId="2983"/>
    <cellStyle name="Normal 5 23" xfId="2984"/>
    <cellStyle name="Normal 5 24" xfId="2985"/>
    <cellStyle name="Normal 5 25" xfId="2986"/>
    <cellStyle name="Normal 5 26" xfId="2987"/>
    <cellStyle name="Normal 5 27" xfId="2988"/>
    <cellStyle name="Normal 5 3" xfId="2989"/>
    <cellStyle name="Normal 5 3 10" xfId="2990"/>
    <cellStyle name="Normal 5 3 11" xfId="2991"/>
    <cellStyle name="Normal 5 3 12" xfId="2992"/>
    <cellStyle name="Normal 5 3 13" xfId="2993"/>
    <cellStyle name="Normal 5 3 2" xfId="2994"/>
    <cellStyle name="Normal 5 3 3" xfId="2995"/>
    <cellStyle name="Normal 5 3 4" xfId="2996"/>
    <cellStyle name="Normal 5 3 5" xfId="2997"/>
    <cellStyle name="Normal 5 3 6" xfId="2998"/>
    <cellStyle name="Normal 5 3 7" xfId="2999"/>
    <cellStyle name="Normal 5 3 8" xfId="3000"/>
    <cellStyle name="Normal 5 3 9" xfId="3001"/>
    <cellStyle name="Normal 5 4" xfId="3002"/>
    <cellStyle name="Normal 5 4 10" xfId="3003"/>
    <cellStyle name="Normal 5 4 11" xfId="3004"/>
    <cellStyle name="Normal 5 4 12" xfId="3005"/>
    <cellStyle name="Normal 5 4 13" xfId="3006"/>
    <cellStyle name="Normal 5 4 2" xfId="3007"/>
    <cellStyle name="Normal 5 4 3" xfId="3008"/>
    <cellStyle name="Normal 5 4 4" xfId="3009"/>
    <cellStyle name="Normal 5 4 5" xfId="3010"/>
    <cellStyle name="Normal 5 4 6" xfId="3011"/>
    <cellStyle name="Normal 5 4 7" xfId="3012"/>
    <cellStyle name="Normal 5 4 8" xfId="3013"/>
    <cellStyle name="Normal 5 4 9" xfId="3014"/>
    <cellStyle name="Normal 5 5" xfId="3015"/>
    <cellStyle name="Normal 5 5 10" xfId="3016"/>
    <cellStyle name="Normal 5 5 11" xfId="3017"/>
    <cellStyle name="Normal 5 5 12" xfId="3018"/>
    <cellStyle name="Normal 5 5 13" xfId="3019"/>
    <cellStyle name="Normal 5 5 2" xfId="3020"/>
    <cellStyle name="Normal 5 5 3" xfId="3021"/>
    <cellStyle name="Normal 5 5 4" xfId="3022"/>
    <cellStyle name="Normal 5 5 5" xfId="3023"/>
    <cellStyle name="Normal 5 5 6" xfId="3024"/>
    <cellStyle name="Normal 5 5 7" xfId="3025"/>
    <cellStyle name="Normal 5 5 8" xfId="3026"/>
    <cellStyle name="Normal 5 5 9" xfId="3027"/>
    <cellStyle name="Normal 5 6" xfId="3028"/>
    <cellStyle name="Normal 5 7" xfId="3029"/>
    <cellStyle name="Normal 5 8" xfId="3030"/>
    <cellStyle name="Normal 5 9" xfId="3031"/>
    <cellStyle name="Normal 5_(working for notes)" xfId="3032"/>
    <cellStyle name="Normal 50" xfId="3033"/>
    <cellStyle name="Normal 51" xfId="3034"/>
    <cellStyle name="Normal 52" xfId="3035"/>
    <cellStyle name="Normal 53" xfId="3036"/>
    <cellStyle name="Normal 54" xfId="3037"/>
    <cellStyle name="Normal 55" xfId="3038"/>
    <cellStyle name="Normal 56" xfId="3039"/>
    <cellStyle name="Normal 57" xfId="3040"/>
    <cellStyle name="Normal 58" xfId="3041"/>
    <cellStyle name="Normal 59" xfId="3042"/>
    <cellStyle name="Normal 6" xfId="1692"/>
    <cellStyle name="Normal 6 10" xfId="3043"/>
    <cellStyle name="Normal 6 11" xfId="3044"/>
    <cellStyle name="Normal 6 12" xfId="3045"/>
    <cellStyle name="Normal 6 13" xfId="3046"/>
    <cellStyle name="Normal 6 14" xfId="3047"/>
    <cellStyle name="Normal 6 15" xfId="3048"/>
    <cellStyle name="Normal 6 16" xfId="3049"/>
    <cellStyle name="Normal 6 17" xfId="3050"/>
    <cellStyle name="Normal 6 18" xfId="3051"/>
    <cellStyle name="Normal 6 19" xfId="3052"/>
    <cellStyle name="Normal 6 2" xfId="3053"/>
    <cellStyle name="Normal 6 2 10" xfId="3054"/>
    <cellStyle name="Normal 6 2 11" xfId="3055"/>
    <cellStyle name="Normal 6 2 12" xfId="3056"/>
    <cellStyle name="Normal 6 2 13" xfId="3057"/>
    <cellStyle name="Normal 6 2 2" xfId="3058"/>
    <cellStyle name="Normal 6 2 3" xfId="3059"/>
    <cellStyle name="Normal 6 2 4" xfId="3060"/>
    <cellStyle name="Normal 6 2 5" xfId="3061"/>
    <cellStyle name="Normal 6 2 6" xfId="3062"/>
    <cellStyle name="Normal 6 2 7" xfId="3063"/>
    <cellStyle name="Normal 6 2 8" xfId="3064"/>
    <cellStyle name="Normal 6 2 9" xfId="3065"/>
    <cellStyle name="Normal 6 20" xfId="3066"/>
    <cellStyle name="Normal 6 21" xfId="3067"/>
    <cellStyle name="Normal 6 22" xfId="3068"/>
    <cellStyle name="Normal 6 23" xfId="3069"/>
    <cellStyle name="Normal 6 24" xfId="3070"/>
    <cellStyle name="Normal 6 25" xfId="3071"/>
    <cellStyle name="Normal 6 26" xfId="3072"/>
    <cellStyle name="Normal 6 27" xfId="3073"/>
    <cellStyle name="Normal 6 3" xfId="3074"/>
    <cellStyle name="Normal 6 3 10" xfId="3075"/>
    <cellStyle name="Normal 6 3 11" xfId="3076"/>
    <cellStyle name="Normal 6 3 12" xfId="3077"/>
    <cellStyle name="Normal 6 3 13" xfId="3078"/>
    <cellStyle name="Normal 6 3 2" xfId="3079"/>
    <cellStyle name="Normal 6 3 3" xfId="3080"/>
    <cellStyle name="Normal 6 3 4" xfId="3081"/>
    <cellStyle name="Normal 6 3 5" xfId="3082"/>
    <cellStyle name="Normal 6 3 6" xfId="3083"/>
    <cellStyle name="Normal 6 3 7" xfId="3084"/>
    <cellStyle name="Normal 6 3 8" xfId="3085"/>
    <cellStyle name="Normal 6 3 9" xfId="3086"/>
    <cellStyle name="Normal 6 4" xfId="3087"/>
    <cellStyle name="Normal 6 5" xfId="3088"/>
    <cellStyle name="Normal 6 6" xfId="3089"/>
    <cellStyle name="Normal 6 7" xfId="3090"/>
    <cellStyle name="Normal 6 8" xfId="3091"/>
    <cellStyle name="Normal 6 9" xfId="3092"/>
    <cellStyle name="Normal 6_Accounts_Kabul_2009(new)" xfId="3093"/>
    <cellStyle name="Normal 60" xfId="3094"/>
    <cellStyle name="Normal 61" xfId="3095"/>
    <cellStyle name="Normal 62" xfId="3096"/>
    <cellStyle name="Normal 63" xfId="3097"/>
    <cellStyle name="Normal 64" xfId="3098"/>
    <cellStyle name="Normal 65" xfId="3099"/>
    <cellStyle name="Normal 66" xfId="3100"/>
    <cellStyle name="Normal 67" xfId="3101"/>
    <cellStyle name="Normal 67 2" xfId="3102"/>
    <cellStyle name="Normal 67 3" xfId="3103"/>
    <cellStyle name="Normal 67 4" xfId="3104"/>
    <cellStyle name="Normal 67 5" xfId="3105"/>
    <cellStyle name="Normal 67 6" xfId="3106"/>
    <cellStyle name="Normal 67 7" xfId="3107"/>
    <cellStyle name="Normal 67 8" xfId="3108"/>
    <cellStyle name="Normal 67 9" xfId="3109"/>
    <cellStyle name="Normal 68" xfId="3110"/>
    <cellStyle name="Normal 68 2" xfId="3111"/>
    <cellStyle name="Normal 68 3" xfId="3112"/>
    <cellStyle name="Normal 68 4" xfId="3113"/>
    <cellStyle name="Normal 68 5" xfId="3114"/>
    <cellStyle name="Normal 68 6" xfId="3115"/>
    <cellStyle name="Normal 69" xfId="3116"/>
    <cellStyle name="Normal 7" xfId="1693"/>
    <cellStyle name="Normal 7 10" xfId="3117"/>
    <cellStyle name="Normal 7 11" xfId="3118"/>
    <cellStyle name="Normal 7 12" xfId="3119"/>
    <cellStyle name="Normal 7 13" xfId="3120"/>
    <cellStyle name="Normal 7 14" xfId="3121"/>
    <cellStyle name="Normal 7 15" xfId="3122"/>
    <cellStyle name="Normal 7 16" xfId="3123"/>
    <cellStyle name="Normal 7 17" xfId="3124"/>
    <cellStyle name="Normal 7 18" xfId="3125"/>
    <cellStyle name="Normal 7 19" xfId="3126"/>
    <cellStyle name="Normal 7 2" xfId="3127"/>
    <cellStyle name="Normal 7 2 10" xfId="3128"/>
    <cellStyle name="Normal 7 2 11" xfId="3129"/>
    <cellStyle name="Normal 7 2 12" xfId="3130"/>
    <cellStyle name="Normal 7 2 13" xfId="3131"/>
    <cellStyle name="Normal 7 2 14" xfId="3132"/>
    <cellStyle name="Normal 7 2 15" xfId="3133"/>
    <cellStyle name="Normal 7 2 2" xfId="3134"/>
    <cellStyle name="Normal 7 2 3" xfId="3135"/>
    <cellStyle name="Normal 7 2 4" xfId="3136"/>
    <cellStyle name="Normal 7 2 5" xfId="3137"/>
    <cellStyle name="Normal 7 2 6" xfId="3138"/>
    <cellStyle name="Normal 7 2 7" xfId="3139"/>
    <cellStyle name="Normal 7 2 8" xfId="3140"/>
    <cellStyle name="Normal 7 2 9" xfId="3141"/>
    <cellStyle name="Normal 7 20" xfId="3142"/>
    <cellStyle name="Normal 7 21" xfId="3143"/>
    <cellStyle name="Normal 7 22" xfId="3144"/>
    <cellStyle name="Normal 7 23" xfId="3145"/>
    <cellStyle name="Normal 7 24" xfId="3146"/>
    <cellStyle name="Normal 7 25" xfId="3147"/>
    <cellStyle name="Normal 7 26" xfId="3148"/>
    <cellStyle name="Normal 7 3" xfId="3149"/>
    <cellStyle name="Normal 7 3 10" xfId="3150"/>
    <cellStyle name="Normal 7 3 11" xfId="3151"/>
    <cellStyle name="Normal 7 3 12" xfId="3152"/>
    <cellStyle name="Normal 7 3 13" xfId="3153"/>
    <cellStyle name="Normal 7 3 2" xfId="3154"/>
    <cellStyle name="Normal 7 3 3" xfId="3155"/>
    <cellStyle name="Normal 7 3 4" xfId="3156"/>
    <cellStyle name="Normal 7 3 5" xfId="3157"/>
    <cellStyle name="Normal 7 3 6" xfId="3158"/>
    <cellStyle name="Normal 7 3 7" xfId="3159"/>
    <cellStyle name="Normal 7 3 8" xfId="3160"/>
    <cellStyle name="Normal 7 3 9" xfId="3161"/>
    <cellStyle name="Normal 7 4" xfId="3162"/>
    <cellStyle name="Normal 7 5" xfId="3163"/>
    <cellStyle name="Normal 7 6" xfId="3164"/>
    <cellStyle name="Normal 7 7" xfId="3165"/>
    <cellStyle name="Normal 7 8" xfId="3166"/>
    <cellStyle name="Normal 7 9" xfId="3167"/>
    <cellStyle name="Normal 70" xfId="3541"/>
    <cellStyle name="Normal 71" xfId="3542"/>
    <cellStyle name="Normal 72" xfId="3547"/>
    <cellStyle name="Normal 73" xfId="3548"/>
    <cellStyle name="Normal 74" xfId="3549"/>
    <cellStyle name="Normal 75" xfId="3168"/>
    <cellStyle name="Normal 76" xfId="3169"/>
    <cellStyle name="Normal 77" xfId="3170"/>
    <cellStyle name="Normal 78" xfId="3550"/>
    <cellStyle name="Normal 79" xfId="3551"/>
    <cellStyle name="Normal 8" xfId="1694"/>
    <cellStyle name="Normal 8 10" xfId="3171"/>
    <cellStyle name="Normal 8 11" xfId="3172"/>
    <cellStyle name="Normal 8 12" xfId="3173"/>
    <cellStyle name="Normal 8 13" xfId="3174"/>
    <cellStyle name="Normal 8 2" xfId="3175"/>
    <cellStyle name="Normal 8 3" xfId="3176"/>
    <cellStyle name="Normal 8 4" xfId="3177"/>
    <cellStyle name="Normal 8 5" xfId="3178"/>
    <cellStyle name="Normal 8 6" xfId="3179"/>
    <cellStyle name="Normal 8 7" xfId="3180"/>
    <cellStyle name="Normal 8 8" xfId="3181"/>
    <cellStyle name="Normal 8 9" xfId="3182"/>
    <cellStyle name="Normal 80" xfId="3552"/>
    <cellStyle name="Normal 81" xfId="3553"/>
    <cellStyle name="Normal 82" xfId="3554"/>
    <cellStyle name="Normal 83" xfId="3556"/>
    <cellStyle name="Normal 84" xfId="3557"/>
    <cellStyle name="Normal 85" xfId="3559"/>
    <cellStyle name="Normal 9" xfId="1695"/>
    <cellStyle name="Normal 9 10" xfId="3183"/>
    <cellStyle name="Normal 9 11" xfId="3184"/>
    <cellStyle name="Normal 9 12" xfId="3185"/>
    <cellStyle name="Normal 9 13" xfId="3186"/>
    <cellStyle name="Normal 9 2" xfId="3187"/>
    <cellStyle name="Normal 9 3" xfId="3188"/>
    <cellStyle name="Normal 9 4" xfId="3189"/>
    <cellStyle name="Normal 9 5" xfId="3190"/>
    <cellStyle name="Normal 9 6" xfId="3191"/>
    <cellStyle name="Normal 9 7" xfId="3192"/>
    <cellStyle name="Normal 9 8" xfId="3193"/>
    <cellStyle name="Normal 9 9" xfId="3194"/>
    <cellStyle name="Normal 9_Sub A.L" xfId="3195"/>
    <cellStyle name="NormalRed" xfId="3196"/>
    <cellStyle name="Note 10" xfId="1696"/>
    <cellStyle name="Note 11" xfId="1697"/>
    <cellStyle name="Note 12" xfId="1698"/>
    <cellStyle name="Note 13" xfId="1699"/>
    <cellStyle name="Note 14" xfId="1700"/>
    <cellStyle name="Note 15" xfId="1701"/>
    <cellStyle name="Note 16" xfId="1702"/>
    <cellStyle name="Note 17" xfId="1703"/>
    <cellStyle name="Note 18" xfId="1704"/>
    <cellStyle name="Note 19" xfId="1705"/>
    <cellStyle name="Note 2" xfId="1706"/>
    <cellStyle name="Note 2 10" xfId="3197"/>
    <cellStyle name="Note 2 11" xfId="3198"/>
    <cellStyle name="Note 2 12" xfId="3199"/>
    <cellStyle name="Note 2 13" xfId="3200"/>
    <cellStyle name="Note 2 14" xfId="3201"/>
    <cellStyle name="Note 2 15" xfId="3202"/>
    <cellStyle name="Note 2 2" xfId="1707"/>
    <cellStyle name="Note 2 3" xfId="3203"/>
    <cellStyle name="Note 2 4" xfId="3204"/>
    <cellStyle name="Note 2 5" xfId="3205"/>
    <cellStyle name="Note 2 6" xfId="3206"/>
    <cellStyle name="Note 2 7" xfId="3207"/>
    <cellStyle name="Note 2 8" xfId="3208"/>
    <cellStyle name="Note 2 9" xfId="3209"/>
    <cellStyle name="Note 2_Sub A.L" xfId="3210"/>
    <cellStyle name="Note 20" xfId="1708"/>
    <cellStyle name="Note 21" xfId="1709"/>
    <cellStyle name="Note 22" xfId="1710"/>
    <cellStyle name="Note 23" xfId="1711"/>
    <cellStyle name="Note 24" xfId="1712"/>
    <cellStyle name="Note 25" xfId="1713"/>
    <cellStyle name="Note 26" xfId="1714"/>
    <cellStyle name="Note 27" xfId="1715"/>
    <cellStyle name="Note 28" xfId="1716"/>
    <cellStyle name="Note 29" xfId="1717"/>
    <cellStyle name="Note 3" xfId="1718"/>
    <cellStyle name="Note 3 10" xfId="3211"/>
    <cellStyle name="Note 3 11" xfId="3212"/>
    <cellStyle name="Note 3 12" xfId="3213"/>
    <cellStyle name="Note 3 13" xfId="3214"/>
    <cellStyle name="Note 3 14" xfId="3215"/>
    <cellStyle name="Note 3 15" xfId="3216"/>
    <cellStyle name="Note 3 2" xfId="3217"/>
    <cellStyle name="Note 3 3" xfId="3218"/>
    <cellStyle name="Note 3 4" xfId="3219"/>
    <cellStyle name="Note 3 5" xfId="3220"/>
    <cellStyle name="Note 3 6" xfId="3221"/>
    <cellStyle name="Note 3 7" xfId="3222"/>
    <cellStyle name="Note 3 8" xfId="3223"/>
    <cellStyle name="Note 3 9" xfId="3224"/>
    <cellStyle name="Note 30" xfId="1719"/>
    <cellStyle name="Note 31" xfId="1720"/>
    <cellStyle name="Note 32" xfId="1721"/>
    <cellStyle name="Note 33" xfId="1722"/>
    <cellStyle name="Note 34" xfId="1723"/>
    <cellStyle name="Note 35" xfId="1724"/>
    <cellStyle name="Note 36" xfId="1725"/>
    <cellStyle name="Note 37" xfId="1726"/>
    <cellStyle name="Note 38" xfId="1727"/>
    <cellStyle name="Note 39" xfId="1728"/>
    <cellStyle name="Note 4" xfId="1729"/>
    <cellStyle name="Note 4 10" xfId="3225"/>
    <cellStyle name="Note 4 11" xfId="3226"/>
    <cellStyle name="Note 4 2" xfId="3227"/>
    <cellStyle name="Note 4 3" xfId="3228"/>
    <cellStyle name="Note 4 4" xfId="3229"/>
    <cellStyle name="Note 4 5" xfId="3230"/>
    <cellStyle name="Note 4 6" xfId="3231"/>
    <cellStyle name="Note 4 7" xfId="3232"/>
    <cellStyle name="Note 4 8" xfId="3233"/>
    <cellStyle name="Note 4 9" xfId="3234"/>
    <cellStyle name="Note 40" xfId="1730"/>
    <cellStyle name="Note 41" xfId="1731"/>
    <cellStyle name="Note 42" xfId="1732"/>
    <cellStyle name="Note 43" xfId="1733"/>
    <cellStyle name="Note 44" xfId="1734"/>
    <cellStyle name="Note 45" xfId="1735"/>
    <cellStyle name="Note 46" xfId="1736"/>
    <cellStyle name="Note 47" xfId="1737"/>
    <cellStyle name="Note 48" xfId="1738"/>
    <cellStyle name="Note 49" xfId="1739"/>
    <cellStyle name="Note 5" xfId="1740"/>
    <cellStyle name="Note 50" xfId="1741"/>
    <cellStyle name="Note 51" xfId="1742"/>
    <cellStyle name="Note 52" xfId="1743"/>
    <cellStyle name="Note 6" xfId="1744"/>
    <cellStyle name="Note 7" xfId="1745"/>
    <cellStyle name="Note 8" xfId="1746"/>
    <cellStyle name="Note 9" xfId="1747"/>
    <cellStyle name="Œ…‹æØ‚è [0.00]_laroux" xfId="3235"/>
    <cellStyle name="Œ…‹æØ‚è_laroux" xfId="3236"/>
    <cellStyle name="Output 10" xfId="1748"/>
    <cellStyle name="Output 11" xfId="1749"/>
    <cellStyle name="Output 12" xfId="1750"/>
    <cellStyle name="Output 13" xfId="1751"/>
    <cellStyle name="Output 14" xfId="1752"/>
    <cellStyle name="Output 15" xfId="1753"/>
    <cellStyle name="Output 16" xfId="1754"/>
    <cellStyle name="Output 17" xfId="1755"/>
    <cellStyle name="Output 18" xfId="1756"/>
    <cellStyle name="Output 19" xfId="1757"/>
    <cellStyle name="Output 2" xfId="1758"/>
    <cellStyle name="Output 2 10" xfId="3237"/>
    <cellStyle name="Output 2 11" xfId="3238"/>
    <cellStyle name="Output 2 12" xfId="3239"/>
    <cellStyle name="Output 2 13" xfId="3240"/>
    <cellStyle name="Output 2 14" xfId="3241"/>
    <cellStyle name="Output 2 15" xfId="3242"/>
    <cellStyle name="Output 2 2" xfId="3243"/>
    <cellStyle name="Output 2 3" xfId="3244"/>
    <cellStyle name="Output 2 4" xfId="3245"/>
    <cellStyle name="Output 2 5" xfId="3246"/>
    <cellStyle name="Output 2 6" xfId="3247"/>
    <cellStyle name="Output 2 7" xfId="3248"/>
    <cellStyle name="Output 2 8" xfId="3249"/>
    <cellStyle name="Output 2 9" xfId="3250"/>
    <cellStyle name="Output 2_Sub A.L" xfId="3251"/>
    <cellStyle name="Output 20" xfId="1759"/>
    <cellStyle name="Output 21" xfId="1760"/>
    <cellStyle name="Output 22" xfId="1761"/>
    <cellStyle name="Output 23" xfId="1762"/>
    <cellStyle name="Output 24" xfId="1763"/>
    <cellStyle name="Output 25" xfId="1764"/>
    <cellStyle name="Output 26" xfId="1765"/>
    <cellStyle name="Output 27" xfId="1766"/>
    <cellStyle name="Output 28" xfId="1767"/>
    <cellStyle name="Output 29" xfId="1768"/>
    <cellStyle name="Output 3" xfId="1769"/>
    <cellStyle name="Output 3 10" xfId="3252"/>
    <cellStyle name="Output 3 11" xfId="3253"/>
    <cellStyle name="Output 3 2" xfId="3254"/>
    <cellStyle name="Output 3 3" xfId="3255"/>
    <cellStyle name="Output 3 4" xfId="3256"/>
    <cellStyle name="Output 3 5" xfId="3257"/>
    <cellStyle name="Output 3 6" xfId="3258"/>
    <cellStyle name="Output 3 7" xfId="3259"/>
    <cellStyle name="Output 3 8" xfId="3260"/>
    <cellStyle name="Output 3 9" xfId="3261"/>
    <cellStyle name="Output 30" xfId="1770"/>
    <cellStyle name="Output 31" xfId="1771"/>
    <cellStyle name="Output 32" xfId="1772"/>
    <cellStyle name="Output 33" xfId="1773"/>
    <cellStyle name="Output 34" xfId="1774"/>
    <cellStyle name="Output 35" xfId="1775"/>
    <cellStyle name="Output 36" xfId="1776"/>
    <cellStyle name="Output 37" xfId="1777"/>
    <cellStyle name="Output 38" xfId="1778"/>
    <cellStyle name="Output 39" xfId="1779"/>
    <cellStyle name="Output 4" xfId="1780"/>
    <cellStyle name="Output 4 10" xfId="3262"/>
    <cellStyle name="Output 4 11" xfId="3263"/>
    <cellStyle name="Output 4 2" xfId="3264"/>
    <cellStyle name="Output 4 3" xfId="3265"/>
    <cellStyle name="Output 4 4" xfId="3266"/>
    <cellStyle name="Output 4 5" xfId="3267"/>
    <cellStyle name="Output 4 6" xfId="3268"/>
    <cellStyle name="Output 4 7" xfId="3269"/>
    <cellStyle name="Output 4 8" xfId="3270"/>
    <cellStyle name="Output 4 9" xfId="3271"/>
    <cellStyle name="Output 40" xfId="1781"/>
    <cellStyle name="Output 41" xfId="1782"/>
    <cellStyle name="Output 42" xfId="1783"/>
    <cellStyle name="Output 43" xfId="1784"/>
    <cellStyle name="Output 44" xfId="1785"/>
    <cellStyle name="Output 45" xfId="1786"/>
    <cellStyle name="Output 46" xfId="1787"/>
    <cellStyle name="Output 47" xfId="1788"/>
    <cellStyle name="Output 48" xfId="1789"/>
    <cellStyle name="Output 49" xfId="1790"/>
    <cellStyle name="Output 5" xfId="1791"/>
    <cellStyle name="Output 50" xfId="1792"/>
    <cellStyle name="Output 51" xfId="1793"/>
    <cellStyle name="Output 6" xfId="1794"/>
    <cellStyle name="Output 7" xfId="1795"/>
    <cellStyle name="Output 8" xfId="1796"/>
    <cellStyle name="Output 9" xfId="1797"/>
    <cellStyle name="Output Column Headings" xfId="3272"/>
    <cellStyle name="Output Column Headings 10" xfId="3273"/>
    <cellStyle name="Output Column Headings 11" xfId="3274"/>
    <cellStyle name="Output Column Headings 12" xfId="3275"/>
    <cellStyle name="Output Column Headings 13" xfId="3276"/>
    <cellStyle name="Output Column Headings 2" xfId="3277"/>
    <cellStyle name="Output Column Headings 3" xfId="3278"/>
    <cellStyle name="Output Column Headings 4" xfId="3279"/>
    <cellStyle name="Output Column Headings 5" xfId="3280"/>
    <cellStyle name="Output Column Headings 6" xfId="3281"/>
    <cellStyle name="Output Column Headings 7" xfId="3282"/>
    <cellStyle name="Output Column Headings 8" xfId="3283"/>
    <cellStyle name="Output Column Headings 9" xfId="3284"/>
    <cellStyle name="Output Line Items" xfId="3285"/>
    <cellStyle name="Output Line Items 10" xfId="3286"/>
    <cellStyle name="Output Line Items 11" xfId="3287"/>
    <cellStyle name="Output Line Items 12" xfId="3288"/>
    <cellStyle name="Output Line Items 13" xfId="3289"/>
    <cellStyle name="Output Line Items 2" xfId="3290"/>
    <cellStyle name="Output Line Items 3" xfId="3291"/>
    <cellStyle name="Output Line Items 4" xfId="3292"/>
    <cellStyle name="Output Line Items 5" xfId="3293"/>
    <cellStyle name="Output Line Items 6" xfId="3294"/>
    <cellStyle name="Output Line Items 7" xfId="3295"/>
    <cellStyle name="Output Line Items 8" xfId="3296"/>
    <cellStyle name="Output Line Items 9" xfId="3297"/>
    <cellStyle name="ParaBirimi [0]_PLDT" xfId="3298"/>
    <cellStyle name="ParaBirimi_PLDT" xfId="3299"/>
    <cellStyle name="per.style" xfId="3300"/>
    <cellStyle name="Percent" xfId="3558" builtinId="5"/>
    <cellStyle name="Percent [2]" xfId="1798"/>
    <cellStyle name="Percent [2] 10" xfId="3301"/>
    <cellStyle name="Percent [2] 11" xfId="3302"/>
    <cellStyle name="Percent [2] 12" xfId="3303"/>
    <cellStyle name="Percent [2] 13" xfId="3304"/>
    <cellStyle name="Percent [2] 14" xfId="3305"/>
    <cellStyle name="Percent [2] 15" xfId="3306"/>
    <cellStyle name="Percent [2] 2" xfId="3307"/>
    <cellStyle name="Percent [2] 3" xfId="3308"/>
    <cellStyle name="Percent [2] 4" xfId="3309"/>
    <cellStyle name="Percent [2] 5" xfId="3310"/>
    <cellStyle name="Percent [2] 6" xfId="3311"/>
    <cellStyle name="Percent [2] 7" xfId="3312"/>
    <cellStyle name="Percent [2] 8" xfId="3313"/>
    <cellStyle name="Percent [2] 9" xfId="3314"/>
    <cellStyle name="Percent 10" xfId="3315"/>
    <cellStyle name="Percent 11" xfId="3316"/>
    <cellStyle name="Percent 12" xfId="3317"/>
    <cellStyle name="Percent 13" xfId="3318"/>
    <cellStyle name="Percent 14" xfId="3319"/>
    <cellStyle name="Percent 15" xfId="3320"/>
    <cellStyle name="Percent 16" xfId="3321"/>
    <cellStyle name="Percent 17" xfId="3322"/>
    <cellStyle name="Percent 18" xfId="3323"/>
    <cellStyle name="Percent 19" xfId="3324"/>
    <cellStyle name="Percent 2" xfId="3325"/>
    <cellStyle name="Percent 2 10" xfId="3326"/>
    <cellStyle name="Percent 2 11" xfId="3327"/>
    <cellStyle name="Percent 2 12" xfId="3328"/>
    <cellStyle name="Percent 2 13" xfId="3329"/>
    <cellStyle name="Percent 2 14" xfId="3330"/>
    <cellStyle name="Percent 2 15" xfId="3331"/>
    <cellStyle name="Percent 2 16" xfId="3332"/>
    <cellStyle name="Percent 2 2" xfId="3333"/>
    <cellStyle name="Percent 2 2 10" xfId="3334"/>
    <cellStyle name="Percent 2 2 11" xfId="3335"/>
    <cellStyle name="Percent 2 2 12" xfId="3336"/>
    <cellStyle name="Percent 2 2 13" xfId="3337"/>
    <cellStyle name="Percent 2 2 14" xfId="3338"/>
    <cellStyle name="Percent 2 2 15" xfId="3339"/>
    <cellStyle name="Percent 2 2 2" xfId="3340"/>
    <cellStyle name="Percent 2 2 3" xfId="3341"/>
    <cellStyle name="Percent 2 2 4" xfId="3342"/>
    <cellStyle name="Percent 2 2 5" xfId="3343"/>
    <cellStyle name="Percent 2 2 6" xfId="3344"/>
    <cellStyle name="Percent 2 2 7" xfId="3345"/>
    <cellStyle name="Percent 2 2 8" xfId="3346"/>
    <cellStyle name="Percent 2 2 9" xfId="3347"/>
    <cellStyle name="Percent 2 3" xfId="3348"/>
    <cellStyle name="Percent 2 4" xfId="3349"/>
    <cellStyle name="Percent 2 5" xfId="3350"/>
    <cellStyle name="Percent 2 6" xfId="3351"/>
    <cellStyle name="Percent 2 7" xfId="3352"/>
    <cellStyle name="Percent 2 8" xfId="3353"/>
    <cellStyle name="Percent 2 9" xfId="3354"/>
    <cellStyle name="Percent 20" xfId="3355"/>
    <cellStyle name="Percent 21" xfId="3356"/>
    <cellStyle name="Percent 22" xfId="3357"/>
    <cellStyle name="Percent 23" xfId="3358"/>
    <cellStyle name="Percent 24" xfId="3359"/>
    <cellStyle name="Percent 25" xfId="3360"/>
    <cellStyle name="Percent 26" xfId="3361"/>
    <cellStyle name="Percent 27" xfId="3362"/>
    <cellStyle name="Percent 3" xfId="3363"/>
    <cellStyle name="Percent 3 2" xfId="3364"/>
    <cellStyle name="Percent 4" xfId="3365"/>
    <cellStyle name="Percent 4 2" xfId="3366"/>
    <cellStyle name="Percent 5" xfId="3367"/>
    <cellStyle name="Percent 6" xfId="3368"/>
    <cellStyle name="Percent 7" xfId="3369"/>
    <cellStyle name="Percent 8" xfId="3370"/>
    <cellStyle name="Percent 9" xfId="3371"/>
    <cellStyle name="Percent.0" xfId="3372"/>
    <cellStyle name="Percent.00" xfId="3373"/>
    <cellStyle name="Porcentaje" xfId="3374"/>
    <cellStyle name="Pourcentage_pldt" xfId="3375"/>
    <cellStyle name="PSChar" xfId="3376"/>
    <cellStyle name="PSDate" xfId="3377"/>
    <cellStyle name="PSDec" xfId="3378"/>
    <cellStyle name="PSHeading" xfId="3379"/>
    <cellStyle name="PSInt" xfId="3380"/>
    <cellStyle name="PSSpacer" xfId="3381"/>
    <cellStyle name="RED POSTED" xfId="3382"/>
    <cellStyle name="RM" xfId="3383"/>
    <cellStyle name="Separador de milhares [0]_NEW VIP Flash Report Format" xfId="3384"/>
    <cellStyle name="Separador de milhares_NEW VIP Flash Report Format" xfId="3385"/>
    <cellStyle name="Sheet Title" xfId="3386"/>
    <cellStyle name="STANDARD" xfId="3387"/>
    <cellStyle name="STANDARD 10" xfId="3388"/>
    <cellStyle name="STANDARD 11" xfId="3389"/>
    <cellStyle name="STANDARD 12" xfId="3390"/>
    <cellStyle name="STANDARD 13" xfId="3391"/>
    <cellStyle name="STANDARD 2" xfId="3392"/>
    <cellStyle name="STANDARD 3" xfId="3393"/>
    <cellStyle name="STANDARD 4" xfId="3394"/>
    <cellStyle name="STANDARD 5" xfId="3395"/>
    <cellStyle name="STANDARD 6" xfId="3396"/>
    <cellStyle name="STANDARD 7" xfId="3397"/>
    <cellStyle name="STANDARD 8" xfId="3398"/>
    <cellStyle name="STANDARD 9" xfId="3399"/>
    <cellStyle name="Style 1" xfId="3400"/>
    <cellStyle name="Style 1 10" xfId="3401"/>
    <cellStyle name="Style 1 11" xfId="3402"/>
    <cellStyle name="Style 1 12" xfId="3403"/>
    <cellStyle name="Style 1 13" xfId="3404"/>
    <cellStyle name="Style 1 14" xfId="3405"/>
    <cellStyle name="Style 1 15" xfId="3406"/>
    <cellStyle name="Style 1 16" xfId="3407"/>
    <cellStyle name="Style 1 17" xfId="3408"/>
    <cellStyle name="Style 1 18" xfId="3409"/>
    <cellStyle name="Style 1 19" xfId="3410"/>
    <cellStyle name="Style 1 2" xfId="3411"/>
    <cellStyle name="Style 1 2 10" xfId="3412"/>
    <cellStyle name="Style 1 2 11" xfId="3413"/>
    <cellStyle name="Style 1 2 12" xfId="3414"/>
    <cellStyle name="Style 1 2 13" xfId="3415"/>
    <cellStyle name="Style 1 2 2" xfId="3416"/>
    <cellStyle name="Style 1 2 3" xfId="3417"/>
    <cellStyle name="Style 1 2 4" xfId="3418"/>
    <cellStyle name="Style 1 2 5" xfId="3419"/>
    <cellStyle name="Style 1 2 6" xfId="3420"/>
    <cellStyle name="Style 1 2 7" xfId="3421"/>
    <cellStyle name="Style 1 2 8" xfId="3422"/>
    <cellStyle name="Style 1 2 9" xfId="3423"/>
    <cellStyle name="Style 1 20" xfId="3424"/>
    <cellStyle name="Style 1 21" xfId="3425"/>
    <cellStyle name="Style 1 22" xfId="3426"/>
    <cellStyle name="Style 1 23" xfId="3427"/>
    <cellStyle name="Style 1 24" xfId="3428"/>
    <cellStyle name="Style 1 25" xfId="3429"/>
    <cellStyle name="Style 1 26" xfId="3430"/>
    <cellStyle name="Style 1 3" xfId="3431"/>
    <cellStyle name="Style 1 4" xfId="3432"/>
    <cellStyle name="Style 1 5" xfId="3433"/>
    <cellStyle name="Style 1 6" xfId="3434"/>
    <cellStyle name="Style 1 7" xfId="3435"/>
    <cellStyle name="Style 1 8" xfId="3436"/>
    <cellStyle name="Style 1 9" xfId="3437"/>
    <cellStyle name="Style 1_Accounts CIML" xfId="3438"/>
    <cellStyle name="subhead" xfId="3439"/>
    <cellStyle name="subhead 10" xfId="3440"/>
    <cellStyle name="subhead 11" xfId="3441"/>
    <cellStyle name="subhead 12" xfId="3442"/>
    <cellStyle name="subhead 13" xfId="3443"/>
    <cellStyle name="subhead 2" xfId="3444"/>
    <cellStyle name="subhead 3" xfId="3445"/>
    <cellStyle name="subhead 4" xfId="3446"/>
    <cellStyle name="subhead 5" xfId="3447"/>
    <cellStyle name="subhead 6" xfId="3448"/>
    <cellStyle name="subhead 7" xfId="3449"/>
    <cellStyle name="subhead 8" xfId="3450"/>
    <cellStyle name="subhead 9" xfId="3451"/>
    <cellStyle name="Text_simple" xfId="3452"/>
    <cellStyle name="Times New Roman" xfId="3453"/>
    <cellStyle name="Title 2" xfId="3454"/>
    <cellStyle name="Title 3" xfId="3455"/>
    <cellStyle name="Title 4" xfId="3456"/>
    <cellStyle name="TmsRmn10BlueItalic" xfId="3457"/>
    <cellStyle name="TmsRmn10Bold" xfId="3458"/>
    <cellStyle name="Total 10" xfId="1799"/>
    <cellStyle name="Total 11" xfId="1800"/>
    <cellStyle name="Total 12" xfId="1801"/>
    <cellStyle name="Total 13" xfId="1802"/>
    <cellStyle name="Total 14" xfId="1803"/>
    <cellStyle name="Total 15" xfId="1804"/>
    <cellStyle name="Total 16" xfId="1805"/>
    <cellStyle name="Total 17" xfId="1806"/>
    <cellStyle name="Total 18" xfId="1807"/>
    <cellStyle name="Total 19" xfId="1808"/>
    <cellStyle name="Total 2" xfId="1809"/>
    <cellStyle name="Total 2 10" xfId="3459"/>
    <cellStyle name="Total 2 11" xfId="3460"/>
    <cellStyle name="Total 2 12" xfId="3461"/>
    <cellStyle name="Total 2 13" xfId="3462"/>
    <cellStyle name="Total 2 14" xfId="3463"/>
    <cellStyle name="Total 2 15" xfId="3464"/>
    <cellStyle name="Total 2 2" xfId="3465"/>
    <cellStyle name="Total 2 3" xfId="3466"/>
    <cellStyle name="Total 2 4" xfId="3467"/>
    <cellStyle name="Total 2 5" xfId="3468"/>
    <cellStyle name="Total 2 6" xfId="3469"/>
    <cellStyle name="Total 2 7" xfId="3470"/>
    <cellStyle name="Total 2 8" xfId="3471"/>
    <cellStyle name="Total 2 9" xfId="3472"/>
    <cellStyle name="Total 2_Sub A.L" xfId="3473"/>
    <cellStyle name="Total 20" xfId="1810"/>
    <cellStyle name="Total 21" xfId="1811"/>
    <cellStyle name="Total 22" xfId="1812"/>
    <cellStyle name="Total 23" xfId="1813"/>
    <cellStyle name="Total 24" xfId="1814"/>
    <cellStyle name="Total 25" xfId="1815"/>
    <cellStyle name="Total 26" xfId="1816"/>
    <cellStyle name="Total 27" xfId="1817"/>
    <cellStyle name="Total 28" xfId="1818"/>
    <cellStyle name="Total 29" xfId="1819"/>
    <cellStyle name="Total 3" xfId="1820"/>
    <cellStyle name="Total 3 10" xfId="3474"/>
    <cellStyle name="Total 3 11" xfId="3475"/>
    <cellStyle name="Total 3 2" xfId="3476"/>
    <cellStyle name="Total 3 3" xfId="3477"/>
    <cellStyle name="Total 3 4" xfId="3478"/>
    <cellStyle name="Total 3 5" xfId="3479"/>
    <cellStyle name="Total 3 6" xfId="3480"/>
    <cellStyle name="Total 3 7" xfId="3481"/>
    <cellStyle name="Total 3 8" xfId="3482"/>
    <cellStyle name="Total 3 9" xfId="3483"/>
    <cellStyle name="Total 30" xfId="1821"/>
    <cellStyle name="Total 31" xfId="1822"/>
    <cellStyle name="Total 32" xfId="1823"/>
    <cellStyle name="Total 33" xfId="1824"/>
    <cellStyle name="Total 34" xfId="1825"/>
    <cellStyle name="Total 35" xfId="1826"/>
    <cellStyle name="Total 36" xfId="1827"/>
    <cellStyle name="Total 37" xfId="1828"/>
    <cellStyle name="Total 38" xfId="1829"/>
    <cellStyle name="Total 39" xfId="1830"/>
    <cellStyle name="Total 4" xfId="1831"/>
    <cellStyle name="Total 4 10" xfId="3484"/>
    <cellStyle name="Total 4 11" xfId="3485"/>
    <cellStyle name="Total 4 2" xfId="3486"/>
    <cellStyle name="Total 4 3" xfId="3487"/>
    <cellStyle name="Total 4 4" xfId="3488"/>
    <cellStyle name="Total 4 5" xfId="3489"/>
    <cellStyle name="Total 4 6" xfId="3490"/>
    <cellStyle name="Total 4 7" xfId="3491"/>
    <cellStyle name="Total 4 8" xfId="3492"/>
    <cellStyle name="Total 4 9" xfId="3493"/>
    <cellStyle name="Total 40" xfId="1832"/>
    <cellStyle name="Total 41" xfId="1833"/>
    <cellStyle name="Total 42" xfId="1834"/>
    <cellStyle name="Total 43" xfId="1835"/>
    <cellStyle name="Total 44" xfId="1836"/>
    <cellStyle name="Total 45" xfId="1837"/>
    <cellStyle name="Total 46" xfId="1838"/>
    <cellStyle name="Total 47" xfId="1839"/>
    <cellStyle name="Total 48" xfId="1840"/>
    <cellStyle name="Total 49" xfId="1841"/>
    <cellStyle name="Total 5" xfId="1842"/>
    <cellStyle name="Total 50" xfId="1843"/>
    <cellStyle name="Total 51" xfId="1844"/>
    <cellStyle name="Total 6" xfId="1845"/>
    <cellStyle name="Total 7" xfId="1846"/>
    <cellStyle name="Total 8" xfId="1847"/>
    <cellStyle name="Total 9" xfId="1848"/>
    <cellStyle name="Tusental (0)_pldt" xfId="3494"/>
    <cellStyle name="Tusental_pldt" xfId="3495"/>
    <cellStyle name="V" xfId="3496"/>
    <cellStyle name="Valuta (0)_pldt" xfId="3497"/>
    <cellStyle name="Valuta_pldt" xfId="3498"/>
    <cellStyle name="Währung [0]_Compiling Utility Macros" xfId="3499"/>
    <cellStyle name="Währung_Compiling Utility Macros" xfId="3500"/>
    <cellStyle name="Warning Text 10" xfId="1849"/>
    <cellStyle name="Warning Text 11" xfId="1850"/>
    <cellStyle name="Warning Text 12" xfId="1851"/>
    <cellStyle name="Warning Text 13" xfId="1852"/>
    <cellStyle name="Warning Text 14" xfId="1853"/>
    <cellStyle name="Warning Text 15" xfId="1854"/>
    <cellStyle name="Warning Text 16" xfId="1855"/>
    <cellStyle name="Warning Text 17" xfId="1856"/>
    <cellStyle name="Warning Text 18" xfId="1857"/>
    <cellStyle name="Warning Text 19" xfId="1858"/>
    <cellStyle name="Warning Text 2" xfId="1859"/>
    <cellStyle name="Warning Text 20" xfId="1860"/>
    <cellStyle name="Warning Text 21" xfId="1861"/>
    <cellStyle name="Warning Text 22" xfId="1862"/>
    <cellStyle name="Warning Text 23" xfId="1863"/>
    <cellStyle name="Warning Text 24" xfId="1864"/>
    <cellStyle name="Warning Text 25" xfId="1865"/>
    <cellStyle name="Warning Text 26" xfId="1866"/>
    <cellStyle name="Warning Text 27" xfId="1867"/>
    <cellStyle name="Warning Text 28" xfId="1868"/>
    <cellStyle name="Warning Text 29" xfId="1869"/>
    <cellStyle name="Warning Text 3" xfId="1870"/>
    <cellStyle name="Warning Text 30" xfId="1871"/>
    <cellStyle name="Warning Text 31" xfId="1872"/>
    <cellStyle name="Warning Text 32" xfId="1873"/>
    <cellStyle name="Warning Text 33" xfId="1874"/>
    <cellStyle name="Warning Text 34" xfId="1875"/>
    <cellStyle name="Warning Text 35" xfId="1876"/>
    <cellStyle name="Warning Text 36" xfId="1877"/>
    <cellStyle name="Warning Text 37" xfId="1878"/>
    <cellStyle name="Warning Text 38" xfId="1879"/>
    <cellStyle name="Warning Text 39" xfId="1880"/>
    <cellStyle name="Warning Text 4" xfId="1881"/>
    <cellStyle name="Warning Text 40" xfId="1882"/>
    <cellStyle name="Warning Text 41" xfId="1883"/>
    <cellStyle name="Warning Text 42" xfId="1884"/>
    <cellStyle name="Warning Text 43" xfId="1885"/>
    <cellStyle name="Warning Text 44" xfId="1886"/>
    <cellStyle name="Warning Text 45" xfId="1887"/>
    <cellStyle name="Warning Text 46" xfId="1888"/>
    <cellStyle name="Warning Text 47" xfId="1889"/>
    <cellStyle name="Warning Text 48" xfId="1890"/>
    <cellStyle name="Warning Text 49" xfId="1891"/>
    <cellStyle name="Warning Text 5" xfId="1892"/>
    <cellStyle name="Warning Text 50" xfId="1893"/>
    <cellStyle name="Warning Text 51" xfId="1894"/>
    <cellStyle name="Warning Text 6" xfId="1895"/>
    <cellStyle name="Warning Text 7" xfId="1896"/>
    <cellStyle name="Warning Text 8" xfId="1897"/>
    <cellStyle name="Warning Text 9" xfId="1898"/>
    <cellStyle name="Акцент1" xfId="3501"/>
    <cellStyle name="Акцент2" xfId="3502"/>
    <cellStyle name="Акцент3" xfId="3503"/>
    <cellStyle name="Акцент4" xfId="3504"/>
    <cellStyle name="Акцент5" xfId="3505"/>
    <cellStyle name="Акцент6" xfId="3506"/>
    <cellStyle name="Ввод " xfId="3507"/>
    <cellStyle name="Вывод" xfId="3508"/>
    <cellStyle name="Вычисление" xfId="3509"/>
    <cellStyle name="Заголовок 1" xfId="3510"/>
    <cellStyle name="Заголовок 2" xfId="3511"/>
    <cellStyle name="Заголовок 3" xfId="3512"/>
    <cellStyle name="Заголовок 4" xfId="3513"/>
    <cellStyle name="Итог" xfId="3514"/>
    <cellStyle name="Контрольная ячейка" xfId="3515"/>
    <cellStyle name="Название" xfId="3516"/>
    <cellStyle name="Нейтральный" xfId="3517"/>
    <cellStyle name="Обычный 2" xfId="3518"/>
    <cellStyle name="Обычный 2 2" xfId="3519"/>
    <cellStyle name="Обычный_Лист1" xfId="3520"/>
    <cellStyle name="Плохой" xfId="3521"/>
    <cellStyle name="Пояснение" xfId="3522"/>
    <cellStyle name="Примечание" xfId="3523"/>
    <cellStyle name="Примечание 2" xfId="3524"/>
    <cellStyle name="Связанная ячейка" xfId="3525"/>
    <cellStyle name="Текст предупреждения" xfId="3526"/>
    <cellStyle name="Хороший" xfId="3527"/>
    <cellStyle name="เครื่องหมายจุลภาค [0]_test" xfId="3528"/>
    <cellStyle name="เครื่องหมายจุลภาค_test" xfId="3529"/>
    <cellStyle name="เครื่องหมายสกุลเงิน [0]_test" xfId="3530"/>
    <cellStyle name="เครื่องหมายสกุลเงิน_test" xfId="3531"/>
    <cellStyle name="ปกติ_test" xfId="3532"/>
    <cellStyle name="콤마 [0]_1.24분기 평가표 " xfId="3533"/>
    <cellStyle name="콤마_1.24분기 평가표 " xfId="3534"/>
    <cellStyle name="통화 [0]_1.24분기 평가표 " xfId="3535"/>
    <cellStyle name="통화_1.24분기 평가표 " xfId="3536"/>
    <cellStyle name="표준_(업무)평가단" xfId="3537"/>
    <cellStyle name="一般_Auditor - Con to client 26072001" xfId="3538"/>
    <cellStyle name="千分位_Auditor - Con to client 26072001" xfId="3539"/>
    <cellStyle name="常规_99midnew1_2000MYR" xfId="35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6.xml"/><Relationship Id="rId68" Type="http://schemas.openxmlformats.org/officeDocument/2006/relationships/externalLink" Target="externalLinks/externalLink11.xml"/><Relationship Id="rId84" Type="http://schemas.openxmlformats.org/officeDocument/2006/relationships/externalLink" Target="externalLinks/externalLink27.xml"/><Relationship Id="rId89" Type="http://schemas.openxmlformats.org/officeDocument/2006/relationships/externalLink" Target="externalLinks/externalLink32.xml"/><Relationship Id="rId112" Type="http://schemas.openxmlformats.org/officeDocument/2006/relationships/externalLink" Target="externalLinks/externalLink55.xml"/><Relationship Id="rId16" Type="http://schemas.openxmlformats.org/officeDocument/2006/relationships/worksheet" Target="worksheets/sheet16.xml"/><Relationship Id="rId107" Type="http://schemas.openxmlformats.org/officeDocument/2006/relationships/externalLink" Target="externalLinks/externalLink50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externalLink" Target="externalLinks/externalLink1.xml"/><Relationship Id="rId74" Type="http://schemas.openxmlformats.org/officeDocument/2006/relationships/externalLink" Target="externalLinks/externalLink17.xml"/><Relationship Id="rId79" Type="http://schemas.openxmlformats.org/officeDocument/2006/relationships/externalLink" Target="externalLinks/externalLink22.xml"/><Relationship Id="rId102" Type="http://schemas.openxmlformats.org/officeDocument/2006/relationships/externalLink" Target="externalLinks/externalLink45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33.xml"/><Relationship Id="rId95" Type="http://schemas.openxmlformats.org/officeDocument/2006/relationships/externalLink" Target="externalLinks/externalLink38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externalLink" Target="externalLinks/externalLink7.xml"/><Relationship Id="rId69" Type="http://schemas.openxmlformats.org/officeDocument/2006/relationships/externalLink" Target="externalLinks/externalLink12.xml"/><Relationship Id="rId113" Type="http://schemas.openxmlformats.org/officeDocument/2006/relationships/externalLink" Target="externalLinks/externalLink56.xml"/><Relationship Id="rId118" Type="http://schemas.openxmlformats.org/officeDocument/2006/relationships/sharedStrings" Target="sharedStrings.xml"/><Relationship Id="rId80" Type="http://schemas.openxmlformats.org/officeDocument/2006/relationships/externalLink" Target="externalLinks/externalLink23.xml"/><Relationship Id="rId85" Type="http://schemas.openxmlformats.org/officeDocument/2006/relationships/externalLink" Target="externalLinks/externalLink2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externalLink" Target="externalLinks/externalLink2.xml"/><Relationship Id="rId103" Type="http://schemas.openxmlformats.org/officeDocument/2006/relationships/externalLink" Target="externalLinks/externalLink46.xml"/><Relationship Id="rId108" Type="http://schemas.openxmlformats.org/officeDocument/2006/relationships/externalLink" Target="externalLinks/externalLink51.xml"/><Relationship Id="rId54" Type="http://schemas.openxmlformats.org/officeDocument/2006/relationships/worksheet" Target="worksheets/sheet54.xml"/><Relationship Id="rId70" Type="http://schemas.openxmlformats.org/officeDocument/2006/relationships/externalLink" Target="externalLinks/externalLink13.xml"/><Relationship Id="rId75" Type="http://schemas.openxmlformats.org/officeDocument/2006/relationships/externalLink" Target="externalLinks/externalLink18.xml"/><Relationship Id="rId91" Type="http://schemas.openxmlformats.org/officeDocument/2006/relationships/externalLink" Target="externalLinks/externalLink34.xml"/><Relationship Id="rId96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externalLink" Target="externalLinks/externalLink57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3.xml"/><Relationship Id="rId65" Type="http://schemas.openxmlformats.org/officeDocument/2006/relationships/externalLink" Target="externalLinks/externalLink8.xml"/><Relationship Id="rId73" Type="http://schemas.openxmlformats.org/officeDocument/2006/relationships/externalLink" Target="externalLinks/externalLink16.xml"/><Relationship Id="rId78" Type="http://schemas.openxmlformats.org/officeDocument/2006/relationships/externalLink" Target="externalLinks/externalLink21.xml"/><Relationship Id="rId81" Type="http://schemas.openxmlformats.org/officeDocument/2006/relationships/externalLink" Target="externalLinks/externalLink24.xml"/><Relationship Id="rId86" Type="http://schemas.openxmlformats.org/officeDocument/2006/relationships/externalLink" Target="externalLinks/externalLink29.xml"/><Relationship Id="rId94" Type="http://schemas.openxmlformats.org/officeDocument/2006/relationships/externalLink" Target="externalLinks/externalLink37.xml"/><Relationship Id="rId99" Type="http://schemas.openxmlformats.org/officeDocument/2006/relationships/externalLink" Target="externalLinks/externalLink42.xml"/><Relationship Id="rId101" Type="http://schemas.openxmlformats.org/officeDocument/2006/relationships/externalLink" Target="externalLinks/externalLink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52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externalLink" Target="externalLinks/externalLink19.xml"/><Relationship Id="rId97" Type="http://schemas.openxmlformats.org/officeDocument/2006/relationships/externalLink" Target="externalLinks/externalLink40.xml"/><Relationship Id="rId104" Type="http://schemas.openxmlformats.org/officeDocument/2006/relationships/externalLink" Target="externalLinks/externalLink4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14.xml"/><Relationship Id="rId92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externalLink" Target="externalLinks/externalLink9.xml"/><Relationship Id="rId87" Type="http://schemas.openxmlformats.org/officeDocument/2006/relationships/externalLink" Target="externalLinks/externalLink30.xml"/><Relationship Id="rId110" Type="http://schemas.openxmlformats.org/officeDocument/2006/relationships/externalLink" Target="externalLinks/externalLink53.xml"/><Relationship Id="rId115" Type="http://schemas.openxmlformats.org/officeDocument/2006/relationships/externalLink" Target="externalLinks/externalLink58.xml"/><Relationship Id="rId61" Type="http://schemas.openxmlformats.org/officeDocument/2006/relationships/externalLink" Target="externalLinks/externalLink4.xml"/><Relationship Id="rId82" Type="http://schemas.openxmlformats.org/officeDocument/2006/relationships/externalLink" Target="externalLinks/externalLink2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externalLink" Target="externalLinks/externalLink20.xml"/><Relationship Id="rId100" Type="http://schemas.openxmlformats.org/officeDocument/2006/relationships/externalLink" Target="externalLinks/externalLink43.xml"/><Relationship Id="rId105" Type="http://schemas.openxmlformats.org/officeDocument/2006/relationships/externalLink" Target="externalLinks/externalLink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15.xml"/><Relationship Id="rId93" Type="http://schemas.openxmlformats.org/officeDocument/2006/relationships/externalLink" Target="externalLinks/externalLink36.xml"/><Relationship Id="rId98" Type="http://schemas.openxmlformats.org/officeDocument/2006/relationships/externalLink" Target="externalLinks/externalLink4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externalLink" Target="externalLinks/externalLink10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externalLink" Target="externalLinks/externalLink5.xml"/><Relationship Id="rId83" Type="http://schemas.openxmlformats.org/officeDocument/2006/relationships/externalLink" Target="externalLinks/externalLink26.xml"/><Relationship Id="rId88" Type="http://schemas.openxmlformats.org/officeDocument/2006/relationships/externalLink" Target="externalLinks/externalLink31.xml"/><Relationship Id="rId111" Type="http://schemas.openxmlformats.org/officeDocument/2006/relationships/externalLink" Target="externalLinks/externalLink5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externalLink" Target="externalLinks/externalLink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'Variance Analysis - Graphs'!$B$9</c:f>
              <c:strCache>
                <c:ptCount val="1"/>
                <c:pt idx="0">
                  <c:v>Net 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'Variance Analysis - Graphs'!$C$5:$N$5</c:f>
              <c:numCache>
                <c:formatCode>[$-409]mmm\-yy;@</c:formatCode>
                <c:ptCount val="4"/>
                <c:pt idx="0">
                  <c:v>43848</c:v>
                </c:pt>
                <c:pt idx="1">
                  <c:v>43879</c:v>
                </c:pt>
                <c:pt idx="2">
                  <c:v>43908</c:v>
                </c:pt>
                <c:pt idx="3">
                  <c:v>43939</c:v>
                </c:pt>
              </c:numCache>
            </c:numRef>
          </c:cat>
          <c:val>
            <c:numRef>
              <c:f>'Variance Analysis - Graphs'!$C$9:$N$9</c:f>
              <c:numCache>
                <c:formatCode>_(* #,##0.00_);_(* \(#,##0.00\);_(* "-"??_);_(@_)</c:formatCode>
                <c:ptCount val="4"/>
                <c:pt idx="0">
                  <c:v>2348.8000000000002</c:v>
                </c:pt>
                <c:pt idx="1">
                  <c:v>757.34999999999991</c:v>
                </c:pt>
                <c:pt idx="2">
                  <c:v>2554.7699999999995</c:v>
                </c:pt>
                <c:pt idx="3">
                  <c:v>3743.3799999999997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EB-48D8-9DE3-2172C64F54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0842664"/>
        <c:axId val="560843976"/>
      </c:lineChart>
      <c:dateAx>
        <c:axId val="56084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43976"/>
        <c:crosses val="autoZero"/>
        <c:auto val="1"/>
        <c:lblOffset val="100"/>
        <c:baseTimeUnit val="months"/>
      </c:dateAx>
      <c:valAx>
        <c:axId val="560843976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56084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'Variance Analysis - Graphs'!$B$14</c:f>
              <c:strCache>
                <c:ptCount val="1"/>
                <c:pt idx="0">
                  <c:v>Cost of sales</c:v>
                </c:pt>
              </c:strCache>
            </c:strRef>
          </c:tx>
          <c:spPr>
            <a:ln w="34925" cap="rnd">
              <a:solidFill>
                <a:schemeClr val="accent1">
                  <a:shade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'Variance Analysis - Graphs'!$C$5:$N$5</c:f>
              <c:numCache>
                <c:formatCode>[$-409]mmm\-yy;@</c:formatCode>
                <c:ptCount val="4"/>
                <c:pt idx="0">
                  <c:v>43848</c:v>
                </c:pt>
                <c:pt idx="1">
                  <c:v>43879</c:v>
                </c:pt>
                <c:pt idx="2">
                  <c:v>43908</c:v>
                </c:pt>
                <c:pt idx="3">
                  <c:v>43939</c:v>
                </c:pt>
              </c:numCache>
            </c:numRef>
          </c:cat>
          <c:val>
            <c:numRef>
              <c:f>'Variance Analysis - Graphs'!$S$14:$V$14</c:f>
              <c:numCache>
                <c:formatCode>_(* #,##0.00_);_(* \(#,##0.00\);_(* "-"??_);_(@_)</c:formatCode>
                <c:ptCount val="4"/>
                <c:pt idx="0">
                  <c:v>2331.708209082512</c:v>
                </c:pt>
                <c:pt idx="1">
                  <c:v>843.78224886999499</c:v>
                </c:pt>
                <c:pt idx="2">
                  <c:v>4405.4552099125995</c:v>
                </c:pt>
                <c:pt idx="3">
                  <c:v>4132.2148445239927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8-4833-8D3A-CE09E509BCEA}"/>
            </c:ext>
          </c:extLst>
        </c:ser>
        <c:ser>
          <c:idx val="1"/>
          <c:order val="1"/>
          <c:tx>
            <c:strRef>
              <c:f>'Variance Analysis - Graphs'!$B$17</c:f>
              <c:strCache>
                <c:ptCount val="1"/>
                <c:pt idx="0">
                  <c:v>Shipping Charges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'Variance Analysis - Graphs'!$S$17:$V$17</c:f>
              <c:numCache>
                <c:formatCode>_(* #,##0.00_);_(* \(#,##0.00\);_(* "-"??_);_(@_)</c:formatCode>
                <c:ptCount val="4"/>
                <c:pt idx="0">
                  <c:v>1500</c:v>
                </c:pt>
                <c:pt idx="1">
                  <c:v>449.89014816186693</c:v>
                </c:pt>
                <c:pt idx="2">
                  <c:v>2323.6476274030169</c:v>
                </c:pt>
                <c:pt idx="3">
                  <c:v>1351.8128951575482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C8-4833-8D3A-CE09E509BCEA}"/>
            </c:ext>
          </c:extLst>
        </c:ser>
        <c:ser>
          <c:idx val="2"/>
          <c:order val="2"/>
          <c:tx>
            <c:strRef>
              <c:f>'Variance Analysis - Graphs'!$B$22</c:f>
              <c:strCache>
                <c:ptCount val="1"/>
                <c:pt idx="0">
                  <c:v>Advertisement and Marketing</c:v>
                </c:pt>
              </c:strCache>
            </c:strRef>
          </c:tx>
          <c:spPr>
            <a:ln w="34925" cap="rnd">
              <a:solidFill>
                <a:schemeClr val="accent1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'Variance Analysis - Graphs'!$S$22:$V$22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1243.26</c:v>
                </c:pt>
                <c:pt idx="3">
                  <c:v>1533.24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C8-4833-8D3A-CE09E509BC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0842664"/>
        <c:axId val="560843976"/>
      </c:lineChart>
      <c:dateAx>
        <c:axId val="56084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43976"/>
        <c:crosses val="autoZero"/>
        <c:auto val="1"/>
        <c:lblOffset val="100"/>
        <c:baseTimeUnit val="months"/>
      </c:dateAx>
      <c:valAx>
        <c:axId val="560843976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56084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'Variance Analysis - Graphs'!$B$30</c:f>
              <c:strCache>
                <c:ptCount val="1"/>
                <c:pt idx="0">
                  <c:v>General and Administrative Expenses</c:v>
                </c:pt>
              </c:strCache>
            </c:strRef>
          </c:tx>
          <c:spPr>
            <a:ln w="34925" cap="rnd">
              <a:solidFill>
                <a:schemeClr val="accent1">
                  <a:shade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'Variance Analysis - Graphs'!$C$5:$N$5</c:f>
              <c:numCache>
                <c:formatCode>[$-409]mmm\-yy;@</c:formatCode>
                <c:ptCount val="4"/>
                <c:pt idx="0">
                  <c:v>43848</c:v>
                </c:pt>
                <c:pt idx="1">
                  <c:v>43879</c:v>
                </c:pt>
                <c:pt idx="2">
                  <c:v>43908</c:v>
                </c:pt>
                <c:pt idx="3">
                  <c:v>43939</c:v>
                </c:pt>
              </c:numCache>
            </c:numRef>
          </c:cat>
          <c:val>
            <c:numRef>
              <c:f>'Variance Analysis - Graphs'!$S$30:$V$30</c:f>
              <c:numCache>
                <c:formatCode>_(* #,##0.00_);_(* \(#,##0.00\);_(* "-"??_);_(@_)</c:formatCode>
                <c:ptCount val="4"/>
                <c:pt idx="0">
                  <c:v>464.12400000000002</c:v>
                </c:pt>
                <c:pt idx="1">
                  <c:v>491.19585183813319</c:v>
                </c:pt>
                <c:pt idx="2">
                  <c:v>554.80437259698351</c:v>
                </c:pt>
                <c:pt idx="3">
                  <c:v>538.75710484245235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F4-44F0-B847-6062142D2980}"/>
            </c:ext>
          </c:extLst>
        </c:ser>
        <c:ser>
          <c:idx val="1"/>
          <c:order val="1"/>
          <c:tx>
            <c:strRef>
              <c:f>'Variance Analysis - Graphs'!$B$33</c:f>
              <c:strCache>
                <c:ptCount val="1"/>
                <c:pt idx="0">
                  <c:v>Payroll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'Variance Analysis - Graphs'!$S$33:$V$33</c:f>
              <c:numCache>
                <c:formatCode>_(* #,##0.00_);_(* \(#,##0.00\);_(* "-"??_);_(@_)</c:formatCode>
                <c:ptCount val="4"/>
                <c:pt idx="0">
                  <c:v>423.024</c:v>
                </c:pt>
                <c:pt idx="1">
                  <c:v>418.096</c:v>
                </c:pt>
                <c:pt idx="2">
                  <c:v>397.43200000000013</c:v>
                </c:pt>
                <c:pt idx="3">
                  <c:v>401.24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F4-44F0-B847-6062142D2980}"/>
            </c:ext>
          </c:extLst>
        </c:ser>
        <c:ser>
          <c:idx val="2"/>
          <c:order val="2"/>
          <c:tx>
            <c:strRef>
              <c:f>'Variance Analysis - Graphs'!$B$38</c:f>
              <c:strCache>
                <c:ptCount val="1"/>
                <c:pt idx="0">
                  <c:v>Dues and Subscription</c:v>
                </c:pt>
              </c:strCache>
            </c:strRef>
          </c:tx>
          <c:spPr>
            <a:ln w="34925" cap="rnd">
              <a:solidFill>
                <a:schemeClr val="accent1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'Variance Analysis - Graphs'!$S$38:$V$38</c:f>
              <c:numCache>
                <c:formatCode>_(* #,##0.00_);_(* \(#,##0.00\);_(* "-"??_);_(@_)</c:formatCode>
                <c:ptCount val="4"/>
                <c:pt idx="0">
                  <c:v>41.099999999999994</c:v>
                </c:pt>
                <c:pt idx="1">
                  <c:v>73.099851838133162</c:v>
                </c:pt>
                <c:pt idx="2">
                  <c:v>157.37237259698333</c:v>
                </c:pt>
                <c:pt idx="3">
                  <c:v>137.51710484245234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F4-44F0-B847-6062142D29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0842664"/>
        <c:axId val="560843976"/>
      </c:lineChart>
      <c:dateAx>
        <c:axId val="56084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43976"/>
        <c:crosses val="autoZero"/>
        <c:auto val="1"/>
        <c:lblOffset val="100"/>
        <c:baseTimeUnit val="months"/>
      </c:dateAx>
      <c:valAx>
        <c:axId val="560843976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56084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'Variance Analysis - Graphs'!$B$29</c:f>
              <c:strCache>
                <c:ptCount val="1"/>
                <c:pt idx="0">
                  <c:v>GROSS PROFIT/(LOSS)</c:v>
                </c:pt>
              </c:strCache>
            </c:strRef>
          </c:tx>
          <c:spPr>
            <a:ln w="34925" cap="rnd">
              <a:solidFill>
                <a:schemeClr val="accent1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'Variance Analysis - Graphs'!$C$5:$N$5</c:f>
              <c:numCache>
                <c:formatCode>[$-409]mmm\-yy;@</c:formatCode>
                <c:ptCount val="4"/>
                <c:pt idx="0">
                  <c:v>43848</c:v>
                </c:pt>
                <c:pt idx="1">
                  <c:v>43879</c:v>
                </c:pt>
                <c:pt idx="2">
                  <c:v>43908</c:v>
                </c:pt>
                <c:pt idx="3">
                  <c:v>43939</c:v>
                </c:pt>
              </c:numCache>
            </c:numRef>
          </c:cat>
          <c:val>
            <c:numRef>
              <c:f>'Variance Analysis - Graphs'!$C$29:$N$29</c:f>
              <c:numCache>
                <c:formatCode>_(* #,##0.00_);_(* \(#,##0.00\);_(* "-"??_);_(@_)</c:formatCode>
                <c:ptCount val="4"/>
                <c:pt idx="0">
                  <c:v>17.091790917488197</c:v>
                </c:pt>
                <c:pt idx="1">
                  <c:v>-86.432248869995078</c:v>
                </c:pt>
                <c:pt idx="2">
                  <c:v>-1850.6852099125999</c:v>
                </c:pt>
                <c:pt idx="3">
                  <c:v>-388.83484452399307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8-4439-A75E-682AE9364A5A}"/>
            </c:ext>
          </c:extLst>
        </c:ser>
        <c:ser>
          <c:idx val="1"/>
          <c:order val="1"/>
          <c:tx>
            <c:strRef>
              <c:f>'Variance Analysis - Graphs'!$B$56</c:f>
              <c:strCache>
                <c:ptCount val="1"/>
                <c:pt idx="0">
                  <c:v>PROFIT/(LOSS) AFTER TAXATION</c:v>
                </c:pt>
              </c:strCache>
            </c:strRef>
          </c:tx>
          <c:spPr>
            <a:ln w="34925" cap="rnd">
              <a:solidFill>
                <a:schemeClr val="accent1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'Variance Analysis - Graphs'!$C$56:$N$56</c:f>
              <c:numCache>
                <c:formatCode>_(* #,##0.00_);_(* \(#,##0.00\);_(* "-"??_);_(@_)</c:formatCode>
                <c:ptCount val="4"/>
                <c:pt idx="0">
                  <c:v>-447.03220908251183</c:v>
                </c:pt>
                <c:pt idx="1">
                  <c:v>-598.30810070812822</c:v>
                </c:pt>
                <c:pt idx="2">
                  <c:v>-2384.8095825095838</c:v>
                </c:pt>
                <c:pt idx="3">
                  <c:v>-927.59194936644542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A8-4439-A75E-682AE9364A5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0842664"/>
        <c:axId val="560843976"/>
      </c:lineChart>
      <c:dateAx>
        <c:axId val="56084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43976"/>
        <c:crosses val="autoZero"/>
        <c:auto val="1"/>
        <c:lblOffset val="100"/>
        <c:baseTimeUnit val="months"/>
      </c:dateAx>
      <c:valAx>
        <c:axId val="560843976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56084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240691</xdr:colOff>
      <xdr:row>57</xdr:row>
      <xdr:rowOff>102425</xdr:rowOff>
    </xdr:from>
    <xdr:to>
      <xdr:col>2</xdr:col>
      <xdr:colOff>787610</xdr:colOff>
      <xdr:row>74</xdr:row>
      <xdr:rowOff>59818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9AD2B-0A35-4F07-9EEF-6F975EC5C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58</xdr:row>
      <xdr:rowOff>0</xdr:rowOff>
    </xdr:from>
    <xdr:to>
      <xdr:col>20</xdr:col>
      <xdr:colOff>624530</xdr:colOff>
      <xdr:row>74</xdr:row>
      <xdr:rowOff>119671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588BF-E57A-4CCB-95EA-3FEEAB0FC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232833</xdr:colOff>
      <xdr:row>75</xdr:row>
      <xdr:rowOff>105833</xdr:rowOff>
    </xdr:from>
    <xdr:to>
      <xdr:col>2</xdr:col>
      <xdr:colOff>779752</xdr:colOff>
      <xdr:row>92</xdr:row>
      <xdr:rowOff>63226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32A9B0-CA2A-47EE-A57A-53B36185D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76</xdr:row>
      <xdr:rowOff>0</xdr:rowOff>
    </xdr:from>
    <xdr:to>
      <xdr:col>20</xdr:col>
      <xdr:colOff>624530</xdr:colOff>
      <xdr:row>92</xdr:row>
      <xdr:rowOff>119671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54681D-F7E7-4185-B3DD-5B4C07D0D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LKAR\VOL1\ACCOUNTS\FINALIZ\HYDEC_98\FOLDER~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kp-22\Deferred%20Tax\Documents%20and%20Settings\ather.s\Local%20Settings\Temporary%20Internet%20Files\OLK175\OA%20Add%20Jan-Mar%20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Audit%20(G)\Meeting%20with%20SPD\After%20Meeting\MIS\Meeting%20with%20SPD\MIS\Final%20Accouts%20of%20C-1\Petition\My%20Documents\MIS%20Data\Project%20Cost%201991-92%20to%202000-2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ccounts\FINALIZ\Qtr-March-2003\Copy%20of%20Financial%20statements%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38B1509\quaterly%20report%20-%20Sep%2030,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clients\clients\Globalink\2007\GSL%20deliverables\Documents%20and%20Settings\Owner.BTL-OG295F07EZP\Desktop\Accounts%2030-11-05\Department%20wise-Ex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GLOBALINK%20LOGISTICS%20GROUP-PAKISTAN\Final%20Accounts\Documents%20and%20Settings\Owner.BTL-OG295F07EZP\Desktop\Accounts%2030-11-05\Department%20wise-Ex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%20(D)\01%20Audit\01%20Companies\Accounts%202008\GLOBALINK%20LOGISTICS%20GROUP-PAKISTAN\Bdo%20auditors\Globalink%20Kabul\Documents%20and%20Settings\Owner.BTL-OG295F07EZP\Desktop\Accounts%2030-11-05\Department%20wise-Ex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uditors\Audit%2031-12-2001\final-clubbing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audit%20(d)\Polypipe%20pakistan%20(pvt)%20Ltd\01%20Data%202008\04%20Working\Top%20schedul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My%20Documents\data%20a\RETURN%20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MANI\C\WINDOWS\TEMP\Y-004-20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1%20(D)\Safed%20koh%20Block%203070-10\01%20Accounts\03%20Top%20Schedul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sh-server\Audit-Data\SunReps\Templates_Importing\Template_Financial%20Activity%20(import_Korea)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tpdc\USERS\Backup\Planning%20Budgeting%20&amp;%20Control\Algeria\Planning%20Mode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s\Formats%20(By%20Asim)\Pine%20Match%202008\01%20Accounts\01%20Pine%20Match%202008(Asim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munawar-no\shared\share\miscellaneous\Month%20and%20department%20wise%20financials\Documents%20and%20Settings\munawar.s\Desktop\Accounts\Accounts\PMCL%20Accounts\Pl%20%20Jun%202005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88\globalink%20logistics%20group-kazakhstan\Back%20up\WEEKLY%20SALES%20SUMMARY\Sales%20Report-07-08\FEB--08\27-02-08\YEAR%202006-2007\Sales%20Report%202005-06%20(D--L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uditors\Audit%2031-12-2001\AFF\RAHEELs\final%20account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0\Users\HP\Downloads\Users\Faisal\AppData\Local\Temp\Users\Windows%207\Desktop\Score%20shee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aisal\d\Office%20Document%202001\Office%20Document%20(2000)\Excel%20Work\Accounts%20Statements%201999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caud\AVS%202008\AVS%202008\Working%2008\Accrued%20exp\umer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kp-123\share\Documents%20and%20Settings\jawad.z\Local%20Settings\Temporary%20Internet%20Files\OLK198E\New%20Folder\Budget2005-VAS%20Input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kp-123\share\Documents%20and%20Settings\jawad.z\Local%20Settings\Temporary%20Internet%20Files\OLK198E\New%20Folder\Budge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Official%20Work\SECPL%202008\PLANNING\COMPASS\StateEngineeringcorporation(Private)Limited_30Jun2008\Ratio%20Analysis-Detailed%20mari%20g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udit\ISE%20prior%20year\Islamabad%20Stock%20Exchange\Working\Farah\Ledger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lon1\London\Office97\Graceh\Compass%203\C3_Templates\AEG%20Docs\Loan%20spli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audits%20(e)\TCML\Butt,s%20working\sub%20t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va%202011\Nova%202011\Deliverables\accounts%20-%20final.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3\c\WINDOWS\Desktop\last%20year%20audit%20working\AASC\trail\TRIL99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00\audit\Auditors\working\Yasir\Balance%20sheet\asset\taxation%20net\tax%20refundable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11.5.150\SUPERNET\DELIVERABLES\Client%202010\EY\T-ADD9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F&amp;A&amp;Personnel\Finance\Financial%20Reports%202008\Fin200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kp-123\share\DOCUME~1\moqeem.h\LOCALS~1\Temp\Dashboard%20Feb%200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1%20(D)\Personal\OZAIR%20AHMED%20STUDY%20DATA%20MODULE%20-%20E\01%20Pine%20Match%202008(Asim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Local%20Settings\Temporary%20Internet%20Files\Content.IE5\RDIOZ4SH\CPBM_ACCOUNTS-2010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ECML%20after%20correctio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00\audit\Companies\Audit%202010\Khawaja%20Flour\accounts\Khawaja%20Flour%20Accounts%20201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kp-49\Shared%20Folder\Pl%20%20Jun%20200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OFFICIAL\Audits-2009\Rotex%20Medica\Rotex%20Medica-2005\Rotex%20Medica%20Pakistan%20(Pvt)%20Limited-200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udit\ISE%20prior%20year\Islamabad%20Stock%20Exchange\Working\Farah\Sampling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01%20Audit\01%20Companies\Accounts%202009\SYMBIA%202009\Symbia%20(Private)%20Limited_30Jun2009\fINAL%20WORK%20BOOKS\Revenue%20Workbook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ayroll%20File\Payroll%20-Nov,%2098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kp-22\Deferred%20Tax\Documents%20and%20Settings\qaiser.s\Local%20Settings\Temporary%20Internet%20Files\OLK2F\All%20Data\TAX%20DATA\c\Desktop\Dtax\DTax%20April-June%2003%20Ama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88\globalink%20logistics%20group-kazakhstan\Shared\Sales%20Report\DATA\2004%20customer\MAy%2007,%20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RC%202009\Reports%20and%20Projections\Fin2009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RC%202009\Reports%20and%20Projections\FRCOctober0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01%20Audit\01%20Companies\Accounts%202010\AA%20Exchange\AAECPL%20-%202010\AAExchangeCompany(Private)Limited_30Jun2010\Asbah\Haris-working\Refueling%20Outage%20Cost_Chashma%20Nuclear%20Power%20Plant-1_09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Audit\Jehanzaib\Habib-26\New%20Folder\working%20paper012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&amp;P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audit%20(g)\Documents%20and%20Settings\Administrator.TAHIRNAWAZ\Desktop\Book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cure\Desktop\ISE%202014\BDO%20Audit%20-%2030%20June%202014\ZZ%20Financial%20Statements%20-%2030%20June%20201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Audit\Jehanzaib\Working\Account%20Receivables\Expenses%20Control%20Sheet-08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89\audit\01%20Audit\01%20Companies\Accounts%202010\AA%20Exchange\AAECPL%20-%202010\AAExchangeCompany(Private)Limited_30Jun2010\Long%20Term%20Loan%20From%20Directors_Elahi%20Cotton%20Mills%20Limited_1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00\audit\Users\adnan\Desktop\Summary%20of%20Misstatements%20-APT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E37FA23\D%20Tax%202003d%20-1%20subsequent%20corrections%20RETUR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ftab\Local%20Settings\Temporary%20Internet%20Files\Content.Outlook\SIIH4N6T\ACCOUNTS\FINALIZ\2007-08%20FINAL\Financial%20statements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0\Official%20Work\SECPL%202008\PLANNING\COMPASS\StateEngineeringcorporation(Private)Limited_30Jun2008\24%20Month%20Sales%20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"/>
      <sheetName val="PLBS"/>
      <sheetName val="BSC"/>
      <sheetName val="PLC"/>
      <sheetName val="CFC"/>
      <sheetName val="CGI"/>
      <sheetName val="Graph - Commentory"/>
      <sheetName val="Graph - Board of Director"/>
      <sheetName val="exchequers"/>
      <sheetName val="Variation with Budget"/>
      <sheetName val="Printed ac"/>
      <sheetName val="Graph (2)"/>
      <sheetName val="Graph"/>
      <sheetName val="Reasons"/>
      <sheetName val="tran"/>
      <sheetName val="working"/>
      <sheetName val="production"/>
      <sheetName val="Cash Flow"/>
      <sheetName val="Anlysis"/>
      <sheetName val="Transactions - Assoc Concerns"/>
      <sheetName val="Trial Balance"/>
      <sheetName val="Database - Tran"/>
      <sheetName val="BS Commentary"/>
      <sheetName val="P&amp;L Commentary"/>
      <sheetName val="Profit Loss - Balance Sheet"/>
      <sheetName val="Printed Accounts Front"/>
      <sheetName val="Printed Accounts_ Back"/>
      <sheetName val="Grouping"/>
      <sheetName val="P_L Commentary"/>
      <sheetName val="Printed_ac"/>
      <sheetName val="Graph_(2)"/>
      <sheetName val="Variation_with_Budget"/>
      <sheetName val="Cash_Flow"/>
      <sheetName val="Transactions_-_Assoc_Concerns"/>
      <sheetName val="Trial_Balance"/>
      <sheetName val="Database_-_Tran"/>
      <sheetName val="BS_Commentary"/>
      <sheetName val="P&amp;L_Commentary"/>
      <sheetName val="Profit_Loss_-_Balance_Sheet"/>
      <sheetName val="Printed_Accounts_Front"/>
      <sheetName val="Printed_Accounts__Back"/>
      <sheetName val="P_L_Commentary"/>
      <sheetName val="Top Sheet"/>
      <sheetName val="Shares-AFS"/>
      <sheetName val="Tickmarks"/>
      <sheetName val="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B"/>
      <sheetName val="F&amp;F"/>
      <sheetName val="CS"/>
      <sheetName val="LI"/>
      <sheetName val="OE"/>
      <sheetName val="CH"/>
      <sheetName val="RS"/>
      <sheetName val="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t. Chg"/>
      <sheetName val="Graph"/>
      <sheetName val="PC-I as per Budget by HQ"/>
      <sheetName val="Revised Budget Notified by HQ"/>
      <sheetName val="Revised Budget as per CNPP"/>
      <sheetName val="Budget Difference"/>
      <sheetName val="Sheet1"/>
      <sheetName val="Report to NIPRA"/>
      <sheetName val="Intervals"/>
      <sheetName val="Project Cost 1991-92 to 2000-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 (4)"/>
      <sheetName val="Graph"/>
      <sheetName val="Graph (2)"/>
      <sheetName val="Graph (3)"/>
      <sheetName val="PLC (2)"/>
      <sheetName val="CFC"/>
      <sheetName val="Reasons"/>
      <sheetName val="exchequers"/>
      <sheetName val="tran"/>
      <sheetName val="CGI"/>
      <sheetName val="Variation with Budget"/>
      <sheetName val="PLBS"/>
      <sheetName val="PLC"/>
      <sheetName val="BSC"/>
      <sheetName val="Printed ac"/>
      <sheetName val="Graph_(4)"/>
      <sheetName val="Graph_(2)"/>
      <sheetName val="Graph_(3)"/>
      <sheetName val="PLC_(2)"/>
      <sheetName val="Variation_with_Budget"/>
      <sheetName val="Printed_a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63">
          <cell r="C663">
            <v>239000</v>
          </cell>
        </row>
        <row r="665">
          <cell r="C665">
            <v>286735</v>
          </cell>
        </row>
        <row r="666">
          <cell r="C666">
            <v>11423623</v>
          </cell>
        </row>
        <row r="667">
          <cell r="C667">
            <v>1267487</v>
          </cell>
        </row>
        <row r="668">
          <cell r="C668">
            <v>-330515.74</v>
          </cell>
        </row>
        <row r="669">
          <cell r="C669">
            <v>2427834</v>
          </cell>
        </row>
        <row r="670">
          <cell r="C670">
            <v>14936003</v>
          </cell>
        </row>
        <row r="671">
          <cell r="C671">
            <v>4847885</v>
          </cell>
        </row>
        <row r="672">
          <cell r="C672">
            <v>143062</v>
          </cell>
        </row>
        <row r="673">
          <cell r="C673">
            <v>199509</v>
          </cell>
        </row>
        <row r="674">
          <cell r="C674">
            <v>893366</v>
          </cell>
        </row>
        <row r="675">
          <cell r="C675">
            <v>4440321</v>
          </cell>
        </row>
        <row r="676">
          <cell r="C676">
            <v>1813621</v>
          </cell>
        </row>
        <row r="677">
          <cell r="C677">
            <v>65902</v>
          </cell>
        </row>
        <row r="678">
          <cell r="C678">
            <v>0</v>
          </cell>
        </row>
        <row r="679">
          <cell r="C679">
            <v>0</v>
          </cell>
        </row>
        <row r="680">
          <cell r="C680">
            <v>0</v>
          </cell>
        </row>
        <row r="681">
          <cell r="C681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1">
          <cell r="C691">
            <v>0</v>
          </cell>
        </row>
        <row r="692">
          <cell r="C692">
            <v>0</v>
          </cell>
        </row>
        <row r="693">
          <cell r="C693">
            <v>0</v>
          </cell>
        </row>
        <row r="694">
          <cell r="C694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1">
          <cell r="C701">
            <v>0</v>
          </cell>
        </row>
        <row r="702">
          <cell r="C702">
            <v>0</v>
          </cell>
        </row>
        <row r="703">
          <cell r="C703">
            <v>0</v>
          </cell>
        </row>
        <row r="704">
          <cell r="C704">
            <v>1018</v>
          </cell>
        </row>
        <row r="705">
          <cell r="C705">
            <v>3704</v>
          </cell>
        </row>
        <row r="706">
          <cell r="C706">
            <v>2852</v>
          </cell>
        </row>
        <row r="707">
          <cell r="C707">
            <v>2200</v>
          </cell>
        </row>
        <row r="708">
          <cell r="C708">
            <v>500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8">
          <cell r="C718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2">
          <cell r="C722">
            <v>0</v>
          </cell>
        </row>
        <row r="723">
          <cell r="C723">
            <v>0</v>
          </cell>
        </row>
        <row r="724">
          <cell r="C724">
            <v>0</v>
          </cell>
        </row>
        <row r="725">
          <cell r="C725">
            <v>0</v>
          </cell>
        </row>
        <row r="726">
          <cell r="C726">
            <v>0</v>
          </cell>
        </row>
        <row r="727">
          <cell r="C727">
            <v>0</v>
          </cell>
        </row>
        <row r="728">
          <cell r="C728">
            <v>0</v>
          </cell>
        </row>
        <row r="729">
          <cell r="C729">
            <v>0</v>
          </cell>
        </row>
        <row r="730">
          <cell r="C730">
            <v>0</v>
          </cell>
        </row>
        <row r="731">
          <cell r="C731">
            <v>0</v>
          </cell>
        </row>
        <row r="732">
          <cell r="C732">
            <v>0</v>
          </cell>
        </row>
        <row r="733">
          <cell r="C733">
            <v>0</v>
          </cell>
        </row>
        <row r="734">
          <cell r="C734">
            <v>0</v>
          </cell>
        </row>
        <row r="735">
          <cell r="C735">
            <v>0</v>
          </cell>
        </row>
        <row r="736">
          <cell r="C736">
            <v>0</v>
          </cell>
        </row>
        <row r="737">
          <cell r="C737">
            <v>0</v>
          </cell>
        </row>
        <row r="738">
          <cell r="C738">
            <v>0</v>
          </cell>
        </row>
        <row r="739">
          <cell r="C739">
            <v>0</v>
          </cell>
        </row>
        <row r="740">
          <cell r="C740">
            <v>0</v>
          </cell>
        </row>
        <row r="741">
          <cell r="C741">
            <v>0</v>
          </cell>
        </row>
        <row r="742">
          <cell r="C742">
            <v>0</v>
          </cell>
        </row>
        <row r="743">
          <cell r="C743">
            <v>0</v>
          </cell>
        </row>
        <row r="744">
          <cell r="C744">
            <v>0</v>
          </cell>
        </row>
        <row r="745">
          <cell r="C745">
            <v>0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0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table"/>
      <sheetName val="Grouping"/>
      <sheetName val="Income Stat"/>
      <sheetName val="Income Stat (2)"/>
      <sheetName val="Bal Sheet (2)"/>
      <sheetName val="Bal Sheet"/>
      <sheetName val="lease&gt;5M"/>
      <sheetName val="lease analysis"/>
      <sheetName val="sector"/>
      <sheetName val="COIs"/>
      <sheetName val="askar rpt"/>
      <sheetName val="Overdue Corp"/>
      <sheetName val="Rescheduled"/>
      <sheetName val="COURT"/>
      <sheetName val="overdue"/>
      <sheetName val="Hertz"/>
      <sheetName val="Askar Aging"/>
      <sheetName val="o-d askar"/>
      <sheetName val="askar ov due"/>
      <sheetName val="askar rpt (2)"/>
      <sheetName val="Balance Sheet (2)"/>
      <sheetName val="P &amp; L (A vs B)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ssets Department wise"/>
      <sheetName val="Fin"/>
      <sheetName val="Operation"/>
      <sheetName val="Technical"/>
      <sheetName val="Marketing"/>
      <sheetName val="Administration"/>
    </sheetNames>
    <sheetDataSet>
      <sheetData sheetId="0" refreshError="1">
        <row r="1">
          <cell r="A1" t="str">
            <v>Burraq Telecom Limited</v>
          </cell>
        </row>
        <row r="3">
          <cell r="A3" t="str">
            <v>Detail of Fixed Assets, Department Wise</v>
          </cell>
        </row>
        <row r="5">
          <cell r="B5" t="str">
            <v>Particulars of Operating Assets</v>
          </cell>
        </row>
        <row r="8">
          <cell r="B8" t="str">
            <v>Soft Switch</v>
          </cell>
        </row>
        <row r="9">
          <cell r="B9" t="str">
            <v>Neura Gate Ways</v>
          </cell>
        </row>
        <row r="10">
          <cell r="B10" t="str">
            <v>Juniper Routers</v>
          </cell>
        </row>
        <row r="11">
          <cell r="B11" t="str">
            <v>Oracle Data Base</v>
          </cell>
        </row>
        <row r="12">
          <cell r="B12" t="str">
            <v>Sun Systems</v>
          </cell>
        </row>
        <row r="13">
          <cell r="B13" t="str">
            <v>Installation Material</v>
          </cell>
        </row>
        <row r="14">
          <cell r="B14" t="str">
            <v>Orthogon System</v>
          </cell>
        </row>
        <row r="15">
          <cell r="B15" t="str">
            <v>Guide Tower</v>
          </cell>
        </row>
        <row r="16">
          <cell r="B16" t="str">
            <v>3 Com Switches</v>
          </cell>
        </row>
        <row r="17">
          <cell r="B17" t="str">
            <v>NMS BTL</v>
          </cell>
        </row>
        <row r="18">
          <cell r="B18" t="str">
            <v>NetPac SBC</v>
          </cell>
        </row>
        <row r="19">
          <cell r="B19" t="str">
            <v>RJ45 Connector &amp; Cabinet Rack</v>
          </cell>
        </row>
        <row r="20">
          <cell r="B20" t="str">
            <v>UPS</v>
          </cell>
        </row>
        <row r="21">
          <cell r="B21" t="str">
            <v>Dish Antina</v>
          </cell>
        </row>
        <row r="22">
          <cell r="B22" t="str">
            <v>Racks-Tele city-UK</v>
          </cell>
        </row>
        <row r="23">
          <cell r="B23" t="str">
            <v>PIX 525</v>
          </cell>
        </row>
        <row r="24">
          <cell r="B24" t="str">
            <v>Ethernet Convertor</v>
          </cell>
        </row>
        <row r="25">
          <cell r="B25" t="str">
            <v>Weather Goose</v>
          </cell>
        </row>
        <row r="26">
          <cell r="B26" t="str">
            <v>Cameras</v>
          </cell>
        </row>
        <row r="27">
          <cell r="B27" t="str">
            <v>IP PBX</v>
          </cell>
        </row>
        <row r="28">
          <cell r="B28" t="str">
            <v>Micro Wave Radio</v>
          </cell>
        </row>
        <row r="29">
          <cell r="B29" t="str">
            <v>Quad E1 Digium PCI card</v>
          </cell>
        </row>
        <row r="32">
          <cell r="B32" t="str">
            <v>Head Office Renovation</v>
          </cell>
        </row>
        <row r="34">
          <cell r="B34" t="str">
            <v>NOC-Preparations</v>
          </cell>
        </row>
        <row r="40">
          <cell r="B40" t="str">
            <v>Regional offices-Preparation</v>
          </cell>
        </row>
        <row r="41">
          <cell r="B41" t="str">
            <v>Time Management Systems</v>
          </cell>
        </row>
        <row r="44">
          <cell r="B44" t="str">
            <v>Call Center-</v>
          </cell>
        </row>
        <row r="47">
          <cell r="B47" t="str">
            <v>Furniture &amp; Fixture</v>
          </cell>
        </row>
        <row r="48">
          <cell r="B48" t="str">
            <v>Computer Equipment</v>
          </cell>
        </row>
        <row r="49">
          <cell r="B49" t="str">
            <v>Vehicles</v>
          </cell>
        </row>
        <row r="51">
          <cell r="B51" t="str">
            <v xml:space="preserve">Co-Location- </v>
          </cell>
        </row>
        <row r="55">
          <cell r="B55" t="str">
            <v>Total Fixed Assets</v>
          </cell>
        </row>
        <row r="58">
          <cell r="B58" t="str">
            <v>DIU`s</v>
          </cell>
        </row>
        <row r="59">
          <cell r="B59" t="str">
            <v>Media E1s</v>
          </cell>
        </row>
        <row r="61">
          <cell r="B61" t="str">
            <v>Grand Total</v>
          </cell>
        </row>
      </sheetData>
      <sheetData sheetId="1" refreshError="1"/>
      <sheetData sheetId="2" refreshError="1">
        <row r="1">
          <cell r="A1" t="str">
            <v>Burraq Telecom Limited</v>
          </cell>
        </row>
        <row r="3">
          <cell r="A3" t="str">
            <v>Detail of Expenses Department Wise (Operation)</v>
          </cell>
        </row>
        <row r="5">
          <cell r="A5" t="str">
            <v>Head of Department: Mr. Muhammad Aqeel, Mr. Shakeel Ilyas</v>
          </cell>
        </row>
        <row r="9">
          <cell r="B9" t="str">
            <v>Salary</v>
          </cell>
        </row>
        <row r="10">
          <cell r="B10" t="str">
            <v>Entertainment</v>
          </cell>
        </row>
        <row r="11">
          <cell r="B11" t="str">
            <v>Medical</v>
          </cell>
        </row>
        <row r="12">
          <cell r="B12" t="str">
            <v>Mobile</v>
          </cell>
        </row>
        <row r="13">
          <cell r="B13" t="str">
            <v>P.O.L</v>
          </cell>
        </row>
        <row r="14">
          <cell r="B14" t="str">
            <v>Rates &amp; Taxes</v>
          </cell>
        </row>
        <row r="15">
          <cell r="B15" t="str">
            <v>Travelling</v>
          </cell>
        </row>
        <row r="16">
          <cell r="B16" t="str">
            <v>Hotelling</v>
          </cell>
        </row>
        <row r="17">
          <cell r="B17" t="str">
            <v>Vehicle R &amp; M</v>
          </cell>
        </row>
        <row r="18">
          <cell r="B18" t="str">
            <v>Company paid Driver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</row>
        <row r="22">
          <cell r="B22" t="str">
            <v>Salary</v>
          </cell>
        </row>
        <row r="23">
          <cell r="B23" t="str">
            <v>Salary</v>
          </cell>
        </row>
        <row r="24">
          <cell r="B24" t="str">
            <v>Advertisement</v>
          </cell>
        </row>
        <row r="25">
          <cell r="B25" t="str">
            <v>Car Rentals</v>
          </cell>
        </row>
        <row r="26">
          <cell r="B26" t="str">
            <v>Vehicle R &amp; M</v>
          </cell>
        </row>
        <row r="27">
          <cell r="B27" t="str">
            <v>Daily Allowance to Employees</v>
          </cell>
        </row>
        <row r="28">
          <cell r="B28" t="str">
            <v>Entertainment</v>
          </cell>
        </row>
        <row r="29">
          <cell r="B29" t="str">
            <v>Fee,Registration &amp; Subscription</v>
          </cell>
        </row>
        <row r="30">
          <cell r="B30" t="str">
            <v>Hotelling</v>
          </cell>
        </row>
        <row r="31">
          <cell r="B31" t="str">
            <v>Mark-Up Lease</v>
          </cell>
        </row>
        <row r="32">
          <cell r="B32" t="str">
            <v>Documentation charges-Lease Vehicle</v>
          </cell>
        </row>
        <row r="33">
          <cell r="B33" t="str">
            <v>Medical Expenses</v>
          </cell>
        </row>
        <row r="34">
          <cell r="B34" t="str">
            <v>Misc. Office Expense</v>
          </cell>
        </row>
        <row r="35">
          <cell r="B35" t="str">
            <v>Mobile Expenses</v>
          </cell>
        </row>
        <row r="36">
          <cell r="B36" t="str">
            <v>Office Renovation</v>
          </cell>
        </row>
        <row r="37">
          <cell r="B37" t="str">
            <v>Office Supplies</v>
          </cell>
        </row>
        <row r="38">
          <cell r="B38" t="str">
            <v>P.O.L</v>
          </cell>
        </row>
        <row r="39">
          <cell r="B39" t="str">
            <v>Postage &amp; Delivery</v>
          </cell>
        </row>
        <row r="40">
          <cell r="B40" t="str">
            <v>Printing &amp; Stationay</v>
          </cell>
        </row>
        <row r="41">
          <cell r="B41" t="str">
            <v>Telephone Expenses</v>
          </cell>
        </row>
        <row r="42">
          <cell r="B42" t="str">
            <v>Services</v>
          </cell>
        </row>
        <row r="43">
          <cell r="B43" t="str">
            <v>Rates &amp; Taxes</v>
          </cell>
        </row>
        <row r="44">
          <cell r="B44" t="str">
            <v>Travelling</v>
          </cell>
        </row>
        <row r="45">
          <cell r="B45" t="str">
            <v>Travelling</v>
          </cell>
        </row>
        <row r="46">
          <cell r="B46" t="str">
            <v>Utility Bills- Electricity</v>
          </cell>
        </row>
        <row r="47">
          <cell r="B47" t="str">
            <v>Sales Promotion</v>
          </cell>
        </row>
        <row r="48">
          <cell r="B48" t="str">
            <v>Services</v>
          </cell>
        </row>
        <row r="49">
          <cell r="A49" t="str">
            <v>WLL</v>
          </cell>
        </row>
        <row r="50">
          <cell r="B50" t="str">
            <v>Total</v>
          </cell>
        </row>
        <row r="51">
          <cell r="B51" t="str">
            <v>Salary</v>
          </cell>
        </row>
        <row r="52">
          <cell r="B52" t="str">
            <v>Entertainment</v>
          </cell>
        </row>
        <row r="53">
          <cell r="B53" t="str">
            <v>ADVANCES:Employees:Projects:Operations:Muhammad Aqeel-Dir Ops</v>
          </cell>
        </row>
        <row r="54">
          <cell r="B54" t="str">
            <v>ADVANCES:Employees:Projects:Operations:Shakeel ILyas</v>
          </cell>
        </row>
        <row r="55">
          <cell r="B55" t="str">
            <v>Printing &amp; Stationay</v>
          </cell>
        </row>
        <row r="56">
          <cell r="B56" t="str">
            <v>Travelling</v>
          </cell>
        </row>
        <row r="57">
          <cell r="B57" t="str">
            <v>Entertainment:LDI:Head Office:Operations:Director Operations</v>
          </cell>
        </row>
        <row r="58">
          <cell r="B58" t="str">
            <v>Entertainment:LDI:NOC:Operations:Director Operations</v>
          </cell>
        </row>
        <row r="61">
          <cell r="B61" t="str">
            <v>Medical Expenses:LDI:Head Office:Operations:Muhammad Aqeel</v>
          </cell>
        </row>
        <row r="62">
          <cell r="B62" t="str">
            <v>Entertainment:LDI:Head Office:Technical:Asad Karim</v>
          </cell>
        </row>
        <row r="63">
          <cell r="B63" t="str">
            <v>Mobile Expenses:LDI:Head Office:Operations:0300-5011747</v>
          </cell>
        </row>
        <row r="64">
          <cell r="B64" t="str">
            <v>Mobile Expenses:LDI:Head Office:Operations:0300-5011748</v>
          </cell>
        </row>
        <row r="65">
          <cell r="B65" t="str">
            <v>Mobile Expenses:LDI:Head Office:Operations:Director Operations</v>
          </cell>
        </row>
        <row r="66">
          <cell r="B66" t="str">
            <v>P.O.L:LDI:Head Office:Technical:P.O.L Mr. Asad Karim</v>
          </cell>
        </row>
        <row r="67">
          <cell r="B67" t="str">
            <v>Telephone Expenses:LDI:Head Office:Director's Telephone Expenses:Mr. Asad Karim C.T.O.</v>
          </cell>
        </row>
        <row r="68">
          <cell r="B68" t="str">
            <v>P.O.L:LDI:Head Office:Operations:P.O.L-Director Operations</v>
          </cell>
        </row>
        <row r="70">
          <cell r="B70" t="str">
            <v>Rates &amp; Taxes:LDI:Head Office:Operations:Director Operations</v>
          </cell>
        </row>
        <row r="72">
          <cell r="B72" t="str">
            <v>Travelling:LDI:Head Office:Operations:Mr. Muhammad Aqeel</v>
          </cell>
        </row>
        <row r="73">
          <cell r="B73" t="str">
            <v>ADVANCES:Employees:Projects:NOC:Shahzad Ahmed (Admin)</v>
          </cell>
        </row>
        <row r="74">
          <cell r="B74" t="str">
            <v>ADVANCES:Employees:Projects:NOC:Tabish Anwar</v>
          </cell>
        </row>
        <row r="75">
          <cell r="B75" t="str">
            <v>ADVANCES:Employees:Projects:Technical:Abdul Quyyum</v>
          </cell>
        </row>
        <row r="78">
          <cell r="B78" t="str">
            <v>ADVANCES:Employees:Projects:Operations:Abdul Quyyum</v>
          </cell>
        </row>
        <row r="79">
          <cell r="B79" t="str">
            <v>ADVANCES:Employees:Projects:Operations:Amir Yaqoob(Gujrat)</v>
          </cell>
        </row>
        <row r="80">
          <cell r="B80" t="str">
            <v>ADVANCES:Employees:Projects:Operations:Arif (Quetta)</v>
          </cell>
        </row>
        <row r="81">
          <cell r="B81" t="str">
            <v>ADVANCES:Employees:Projects:Operations:Asim Khan (Peshawar)</v>
          </cell>
        </row>
        <row r="82">
          <cell r="B82" t="str">
            <v>ADVANCES:Employees:Projects:Operations:Danish</v>
          </cell>
        </row>
        <row r="83">
          <cell r="B83" t="str">
            <v>ADVANCES:Employees:Projects:Operations:Faheem Akhtar</v>
          </cell>
        </row>
        <row r="84">
          <cell r="B84" t="str">
            <v>ADVANCES:Employees:Projects:Operations:Faisal Nadeem</v>
          </cell>
        </row>
        <row r="85">
          <cell r="B85" t="str">
            <v>ADVANCES:Employees:Projects:Operations:Farrukh Sajjad</v>
          </cell>
        </row>
        <row r="86">
          <cell r="B86" t="str">
            <v>ADVANCES:Employees:Projects:Operations:Irfan (Jehlum)</v>
          </cell>
        </row>
        <row r="87">
          <cell r="B87" t="str">
            <v>ADVANCES:Employees:Projects:Operations:Irfan Rafi</v>
          </cell>
        </row>
        <row r="88">
          <cell r="B88" t="str">
            <v>ADVANCES:Employees:Projects:Operations:Jamil Ahmed</v>
          </cell>
        </row>
        <row r="89">
          <cell r="B89" t="str">
            <v>ADVANCES:Employees:Projects:Operations:M. Shoaib</v>
          </cell>
        </row>
        <row r="90">
          <cell r="B90" t="str">
            <v>ADVANCES:Employees:Projects:Operations:Malik Niaz Khan</v>
          </cell>
        </row>
        <row r="91">
          <cell r="B91" t="str">
            <v>ADVANCES:Employees:Projects:Operations:Mr. Imtiaz Ahmed (Irfan Ali)</v>
          </cell>
        </row>
        <row r="92">
          <cell r="B92" t="str">
            <v>ADVANCES:Employees:Projects:Operations:Muhammad ILyas</v>
          </cell>
        </row>
        <row r="93">
          <cell r="B93" t="str">
            <v>ADVANCES:Employees:Projects:Operations:Naveed Iqbal</v>
          </cell>
        </row>
        <row r="94">
          <cell r="B94" t="str">
            <v>ADVANCES:Employees:Projects:Operations:Noman (Karachi)</v>
          </cell>
        </row>
        <row r="95">
          <cell r="B95" t="str">
            <v>ADVANCES:Employees:Projects:Operations:Saleh Muhammad (Abbottabad)</v>
          </cell>
        </row>
        <row r="96">
          <cell r="B96" t="str">
            <v>ADVANCES:Employees:Projects:Operations:Siraj (Hyderabad)</v>
          </cell>
        </row>
        <row r="97">
          <cell r="B97" t="str">
            <v>ADVANCES:Employees:Projects:Operations:Tariq Ahmed (Sahiwal)</v>
          </cell>
        </row>
        <row r="98">
          <cell r="B98" t="str">
            <v>ADVANCES:Employees:Projects:Operations:Tariq Memon</v>
          </cell>
        </row>
        <row r="99">
          <cell r="B99" t="str">
            <v>ADVANCES:Employees:Projects:Operations:Zahid Masood</v>
          </cell>
        </row>
        <row r="100">
          <cell r="B100" t="str">
            <v>ADVANCES:Employees:Projects:Operations:Zubair A. Latif (Lahore)</v>
          </cell>
        </row>
        <row r="103">
          <cell r="B103" t="str">
            <v>Hotelling:LDI:NOC:Network Administration:Nauman Jamil</v>
          </cell>
        </row>
        <row r="104">
          <cell r="B104" t="str">
            <v>Advertisement:LDI:NOC:Operations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</row>
        <row r="109">
          <cell r="B109" t="str">
            <v>Internet Expenses:LDI:NOC:Administration</v>
          </cell>
        </row>
        <row r="110">
          <cell r="B110" t="str">
            <v>Daily Allowance to Employees:LDI:Head Office:Operations:Faheem Akhtar</v>
          </cell>
        </row>
        <row r="111">
          <cell r="B111" t="str">
            <v>Daily Allowance to Employees:LDI:Head Office:Operations:Jamil Ahmed</v>
          </cell>
        </row>
        <row r="112">
          <cell r="B112" t="str">
            <v>Daily Allowance to Employees:LDI:Head Office:Operations:Muhammad ILyas</v>
          </cell>
        </row>
        <row r="113">
          <cell r="B113" t="str">
            <v>Daily Allowance to Employees:LDI:Head Office:Operations:Muhammad Shoaib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</row>
        <row r="117">
          <cell r="B117" t="str">
            <v>legal and Professional charges:LDI:NOC:Administration</v>
          </cell>
        </row>
        <row r="118">
          <cell r="B118" t="str">
            <v>Entertainment:LDI:NOC:Operations:Faheem Akhtar</v>
          </cell>
        </row>
        <row r="119">
          <cell r="B119" t="str">
            <v>Entertainment:LDI:NOC:Operations:Irfan Rafi</v>
          </cell>
        </row>
        <row r="120">
          <cell r="B120" t="str">
            <v>Entertainment:LDI:NOC:Operations:Muhammad ILyas</v>
          </cell>
        </row>
        <row r="121">
          <cell r="B121" t="str">
            <v>Entertainment:LDI:NOC:Operations:Naveed Iqbal</v>
          </cell>
        </row>
        <row r="122">
          <cell r="B122" t="str">
            <v>Entertainment:LDI:NOC:Operations:Tariq Memon</v>
          </cell>
        </row>
        <row r="126">
          <cell r="B126" t="str">
            <v>Fee,Registration &amp; Subscription:LDI:Head Office:Operations</v>
          </cell>
        </row>
        <row r="127">
          <cell r="B127" t="str">
            <v>Medical Expenses:LDI:NOC:Technical:Abdul Quyyum</v>
          </cell>
        </row>
        <row r="128">
          <cell r="B128" t="str">
            <v>Medical Expenses:LDI:NOC:Technical:Mr. Abdul Qayyum NOC</v>
          </cell>
        </row>
        <row r="129">
          <cell r="B129" t="str">
            <v>Hotelling:LDI:NOC:Operations:Faheem Akhtar</v>
          </cell>
        </row>
        <row r="130">
          <cell r="B130" t="str">
            <v>Hotelling:LDI:NOC:Operations:Muhammad ILyas</v>
          </cell>
        </row>
        <row r="131">
          <cell r="B131" t="str">
            <v>Hotelling:LDI:NOC:Operations:Numan Usman</v>
          </cell>
        </row>
        <row r="132">
          <cell r="B132" t="str">
            <v>Hotelling:LDI:NOC:Operations:Tariq Memon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</row>
        <row r="138">
          <cell r="B138" t="str">
            <v>Mark-Up Lease:LDI:NOC:Operation</v>
          </cell>
        </row>
        <row r="139">
          <cell r="B139" t="str">
            <v>Mobile Expenses:LDI:NOC:Network Administration:Nauman Jamil</v>
          </cell>
        </row>
        <row r="140">
          <cell r="B140" t="str">
            <v>Mobile Expenses:LDI:NOC:Tehnical:0300-5011742</v>
          </cell>
        </row>
        <row r="141">
          <cell r="B141" t="str">
            <v>Medical Expenses:LDI:Head Office:Operations:Farrukh Sajjad</v>
          </cell>
        </row>
        <row r="142">
          <cell r="B142" t="str">
            <v>Medical Expenses:LDI:Head Office:Operations:Muhammad ILyas</v>
          </cell>
        </row>
        <row r="145">
          <cell r="B145" t="str">
            <v>Misc. Office Expense:LDI:NOC:Operations</v>
          </cell>
        </row>
        <row r="146">
          <cell r="B146" t="str">
            <v>Misc. Office Expense:LDI:NOC:Operations:Asim Khan</v>
          </cell>
        </row>
        <row r="147">
          <cell r="B147" t="str">
            <v>Misc. Office Expense:LDI:NOC:Operations:Faheem Akhtar</v>
          </cell>
        </row>
        <row r="148">
          <cell r="B148" t="str">
            <v>Misc. Office Expense:LDI:NOC:Operations:Irfan Rafi</v>
          </cell>
        </row>
        <row r="149">
          <cell r="B149" t="str">
            <v>Misc. Office Expense:LDI:NOC:Operations:Muhammad Tariq</v>
          </cell>
        </row>
        <row r="151">
          <cell r="B151" t="str">
            <v>Office Supplies:LDI:NOC:Administration</v>
          </cell>
        </row>
        <row r="152">
          <cell r="B152" t="str">
            <v>Office Supplies:LDI:NOC:Network Administration</v>
          </cell>
        </row>
        <row r="153">
          <cell r="B153" t="str">
            <v>Mobile Expenses:LDI:Head Office:Operations:0300-5011743</v>
          </cell>
        </row>
        <row r="154">
          <cell r="B154" t="str">
            <v>Mobile Expenses:LDI:Head Office:Operations:Naveed Iqbal</v>
          </cell>
        </row>
        <row r="155">
          <cell r="B155" t="str">
            <v>Mobile Expenses:LDI:NOC:Operations</v>
          </cell>
        </row>
        <row r="156">
          <cell r="B156" t="str">
            <v>Mobile Expenses:LDI:NOC:Operations:0300-5015330</v>
          </cell>
        </row>
        <row r="157">
          <cell r="B157" t="str">
            <v>Mobile Expenses:LDI:NOC:Operations:0300-8566066</v>
          </cell>
        </row>
        <row r="158">
          <cell r="B158" t="str">
            <v>Mobile Expenses:LDI:NOC:Operations:Faheem Akhtar</v>
          </cell>
        </row>
        <row r="159">
          <cell r="B159" t="str">
            <v>Mobile Expenses:LDI:NOC:Operations:Muhammad Tariq</v>
          </cell>
        </row>
        <row r="160">
          <cell r="B160" t="str">
            <v>Mobile Expenses:LDI:R.O Karachi:Operations:0300-2014845</v>
          </cell>
        </row>
        <row r="162">
          <cell r="B162" t="str">
            <v>Postage &amp; Delivery:LDI:NOC:Administration</v>
          </cell>
        </row>
        <row r="164">
          <cell r="B164" t="str">
            <v>Office Renovation:LDI:NOC:Operations</v>
          </cell>
        </row>
        <row r="165">
          <cell r="B165" t="str">
            <v>Office Renovation:LDI:NOC:Operations:Malik Niaz Khan</v>
          </cell>
        </row>
        <row r="168">
          <cell r="B168" t="str">
            <v>Printing &amp; Stationay:LDI:NOC:Administration</v>
          </cell>
        </row>
        <row r="169">
          <cell r="B169" t="str">
            <v>Office Supplies:LDI:A.O Quetta:Operations</v>
          </cell>
        </row>
        <row r="170">
          <cell r="B170" t="str">
            <v>Office Supplies:LDI:Head Office:Operations:Muhammad ILyas</v>
          </cell>
        </row>
        <row r="171">
          <cell r="B171" t="str">
            <v>Office Supplies:LDI:NOC:Operations</v>
          </cell>
        </row>
        <row r="172">
          <cell r="B172" t="str">
            <v>Office Supplies:LDI:NOC:Operations:Faheem Akhtar</v>
          </cell>
        </row>
        <row r="173">
          <cell r="B173" t="str">
            <v>Office Supplies:LDI:NOC:Operations:Irfan Rafi</v>
          </cell>
        </row>
        <row r="174">
          <cell r="B174" t="str">
            <v>Office Supplies:LDI:R.O Faisalabad:Operations</v>
          </cell>
        </row>
        <row r="175">
          <cell r="B175" t="str">
            <v>Services:LDI:Head Office:Technical</v>
          </cell>
        </row>
        <row r="176">
          <cell r="B176" t="str">
            <v>Services:LDI:NOC:Administration</v>
          </cell>
        </row>
        <row r="177">
          <cell r="B177" t="str">
            <v>P.O.L:LDI:Head Office:Operations:P.O.L Mr. Tariq Memon</v>
          </cell>
        </row>
        <row r="180">
          <cell r="B180" t="str">
            <v>Telephone Expenses:LDI:NOC:Administration</v>
          </cell>
        </row>
        <row r="181">
          <cell r="B181" t="str">
            <v>Postage &amp; Delivery:LDI:A.O Faisalabad:Operations:Faisal Nadeem</v>
          </cell>
        </row>
        <row r="182">
          <cell r="B182" t="str">
            <v>Postage &amp; Delivery:LDI:A.O Quetta:Operations:Muhammad Arif</v>
          </cell>
        </row>
        <row r="183">
          <cell r="B183" t="str">
            <v>Postage &amp; Delivery:LDI:NOC:Operations</v>
          </cell>
        </row>
        <row r="184">
          <cell r="B184" t="str">
            <v>Postage &amp; Delivery:LDI:NOC:Operations:Asim Khan</v>
          </cell>
        </row>
        <row r="185">
          <cell r="B185" t="str">
            <v>Postage &amp; Delivery:LDI:NOC:Operations:Malik Niaz Khan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</row>
        <row r="188">
          <cell r="B188" t="str">
            <v>Postage &amp; Delivery:LDI:NOC:Operations:Naveed Iqbal</v>
          </cell>
        </row>
        <row r="189">
          <cell r="B189" t="str">
            <v>Postage &amp; Delivery:LDI:NOC:Operations:Numan Usman</v>
          </cell>
        </row>
        <row r="190">
          <cell r="B190" t="str">
            <v>Travelling:LDI:NOC:Network Administration:Hamid Bashir</v>
          </cell>
        </row>
        <row r="191">
          <cell r="B191" t="str">
            <v>Travelling:LDI:NOC:Network Administration:Mr. Amir Nasir</v>
          </cell>
        </row>
        <row r="192">
          <cell r="B192" t="str">
            <v>Printing &amp; Stationay:LDI:NOC:Operations</v>
          </cell>
        </row>
        <row r="193">
          <cell r="B193" t="str">
            <v>Printing &amp; Stationay:LDI:NOC:Operations:Malik Niaz Khan</v>
          </cell>
        </row>
        <row r="194">
          <cell r="B194" t="str">
            <v>Printing &amp; Stationay:LDI:NOC:Operations:Muhammad Tariq</v>
          </cell>
        </row>
        <row r="195">
          <cell r="B195" t="str">
            <v>Travelling:LDI:NOC:Technical:Asif Ahmed</v>
          </cell>
        </row>
        <row r="196">
          <cell r="B196" t="str">
            <v>Travelling:LDI:NOC:Technical:Hammad Ullah</v>
          </cell>
        </row>
        <row r="197">
          <cell r="B197" t="str">
            <v>R &amp; M Electric Equipment:LDI:NOC:Operations</v>
          </cell>
        </row>
        <row r="198">
          <cell r="B198" t="str">
            <v>Travelling:LDI:NOC:Technical:Mr. Sajid Tareen</v>
          </cell>
        </row>
        <row r="199">
          <cell r="B199" t="str">
            <v>Travelling:LDI:NOC:Technical:Muhammad Shoaib</v>
          </cell>
        </row>
        <row r="200">
          <cell r="B200" t="str">
            <v>Travelling:LDI:NOC:Technical:Syed Babar Abbass</v>
          </cell>
        </row>
        <row r="201">
          <cell r="B201" t="str">
            <v>Rates &amp; Taxes:LDI:Head Office:Operations:Faheem Akhtar</v>
          </cell>
        </row>
        <row r="202">
          <cell r="B202" t="str">
            <v>Rates &amp; Taxes:LDI:Head Office:Operations:Tariq Memon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6">
          <cell r="B206" t="str">
            <v>Sales Promotion:LDI:NOC:Operations</v>
          </cell>
        </row>
        <row r="207">
          <cell r="B207" t="str">
            <v>Sales Promotion:LDI:R.O Karachi:Operations</v>
          </cell>
        </row>
        <row r="208">
          <cell r="B208" t="str">
            <v>Vehicle R &amp; M:LDI:NOC:Technical:Mr. Tabish Anwar</v>
          </cell>
        </row>
        <row r="210">
          <cell r="B210" t="str">
            <v>Services:LDI:NOC:Operations</v>
          </cell>
        </row>
        <row r="211">
          <cell r="B211" t="str">
            <v>Services:LDI:NOC:Operations:Naveed Iqbal</v>
          </cell>
        </row>
        <row r="212">
          <cell r="B212" t="str">
            <v>Services:LDI:NOC:Operations:Numan Usman</v>
          </cell>
        </row>
        <row r="213">
          <cell r="B213" t="str">
            <v>Entertainment:WLL:Head Office</v>
          </cell>
        </row>
        <row r="214">
          <cell r="B214" t="str">
            <v>Mobile Expenses:WLL:300-8500438</v>
          </cell>
        </row>
        <row r="215">
          <cell r="B215" t="str">
            <v>Telephone Expenses:LDI:Head Office:Operations:Muhammad ILyas</v>
          </cell>
        </row>
        <row r="216">
          <cell r="B216" t="str">
            <v>Telephone Expenses:LDI:NOC:Operations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</row>
        <row r="224">
          <cell r="B224" t="str">
            <v>Travelling:LDI:NOC:Operations:Asim Khan</v>
          </cell>
        </row>
        <row r="225">
          <cell r="B225" t="str">
            <v>Travelling:LDI:NOC:Operations:Faheem Akhtar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</row>
        <row r="230">
          <cell r="B230" t="str">
            <v>Travelling:LDI:NOC:Operations:Malik Niaz Khan</v>
          </cell>
        </row>
        <row r="231">
          <cell r="B231" t="str">
            <v>Travelling:LDI:NOC:Operations:Mr. Naveed Iqbal</v>
          </cell>
        </row>
        <row r="232">
          <cell r="B232" t="str">
            <v>Travelling:LDI:NOC:Operations:Muhammad ILyas</v>
          </cell>
        </row>
        <row r="233">
          <cell r="B233" t="str">
            <v>Travelling:LDI:NOC:Operations:Muhammad Tariq</v>
          </cell>
        </row>
        <row r="234">
          <cell r="B234" t="str">
            <v>Travelling:LDI:NOC:Operations:Numan Usman</v>
          </cell>
        </row>
        <row r="235">
          <cell r="B235" t="str">
            <v>Travelling:LDI:NOC:Operations:Tariq Memon</v>
          </cell>
        </row>
        <row r="238">
          <cell r="B238" t="str">
            <v>Vehicle R &amp; M:LDI:Head Office:Operations:Tariq Memon</v>
          </cell>
        </row>
      </sheetData>
      <sheetData sheetId="3" refreshError="1">
        <row r="1">
          <cell r="A1" t="str">
            <v>Burraq Telecom Limited</v>
          </cell>
        </row>
        <row r="3">
          <cell r="A3" t="str">
            <v>Detail of Expenses Department Wise (Technical)</v>
          </cell>
        </row>
        <row r="5">
          <cell r="A5" t="str">
            <v>Head of Department: Mr. Asad Karim (CTO)</v>
          </cell>
        </row>
        <row r="9">
          <cell r="B9" t="str">
            <v>Salary</v>
          </cell>
        </row>
        <row r="10">
          <cell r="B10" t="str">
            <v>Entertainment</v>
          </cell>
        </row>
        <row r="11">
          <cell r="B11" t="str">
            <v>Medical Expenses</v>
          </cell>
        </row>
        <row r="12">
          <cell r="B12" t="str">
            <v>Mobile Expenses</v>
          </cell>
        </row>
        <row r="13">
          <cell r="B13" t="str">
            <v>Internet</v>
          </cell>
        </row>
        <row r="14">
          <cell r="B14" t="str">
            <v>P.O.L</v>
          </cell>
        </row>
        <row r="15">
          <cell r="B15" t="str">
            <v>Telephone Expenses</v>
          </cell>
        </row>
        <row r="16">
          <cell r="B16" t="str">
            <v>Vehicle R &amp; M</v>
          </cell>
        </row>
        <row r="17">
          <cell r="B17" t="str">
            <v>Company paid Driver</v>
          </cell>
        </row>
        <row r="18">
          <cell r="B18" t="str">
            <v>Company paid Driver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</row>
        <row r="22">
          <cell r="B22" t="str">
            <v>Salary</v>
          </cell>
        </row>
        <row r="23">
          <cell r="B23" t="str">
            <v>Daily Allowance to Employees</v>
          </cell>
        </row>
        <row r="24">
          <cell r="B24" t="str">
            <v>Documentation Charges</v>
          </cell>
        </row>
        <row r="25">
          <cell r="B25" t="str">
            <v>Entertainment</v>
          </cell>
        </row>
        <row r="26">
          <cell r="B26" t="str">
            <v>Fee,Registration &amp; Subscription</v>
          </cell>
        </row>
        <row r="27">
          <cell r="B27" t="str">
            <v>Hotelling</v>
          </cell>
        </row>
        <row r="28">
          <cell r="B28" t="str">
            <v>Internet Expenses</v>
          </cell>
        </row>
        <row r="29">
          <cell r="B29" t="str">
            <v>legal and Professional charges</v>
          </cell>
        </row>
        <row r="30">
          <cell r="B30" t="str">
            <v>Mark-Up Lease</v>
          </cell>
        </row>
        <row r="31">
          <cell r="B31" t="str">
            <v>Medical Expenses</v>
          </cell>
        </row>
        <row r="32">
          <cell r="B32" t="str">
            <v>Misc. Office Expense</v>
          </cell>
        </row>
        <row r="33">
          <cell r="B33" t="str">
            <v>Mobile Expenses</v>
          </cell>
        </row>
        <row r="34">
          <cell r="B34" t="str">
            <v>Office Renovation</v>
          </cell>
        </row>
        <row r="35">
          <cell r="B35" t="str">
            <v>Office Rent</v>
          </cell>
        </row>
        <row r="36">
          <cell r="B36" t="str">
            <v>Office Supplies</v>
          </cell>
        </row>
        <row r="37">
          <cell r="B37" t="str">
            <v>P.O.L</v>
          </cell>
        </row>
        <row r="38">
          <cell r="B38" t="str">
            <v>Postage &amp; Delivery</v>
          </cell>
        </row>
        <row r="39">
          <cell r="B39" t="str">
            <v>Printing &amp; Stationay</v>
          </cell>
        </row>
        <row r="40">
          <cell r="B40" t="str">
            <v>R &amp; M Machinery</v>
          </cell>
        </row>
        <row r="41">
          <cell r="B41" t="str">
            <v>R &amp; M Vehicle</v>
          </cell>
        </row>
        <row r="42">
          <cell r="B42" t="str">
            <v>Security Services</v>
          </cell>
        </row>
        <row r="43">
          <cell r="B43" t="str">
            <v>Telephone Expenses</v>
          </cell>
        </row>
        <row r="44">
          <cell r="B44" t="str">
            <v>Services</v>
          </cell>
        </row>
        <row r="45">
          <cell r="B45" t="str">
            <v>Travelling</v>
          </cell>
        </row>
        <row r="46">
          <cell r="B46" t="str">
            <v>Utility Bills- Electricity</v>
          </cell>
        </row>
        <row r="47">
          <cell r="B47" t="str">
            <v>Sales Promotion</v>
          </cell>
        </row>
        <row r="48">
          <cell r="B48" t="str">
            <v>Services</v>
          </cell>
        </row>
        <row r="49">
          <cell r="A49" t="str">
            <v>WLL</v>
          </cell>
        </row>
        <row r="50">
          <cell r="B50" t="str">
            <v>ADVANCES:Employees:Projects:WLL:Sajjad Mumtaz</v>
          </cell>
        </row>
        <row r="51">
          <cell r="B51" t="str">
            <v>Salary</v>
          </cell>
        </row>
        <row r="52">
          <cell r="B52" t="str">
            <v>Entertainment</v>
          </cell>
        </row>
        <row r="53">
          <cell r="B53" t="str">
            <v>P.O.L</v>
          </cell>
        </row>
        <row r="54">
          <cell r="B54" t="str">
            <v>Mobile Expenses:WLL:300-8500438</v>
          </cell>
        </row>
        <row r="55">
          <cell r="B55" t="str">
            <v>Printing &amp; Stationay</v>
          </cell>
        </row>
        <row r="56">
          <cell r="B56" t="str">
            <v>Travelling</v>
          </cell>
        </row>
        <row r="57">
          <cell r="B57" t="str">
            <v>Entertainment:LDI:Head Office:Operations:Director Operations</v>
          </cell>
        </row>
        <row r="58">
          <cell r="B58" t="str">
            <v>Entertainment:LDI:NOC:Operations:Director Operations</v>
          </cell>
        </row>
        <row r="61">
          <cell r="B61" t="str">
            <v>Medical Expenses:LDI:Head Office:Operations:Muhammad Aqeel</v>
          </cell>
        </row>
        <row r="62">
          <cell r="B62" t="str">
            <v>Entertainment:LDI:Head Office:Technical:Asad Karim</v>
          </cell>
        </row>
        <row r="63">
          <cell r="B63" t="str">
            <v>Internet Expenses:LDI:NOC:Technical:Asad Karim</v>
          </cell>
        </row>
        <row r="64">
          <cell r="B64" t="str">
            <v>Medical Expenses:LDI:NOC:Technical:Mr. Asad Karim C.T.O.</v>
          </cell>
        </row>
        <row r="65">
          <cell r="B65" t="str">
            <v>Mobile Expenses:LDI:Head Office:Technical:Mr. Asad Karim C.T.O</v>
          </cell>
        </row>
        <row r="66">
          <cell r="B66" t="str">
            <v>P.O.L:LDI:Head Office:Technical:P.O.L Mr. Asad Karim</v>
          </cell>
        </row>
        <row r="67">
          <cell r="B67" t="str">
            <v>Telephone Expenses:LDI:Head Office:Director's Telephone Expenses:Mr. Asad Karim C.T.O.</v>
          </cell>
        </row>
        <row r="68">
          <cell r="B68" t="str">
            <v>Vehicle R &amp; M:LDI:Head Office:Technical:Mr. Asad Karim</v>
          </cell>
        </row>
        <row r="70">
          <cell r="B70" t="str">
            <v>Rates &amp; Taxes:LDI:Head Office:Operations:Director Operations</v>
          </cell>
        </row>
        <row r="72">
          <cell r="B72" t="str">
            <v>ADVANCES:Employees:Projects:NOC:Hamid Bashir</v>
          </cell>
        </row>
        <row r="73">
          <cell r="B73" t="str">
            <v>ADVANCES:Employees:Projects:NOC:Shahzad Ahmed (Admin)</v>
          </cell>
        </row>
        <row r="74">
          <cell r="B74" t="str">
            <v>ADVANCES:Employees:Projects:NOC:Tabish Anwar</v>
          </cell>
        </row>
        <row r="75">
          <cell r="B75" t="str">
            <v>ADVANCES:Employees:Projects:Technical:Abdul Quyyum</v>
          </cell>
        </row>
        <row r="78">
          <cell r="B78" t="str">
            <v>ADVANCES:Employees:Projects:Operations:Abdul Quyyum</v>
          </cell>
        </row>
        <row r="79">
          <cell r="B79" t="str">
            <v>Car Rentals:LDI:NOC:Technical</v>
          </cell>
        </row>
        <row r="80">
          <cell r="B80" t="str">
            <v>ADVANCES:Employees:Projects:Operations:Arif (Quetta)</v>
          </cell>
        </row>
        <row r="81">
          <cell r="B81" t="str">
            <v>ADVANCES:Employees:Projects:Operations:Asim Khan (Peshawar)</v>
          </cell>
        </row>
        <row r="82">
          <cell r="B82" t="str">
            <v>Consultancy:LDI:NOC:Technical</v>
          </cell>
        </row>
        <row r="83">
          <cell r="B83" t="str">
            <v>ADVANCES:Employees:Projects:Operations:Faheem Akhtar</v>
          </cell>
        </row>
        <row r="84">
          <cell r="B84" t="str">
            <v>ADVANCES:Employees:Projects:Operations:Faisal Nadeem</v>
          </cell>
        </row>
        <row r="85">
          <cell r="B85" t="str">
            <v>Cost of Services:LDI:NOC-Expenses:Electricity Bills</v>
          </cell>
        </row>
        <row r="86">
          <cell r="B86" t="str">
            <v>ADVANCES:Employees:Projects:Operations:Irfan (Jehlum)</v>
          </cell>
        </row>
        <row r="87">
          <cell r="B87" t="str">
            <v>ADVANCES:Employees:Projects:Operations:Irfan Rafi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</row>
        <row r="90">
          <cell r="B90" t="str">
            <v>Daily Allowance to Employees:LDI:NOC:Technical:Syed Babar Abbass</v>
          </cell>
        </row>
        <row r="91">
          <cell r="B91" t="str">
            <v>Daily Allowance to Employees:LDI:NOC:Technical:Zahid Masood</v>
          </cell>
        </row>
        <row r="92">
          <cell r="B92" t="str">
            <v>ADVANCES:Employees:Projects:Operations:Muhammad ILyas</v>
          </cell>
        </row>
        <row r="93">
          <cell r="B93" t="str">
            <v>ADVANCES:Employees:Projects:Operations:Naveed Iqbal</v>
          </cell>
        </row>
        <row r="94">
          <cell r="B94" t="str">
            <v>ADVANCES:Employees:Projects:Operations:Noman (Karachi)</v>
          </cell>
        </row>
        <row r="95">
          <cell r="B95" t="str">
            <v>Entertainment:LDI:NOC:Administration</v>
          </cell>
        </row>
        <row r="96">
          <cell r="B96" t="str">
            <v>Entertainment:LDI:NOC:Network Administration:Asif Ahmed</v>
          </cell>
        </row>
        <row r="97">
          <cell r="B97" t="str">
            <v>Entertainment:LDI:NOC:Network Administration:Nauman Jamil</v>
          </cell>
        </row>
        <row r="98">
          <cell r="B98" t="str">
            <v>Entertainment:LDI:NOC:Technical:Syed Babar Abbass</v>
          </cell>
        </row>
        <row r="99">
          <cell r="B99" t="str">
            <v>Entertainment:LDI:NOC:Technical:Zahid Masood</v>
          </cell>
        </row>
        <row r="100">
          <cell r="B100" t="str">
            <v>ADVANCES:Employees:Projects:Operations:Zubair A. Latif (Lahore)</v>
          </cell>
        </row>
        <row r="103">
          <cell r="B103" t="str">
            <v>Hotelling:LDI:NOC:Network Administration:Nauman Jamil</v>
          </cell>
        </row>
        <row r="104">
          <cell r="B104" t="str">
            <v>Hotelling:LDI:NOC:Operations:Jamil Ahmed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</row>
        <row r="109">
          <cell r="B109" t="str">
            <v>Internet Expenses:LDI:NOC:Administration</v>
          </cell>
        </row>
        <row r="110">
          <cell r="B110" t="str">
            <v>Internet Expenses:LDI:NOC:Network Administration:Amir Nasir</v>
          </cell>
        </row>
        <row r="111">
          <cell r="B111" t="str">
            <v>Internet Expenses:LDI:NOC:Network Administration:Atif Rasheed</v>
          </cell>
        </row>
        <row r="112">
          <cell r="B112" t="str">
            <v>Internet Expenses:LDI:NOC:Network Administration:Numan Jamil</v>
          </cell>
        </row>
        <row r="113">
          <cell r="B113" t="str">
            <v>Internet Expenses:LDI:NOC:Technical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</row>
        <row r="117">
          <cell r="B117" t="str">
            <v>legal and Professional charges:LDI:NOC:Administration</v>
          </cell>
        </row>
        <row r="118">
          <cell r="B118" t="str">
            <v>Entertainment:LDI:NOC:Operations:Faheem Akhtar</v>
          </cell>
        </row>
        <row r="119">
          <cell r="B119" t="str">
            <v>Entertainment:LDI:NOC:Operations:Irfan Rafi</v>
          </cell>
        </row>
        <row r="120">
          <cell r="B120" t="str">
            <v>Entertainment:LDI:NOC:Operations:Muhammad ILyas</v>
          </cell>
        </row>
        <row r="121">
          <cell r="B121" t="str">
            <v>Mark-Up Lease:LDI:NOC:Technical</v>
          </cell>
        </row>
        <row r="122">
          <cell r="B122" t="str">
            <v>Mark-Up Lease:LDI:NOC:Technical:Equipment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</row>
        <row r="128">
          <cell r="B128" t="str">
            <v>Medical Expenses:LDI:NOC:Technical:Mr. Abdul Qayyum NOC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</row>
        <row r="132">
          <cell r="B132" t="str">
            <v>Medical Expenses:LDI:NOC:Technical:Syed Babar Abbass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</row>
        <row r="138">
          <cell r="B138" t="str">
            <v>Mobile Expenses:LDI:NOC:Administration</v>
          </cell>
        </row>
        <row r="139">
          <cell r="B139" t="str">
            <v>Mobile Expenses:LDI:NOC:Network Administration:Nauman Jamil</v>
          </cell>
        </row>
        <row r="140">
          <cell r="B140" t="str">
            <v>Mobile Expenses:LDI:NOC:Tehnical:0300-5011742</v>
          </cell>
        </row>
        <row r="141">
          <cell r="B141" t="str">
            <v>Mobile Expenses:LDI:NOC:Tehnical:0300-5011745</v>
          </cell>
        </row>
        <row r="142">
          <cell r="B142" t="str">
            <v>Mobile Expenses:LDI:NOC:Tehnical:0333-5679922</v>
          </cell>
        </row>
        <row r="145">
          <cell r="B145" t="str">
            <v>Office Renovation:LDI:NOC:Administration</v>
          </cell>
        </row>
        <row r="146">
          <cell r="B146" t="str">
            <v>Misc. Office Expense:LDI:NOC:Operations:Asim Khan</v>
          </cell>
        </row>
        <row r="147">
          <cell r="B147" t="str">
            <v>Misc. Office Expense:LDI:NOC:Operations:Faheem Akhtar</v>
          </cell>
        </row>
        <row r="148">
          <cell r="B148" t="str">
            <v>Office Rent:LDI:NOC:Administration</v>
          </cell>
        </row>
        <row r="149">
          <cell r="B149" t="str">
            <v>Misc. Office Expense:LDI:NOC:Operations:Muhammad Tariq</v>
          </cell>
        </row>
        <row r="151">
          <cell r="B151" t="str">
            <v>Office Supplies:LDI:NOC:Administration</v>
          </cell>
        </row>
        <row r="152">
          <cell r="B152" t="str">
            <v>Office Supplies:LDI:NOC:Network Administration</v>
          </cell>
        </row>
        <row r="153">
          <cell r="B153" t="str">
            <v>Mobile Expenses:LDI:Head Office:Operations:0300-5011743</v>
          </cell>
        </row>
        <row r="154">
          <cell r="B154" t="str">
            <v>Mobile Expenses:LDI:Head Office:Operations:Naveed Iqbal</v>
          </cell>
        </row>
        <row r="155">
          <cell r="B155" t="str">
            <v>P.O.L:LDI:Head Office:Technical:Mr.Tabish Anwar-P.O.L</v>
          </cell>
        </row>
        <row r="156">
          <cell r="B156" t="str">
            <v>P.O.L:LDI:Head Office:Technical:P.O.L Mr. Amer Nasir</v>
          </cell>
        </row>
        <row r="157">
          <cell r="B157" t="str">
            <v>P.O.L:LDI:NOC:Administration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</row>
        <row r="160">
          <cell r="B160" t="str">
            <v>Mobile Expenses:LDI:R.O Karachi:Operations:0300-2014845</v>
          </cell>
        </row>
        <row r="162">
          <cell r="B162" t="str">
            <v>Postage &amp; Delivery:LDI:NOC:Administration</v>
          </cell>
        </row>
        <row r="164">
          <cell r="B164" t="str">
            <v>Office Renovation:LDI:NOC:Operations</v>
          </cell>
        </row>
        <row r="165">
          <cell r="B165" t="str">
            <v>PREPAYMENTS:Rent- NOC Office</v>
          </cell>
        </row>
        <row r="168">
          <cell r="B168" t="str">
            <v>Printing &amp; Stationay:LDI:NOC:Administration</v>
          </cell>
        </row>
        <row r="169">
          <cell r="B169" t="str">
            <v>Printing &amp; Stationay:LDI:NOC:Technical</v>
          </cell>
        </row>
        <row r="170">
          <cell r="B170" t="str">
            <v>Office Supplies:LDI:Head Office:Operations:Muhammad ILyas</v>
          </cell>
        </row>
        <row r="171">
          <cell r="B171" t="str">
            <v>Office Supplies:LDI:NOC:Operations</v>
          </cell>
        </row>
        <row r="172">
          <cell r="B172" t="str">
            <v>Security Services:LDI:NOC:Administration</v>
          </cell>
        </row>
        <row r="173">
          <cell r="B173" t="str">
            <v>Office Supplies:LDI:NOC:Operations:Irfan Rafi</v>
          </cell>
        </row>
        <row r="174">
          <cell r="B174" t="str">
            <v>Office Supplies:LDI:R.O Faisalabad:Operations</v>
          </cell>
        </row>
        <row r="175">
          <cell r="B175" t="str">
            <v>Services:LDI:Head Office:Technical</v>
          </cell>
        </row>
        <row r="176">
          <cell r="B176" t="str">
            <v>Services:LDI:NOC:Administration</v>
          </cell>
        </row>
        <row r="177">
          <cell r="B177" t="str">
            <v>P.O.L:LDI:Head Office:Operations:P.O.L Mr. Tariq Memon</v>
          </cell>
        </row>
        <row r="180">
          <cell r="B180" t="str">
            <v>Telephone Expenses:LDI:NOC:Administration</v>
          </cell>
        </row>
        <row r="181">
          <cell r="B181" t="str">
            <v>Telephone Expenses:LDI:NOC:Administration:051-4100856</v>
          </cell>
        </row>
        <row r="182">
          <cell r="B182" t="str">
            <v>Telephone Expenses:LDI:NOC:Administration:051-4100857</v>
          </cell>
        </row>
        <row r="183">
          <cell r="B183" t="str">
            <v>Telephone Expenses:LDI:NOC:Administration:051-4101408</v>
          </cell>
        </row>
        <row r="184">
          <cell r="B184" t="str">
            <v>Telephone Expenses:LDI:NOC:Administration:051-4101417</v>
          </cell>
        </row>
        <row r="185">
          <cell r="B185" t="str">
            <v>Telephone Expenses:LDI:NOC:Administration:051-4101420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</row>
        <row r="188">
          <cell r="B188" t="str">
            <v>Postage &amp; Delivery:LDI:NOC:Operations:Naveed Iqbal</v>
          </cell>
        </row>
        <row r="189">
          <cell r="B189" t="str">
            <v>Travelling:LDI:NOC:Administration</v>
          </cell>
        </row>
        <row r="190">
          <cell r="B190" t="str">
            <v>Travelling:LDI:NOC:Network Administration:Hamid Bashir</v>
          </cell>
        </row>
        <row r="191">
          <cell r="B191" t="str">
            <v>Travelling:LDI:NOC:Network Administration:Mr. Amir Nasir</v>
          </cell>
        </row>
        <row r="192">
          <cell r="B192" t="str">
            <v>Travelling:LDI:NOC:Network Administration:Nauman Jamil</v>
          </cell>
        </row>
        <row r="193">
          <cell r="B193" t="str">
            <v>Travelling:LDI:NOC:Technical</v>
          </cell>
        </row>
        <row r="194">
          <cell r="B194" t="str">
            <v>Travelling:LDI:NOC:Technical:Abdul Quyyum</v>
          </cell>
        </row>
        <row r="195">
          <cell r="B195" t="str">
            <v>Travelling:LDI:NOC:Technical:Asif Ahmed</v>
          </cell>
        </row>
        <row r="196">
          <cell r="B196" t="str">
            <v>Travelling:LDI:NOC:Technical:Hammad Ullah</v>
          </cell>
        </row>
        <row r="197">
          <cell r="B197" t="str">
            <v>Travelling:LDI:NOC:Technical:Mian Hammad Ullah</v>
          </cell>
        </row>
        <row r="198">
          <cell r="B198" t="str">
            <v>Travelling:LDI:NOC:Technical:Mr. Sajid Tareen</v>
          </cell>
        </row>
        <row r="199">
          <cell r="B199" t="str">
            <v>Travelling:LDI:NOC:Technical:Muhammad Shoaib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2">
          <cell r="B202" t="str">
            <v>Rates &amp; Taxes:LDI:Head Office:Operations:Tariq Memon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6">
          <cell r="B206" t="str">
            <v>Vehicle R &amp; M:LDI:NOC:Administration</v>
          </cell>
        </row>
        <row r="207">
          <cell r="B207" t="str">
            <v>Vehicle R &amp; M:LDI:NOC:Technical:Mr. Amer Nasir</v>
          </cell>
        </row>
        <row r="208">
          <cell r="B208" t="str">
            <v>Vehicle R &amp; M:LDI:NOC:Technical:Mr. Tabish Anwar</v>
          </cell>
        </row>
        <row r="210">
          <cell r="B210" t="str">
            <v>Services:LDI:NOC:Operations</v>
          </cell>
        </row>
        <row r="211">
          <cell r="B211" t="str">
            <v>Services:LDI:NOC:Operations:Naveed Iqbal</v>
          </cell>
        </row>
        <row r="212">
          <cell r="B212" t="str">
            <v>ADVANCES:Employees:Projects:WLL:Sajjad Mumtaz</v>
          </cell>
        </row>
        <row r="213">
          <cell r="B213" t="str">
            <v>Entertainment:WLL:Head Office</v>
          </cell>
        </row>
        <row r="214">
          <cell r="B214" t="str">
            <v>Mobile Expenses:WLL:300-8500438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</row>
        <row r="224">
          <cell r="B224" t="str">
            <v>Travelling:LDI:NOC:Operations:Asim Khan</v>
          </cell>
        </row>
        <row r="225">
          <cell r="B225" t="str">
            <v>Travelling:LDI:NOC:Operations:Faheem Akhtar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</row>
        <row r="230">
          <cell r="B230" t="str">
            <v>Travelling:LDI:NOC:Operations:Malik Niaz Khan</v>
          </cell>
        </row>
        <row r="231">
          <cell r="B231" t="str">
            <v>Travelling:LDI:NOC:Operations:Mr. Naveed Iqbal</v>
          </cell>
        </row>
        <row r="232">
          <cell r="B232" t="str">
            <v>Travelling:LDI:NOC:Operations:Muhammad ILyas</v>
          </cell>
        </row>
        <row r="233">
          <cell r="B233" t="str">
            <v>Travelling:LDI:NOC:Operations:Muhammad Tariq</v>
          </cell>
        </row>
        <row r="234">
          <cell r="B234" t="str">
            <v>Travelling:LDI:NOC:Operations:Numan Usman</v>
          </cell>
        </row>
        <row r="235">
          <cell r="B235" t="str">
            <v>Travelling:LDI:NOC:Operations:Tariq Memon</v>
          </cell>
        </row>
        <row r="238">
          <cell r="B238" t="str">
            <v>Vehicle R &amp; M:LDI:Head Office:Operations:Tariq Memon</v>
          </cell>
        </row>
      </sheetData>
      <sheetData sheetId="4" refreshError="1">
        <row r="1">
          <cell r="A1" t="str">
            <v>Burraq Telecom Limited</v>
          </cell>
        </row>
        <row r="3">
          <cell r="A3" t="str">
            <v>Detail of Expenses Department Wise (MARKETING)</v>
          </cell>
        </row>
        <row r="5">
          <cell r="A5" t="str">
            <v>Head of Department: Mr. Sadiq Yousaf Yalmaz-CEO</v>
          </cell>
        </row>
        <row r="9">
          <cell r="B9" t="str">
            <v>Salary</v>
          </cell>
        </row>
        <row r="10">
          <cell r="B10" t="str">
            <v>Entertainment</v>
          </cell>
          <cell r="C10" t="str">
            <v>Salary</v>
          </cell>
        </row>
        <row r="11">
          <cell r="B11" t="str">
            <v>Medical Expenses</v>
          </cell>
          <cell r="C11" t="str">
            <v>Entertainment</v>
          </cell>
        </row>
        <row r="12">
          <cell r="B12" t="str">
            <v>Mobile Expenses</v>
          </cell>
          <cell r="C12" t="str">
            <v>Hotelling</v>
          </cell>
        </row>
        <row r="13">
          <cell r="B13" t="str">
            <v>Internet</v>
          </cell>
          <cell r="C13" t="str">
            <v>Medical Expenses</v>
          </cell>
        </row>
        <row r="14">
          <cell r="B14" t="str">
            <v>P.O.L</v>
          </cell>
          <cell r="C14" t="str">
            <v>Mobile Expenses</v>
          </cell>
        </row>
        <row r="15">
          <cell r="B15" t="str">
            <v>Telephone Expenses</v>
          </cell>
          <cell r="C15" t="str">
            <v>P.O.L</v>
          </cell>
        </row>
        <row r="16">
          <cell r="B16" t="str">
            <v>Vehicle R &amp; M</v>
          </cell>
          <cell r="C16" t="str">
            <v>Vehicle R &amp; M</v>
          </cell>
        </row>
        <row r="17">
          <cell r="B17" t="str">
            <v>Company paid Driver</v>
          </cell>
          <cell r="C17" t="str">
            <v>Travelling</v>
          </cell>
        </row>
        <row r="18">
          <cell r="B18" t="str">
            <v>Company paid Driver</v>
          </cell>
          <cell r="C18" t="str">
            <v>Company Paid Driver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  <cell r="C21" t="str">
            <v>Salary</v>
          </cell>
        </row>
        <row r="22">
          <cell r="B22" t="str">
            <v>ADVANCES:Manhattan Pakistan (Pvt.) Ltd</v>
          </cell>
          <cell r="C22" t="str">
            <v>Daily Allowance to Employees</v>
          </cell>
        </row>
        <row r="23">
          <cell r="B23" t="str">
            <v>Daily Allowance to Employees</v>
          </cell>
          <cell r="C23" t="str">
            <v>Entertainment</v>
          </cell>
        </row>
        <row r="24">
          <cell r="B24" t="str">
            <v>ADVANCES:Advertisement &amp; Sales Promotion-BTL</v>
          </cell>
          <cell r="C24" t="str">
            <v>Medical Expenses</v>
          </cell>
        </row>
        <row r="25">
          <cell r="B25" t="str">
            <v>Advertisement &amp; Sales Promotion-BTL</v>
          </cell>
          <cell r="C25" t="str">
            <v>Mobile Expenses</v>
          </cell>
        </row>
        <row r="26">
          <cell r="B26" t="str">
            <v>Fee,Registration &amp; Subscription</v>
          </cell>
          <cell r="C26" t="str">
            <v>BTL-Total</v>
          </cell>
        </row>
        <row r="27">
          <cell r="B27" t="str">
            <v>Hotelling</v>
          </cell>
          <cell r="C27" t="str">
            <v>Printing &amp; Stationery</v>
          </cell>
        </row>
        <row r="28">
          <cell r="B28" t="str">
            <v>Advertisement &amp; Sales Promotion-ATL</v>
          </cell>
          <cell r="C28" t="str">
            <v>Travelling</v>
          </cell>
        </row>
        <row r="29">
          <cell r="B29" t="str">
            <v>legal and Professional charges</v>
          </cell>
          <cell r="C29" t="str">
            <v>Electronic Media</v>
          </cell>
        </row>
        <row r="30">
          <cell r="B30" t="str">
            <v>Mark-Up Lease</v>
          </cell>
          <cell r="C30" t="str">
            <v>Print Media</v>
          </cell>
        </row>
        <row r="31">
          <cell r="B31" t="str">
            <v>Medical Expenses</v>
          </cell>
          <cell r="C31" t="str">
            <v>ATL-Total</v>
          </cell>
        </row>
        <row r="32">
          <cell r="B32" t="str">
            <v>Misc. Office Expense</v>
          </cell>
          <cell r="C32" t="str">
            <v>Daily Allowance</v>
          </cell>
        </row>
        <row r="33">
          <cell r="B33" t="str">
            <v>ADVANCES:PR Activities (MPL)</v>
          </cell>
          <cell r="C33" t="str">
            <v>Travelling</v>
          </cell>
        </row>
        <row r="34">
          <cell r="B34" t="str">
            <v>AD for Distributors</v>
          </cell>
          <cell r="C34" t="str">
            <v>Office Rent</v>
          </cell>
        </row>
        <row r="35">
          <cell r="B35" t="str">
            <v>Advertisement:Sponsorship (FAST, Shaukat Khanum,PTCL,PTA,Old Ravians,Terjuman)</v>
          </cell>
          <cell r="C35" t="str">
            <v>Books, Newspaper &amp; Periodicals</v>
          </cell>
        </row>
        <row r="36">
          <cell r="B36" t="str">
            <v>Sales Promotion-ITCN,E-Commerce Gateway,NASCON &amp; (Distributors meeting) Marriott</v>
          </cell>
          <cell r="C36" t="str">
            <v>Postage &amp; Delivery</v>
          </cell>
        </row>
        <row r="37">
          <cell r="B37" t="str">
            <v>Advertisement</v>
          </cell>
          <cell r="C37" t="str">
            <v>Printing &amp; Stationay</v>
          </cell>
        </row>
        <row r="38">
          <cell r="B38" t="str">
            <v>Postage &amp; Delivery</v>
          </cell>
          <cell r="C38" t="str">
            <v>Documentation charges</v>
          </cell>
        </row>
        <row r="39">
          <cell r="B39" t="str">
            <v>Printing &amp; Stationay</v>
          </cell>
          <cell r="C39" t="str">
            <v>Car Rentals</v>
          </cell>
        </row>
        <row r="40">
          <cell r="B40" t="str">
            <v>Amortized on 12 months</v>
          </cell>
          <cell r="C40" t="str">
            <v>Entertainment</v>
          </cell>
        </row>
        <row r="41">
          <cell r="B41" t="str">
            <v>R &amp; M Vehicle</v>
          </cell>
          <cell r="C41" t="str">
            <v>Fee,Registration &amp; Subscription</v>
          </cell>
        </row>
        <row r="42">
          <cell r="B42" t="str">
            <v>Department Expenses</v>
          </cell>
          <cell r="C42" t="str">
            <v>Rates &amp; Taxes</v>
          </cell>
        </row>
        <row r="43">
          <cell r="B43" t="str">
            <v>Telephone Expenses</v>
          </cell>
          <cell r="C43" t="str">
            <v>Internet Expenses</v>
          </cell>
        </row>
        <row r="44">
          <cell r="B44" t="str">
            <v>Services</v>
          </cell>
          <cell r="C44" t="str">
            <v>Salary</v>
          </cell>
        </row>
        <row r="45">
          <cell r="B45" t="str">
            <v>Travelling</v>
          </cell>
          <cell r="C45" t="str">
            <v>Consultancy (Sajid Tareen)</v>
          </cell>
        </row>
        <row r="46">
          <cell r="B46" t="str">
            <v>Utility Bills- Electricity</v>
          </cell>
          <cell r="C46" t="str">
            <v>Daily Allowance to Employees</v>
          </cell>
        </row>
        <row r="47">
          <cell r="B47" t="str">
            <v>Sales Promotion</v>
          </cell>
          <cell r="C47" t="str">
            <v>Medical</v>
          </cell>
        </row>
        <row r="48">
          <cell r="B48" t="str">
            <v>Services</v>
          </cell>
          <cell r="C48" t="str">
            <v>Entertainment</v>
          </cell>
        </row>
        <row r="49">
          <cell r="A49" t="str">
            <v>WLL</v>
          </cell>
          <cell r="C49" t="str">
            <v>Travelling</v>
          </cell>
        </row>
        <row r="50">
          <cell r="B50" t="str">
            <v>ADVANCES:Employees:Projects:WLL:Sajjad Mumtaz</v>
          </cell>
          <cell r="C50" t="str">
            <v>Hotelling</v>
          </cell>
        </row>
        <row r="51">
          <cell r="B51" t="str">
            <v>Salary</v>
          </cell>
          <cell r="C51" t="str">
            <v>Mobile Expenses</v>
          </cell>
        </row>
        <row r="52">
          <cell r="B52" t="str">
            <v>Entertainment</v>
          </cell>
          <cell r="C52" t="str">
            <v>P.O.L</v>
          </cell>
        </row>
        <row r="53">
          <cell r="B53" t="str">
            <v>P.O.L</v>
          </cell>
          <cell r="C53" t="str">
            <v>Services</v>
          </cell>
        </row>
        <row r="54">
          <cell r="B54" t="str">
            <v>Mobile Expenses:WLL:300-8500438</v>
          </cell>
          <cell r="C54" t="str">
            <v>Printing &amp; Stationay</v>
          </cell>
        </row>
        <row r="55">
          <cell r="B55" t="str">
            <v>Printing &amp; Stationay</v>
          </cell>
          <cell r="C55" t="str">
            <v>Telephone Expenses</v>
          </cell>
        </row>
        <row r="56">
          <cell r="B56" t="str">
            <v>Travelling</v>
          </cell>
          <cell r="C56" t="str">
            <v>Car Rentals</v>
          </cell>
        </row>
        <row r="57">
          <cell r="B57" t="str">
            <v>Entertainment:LDI:Head Office:Operations:Director Operations</v>
          </cell>
          <cell r="C57" t="str">
            <v>Fee,Registration &amp; Subscription</v>
          </cell>
        </row>
        <row r="58">
          <cell r="B58" t="str">
            <v>Entertainment:LDI:NOC:Operations:Director Operations</v>
          </cell>
          <cell r="C58" t="str">
            <v>Rates &amp; Taxes</v>
          </cell>
        </row>
        <row r="59">
          <cell r="C59" t="str">
            <v>Mark-Up Lease</v>
          </cell>
        </row>
        <row r="60">
          <cell r="C60" t="str">
            <v>Postage &amp; Delivery</v>
          </cell>
        </row>
        <row r="61">
          <cell r="B61" t="str">
            <v>Medical Expenses:LDI:Head Office:Operations:Muhammad Aqeel</v>
          </cell>
          <cell r="C61" t="str">
            <v>Bad Debts</v>
          </cell>
        </row>
        <row r="62">
          <cell r="B62" t="str">
            <v>Entertainment:LDI:Head Office:Technical:Asad Karim</v>
          </cell>
          <cell r="C62" t="str">
            <v>Documentation Charges</v>
          </cell>
        </row>
        <row r="63">
          <cell r="B63" t="str">
            <v>Internet Expenses:LDI:NOC:Technical:Asad Karim</v>
          </cell>
          <cell r="C63" t="str">
            <v>Office Rent:R.O Faisalabad</v>
          </cell>
        </row>
        <row r="64">
          <cell r="B64" t="str">
            <v>Medical Expenses:LDI:NOC:Technical:Mr. Asad Karim C.T.O.</v>
          </cell>
          <cell r="C64" t="str">
            <v>Office Rent:R.O Lahore</v>
          </cell>
        </row>
        <row r="65">
          <cell r="B65" t="str">
            <v>Mobile Expenses:LDI:Head Office:Technical:Mr. Asad Karim C.T.O</v>
          </cell>
          <cell r="C65" t="str">
            <v>Office Rent:R.O Multan</v>
          </cell>
        </row>
        <row r="66">
          <cell r="B66" t="str">
            <v>P.O.L:LDI:Head Office:Technical:P.O.L Mr. Asad Karim</v>
          </cell>
          <cell r="C66" t="str">
            <v>Office Rent:R.O Rawalpindi</v>
          </cell>
        </row>
        <row r="67">
          <cell r="B67" t="str">
            <v>Telephone Expenses:LDI:Head Office:Director's Telephone Expenses:Mr. Asad Karim C.T.O.</v>
          </cell>
          <cell r="C67" t="str">
            <v>Office Rent:R.O Karachi</v>
          </cell>
        </row>
        <row r="68">
          <cell r="B68" t="str">
            <v>Vehicle R &amp; M:LDI:Head Office:Technical:Mr. Asad Karim</v>
          </cell>
          <cell r="C68" t="str">
            <v>Internet Expenses:R.Os</v>
          </cell>
        </row>
        <row r="69">
          <cell r="C69" t="str">
            <v>Office Supplies</v>
          </cell>
        </row>
        <row r="70">
          <cell r="B70" t="str">
            <v>Rates &amp; Taxes:LDI:Head Office:Operations:Director Operations</v>
          </cell>
          <cell r="C70" t="str">
            <v>legal and Professional charges</v>
          </cell>
        </row>
        <row r="71">
          <cell r="C71" t="str">
            <v>Misc. Office Expenses</v>
          </cell>
        </row>
        <row r="72">
          <cell r="B72" t="str">
            <v>ADVANCES:Employees:Projects:NOC:Hamid Bashir</v>
          </cell>
          <cell r="C72" t="str">
            <v>R &amp; M Vehicle</v>
          </cell>
        </row>
        <row r="73">
          <cell r="B73" t="str">
            <v>ADVANCES:Employees:Projects:NOC:Shahzad Ahmed (Admin)</v>
          </cell>
          <cell r="C73" t="str">
            <v>Utiliy Bills-R.Os</v>
          </cell>
        </row>
        <row r="74">
          <cell r="B74" t="str">
            <v>ADVANCES:Employees:Projects:NOC:Tabish Anwar</v>
          </cell>
          <cell r="C74" t="str">
            <v>Mobile Expenses:LDI:Head Office:Administration:0300-8454399</v>
          </cell>
        </row>
        <row r="75">
          <cell r="B75" t="str">
            <v>Call Center</v>
          </cell>
          <cell r="C75" t="str">
            <v>P.O.L:LDI:Head Office:Administration:P.O.L-CEO</v>
          </cell>
        </row>
        <row r="76">
          <cell r="C76" t="str">
            <v>Salary</v>
          </cell>
        </row>
        <row r="77">
          <cell r="C77" t="str">
            <v>Entertainment</v>
          </cell>
        </row>
        <row r="78">
          <cell r="B78" t="str">
            <v>ADVANCES:Employees:Projects:Operations:Abdul Quyyum</v>
          </cell>
          <cell r="C78" t="str">
            <v>Mobile Expenses</v>
          </cell>
        </row>
        <row r="79">
          <cell r="B79" t="str">
            <v>Car Rentals:LDI:NOC:Technical</v>
          </cell>
          <cell r="C79" t="str">
            <v>Office Supplies</v>
          </cell>
        </row>
        <row r="80">
          <cell r="B80" t="str">
            <v>ADVANCES:Employees:Projects:Operations:Arif (Quetta)</v>
          </cell>
          <cell r="C80" t="str">
            <v>Travelling</v>
          </cell>
        </row>
        <row r="81">
          <cell r="B81" t="str">
            <v>ADVANCES:Employees:Projects:Operations:Asim Khan (Peshawar)</v>
          </cell>
        </row>
        <row r="82">
          <cell r="B82" t="str">
            <v>Consultancy:LDI:NOC:Technical</v>
          </cell>
        </row>
        <row r="83">
          <cell r="B83" t="str">
            <v>ADVANCES:Employees:Projects:Operations:Faheem Akhtar</v>
          </cell>
          <cell r="C83" t="str">
            <v>ADVANCES:Employees:Projects:Administration:Imran W Khan</v>
          </cell>
        </row>
        <row r="84">
          <cell r="B84" t="str">
            <v>ADVANCES:Employees:Projects:Operations:Faisal Nadeem</v>
          </cell>
          <cell r="C84" t="str">
            <v>ADVANCES:Employees:Projects:Administration:Mailk Yasir</v>
          </cell>
        </row>
        <row r="85">
          <cell r="B85" t="str">
            <v>Cost of Services:LDI:NOC-Expenses:Electricity Bills</v>
          </cell>
          <cell r="C85" t="str">
            <v>ADVANCES:Advances-Projects:Interior Studio</v>
          </cell>
        </row>
        <row r="86">
          <cell r="B86" t="str">
            <v>ADVANCES:Employees:Projects:Operations:Irfan (Jehlum)</v>
          </cell>
          <cell r="C86" t="str">
            <v>ADVANCES:Employees:Projects:Administration:Uzma Kiani</v>
          </cell>
        </row>
        <row r="87">
          <cell r="B87" t="str">
            <v>ADVANCES:Employees:Projects:Operations:Irfan Rafi</v>
          </cell>
          <cell r="C87" t="str">
            <v>ADVANCES:Advances-Projects:Marriott Hotel - Islamabad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  <cell r="C89" t="str">
            <v>Books, Newspaper &amp; Periodicals:LDI:Head Office:Administration</v>
          </cell>
        </row>
        <row r="90">
          <cell r="B90" t="str">
            <v>Daily Allowance to Employees:LDI:NOC:Technical:Syed Babar Abbass</v>
          </cell>
          <cell r="C90" t="str">
            <v>ADVANCES:Manhattan Pakistan (Pvt.) Ltd</v>
          </cell>
        </row>
        <row r="91">
          <cell r="B91" t="str">
            <v>Daily Allowance to Employees:LDI:NOC:Technical:Zahid Masood</v>
          </cell>
          <cell r="C91" t="str">
            <v>ADVANCES:Advertisement &amp; Sales Promotion:Digi Print</v>
          </cell>
        </row>
        <row r="92">
          <cell r="B92" t="str">
            <v>ADVANCES:Employees:Projects:Operations:Muhammad ILyas</v>
          </cell>
          <cell r="C92" t="str">
            <v>ADVANCES:Advertisement &amp; Sales Promotion:Expo Men</v>
          </cell>
        </row>
        <row r="93">
          <cell r="B93" t="str">
            <v>ADVANCES:Employees:Projects:Operations:Naveed Iqbal</v>
          </cell>
          <cell r="C93" t="str">
            <v>ADVANCES:Advertisement &amp; Sales Promotion:KTN Productions</v>
          </cell>
        </row>
        <row r="94">
          <cell r="B94" t="str">
            <v>ADVANCES:Employees:Projects:Operations:Noman (Karachi)</v>
          </cell>
          <cell r="C94" t="str">
            <v>ADVANCES:Advertisement &amp; Sales Promotion:M/s Ad King</v>
          </cell>
        </row>
        <row r="95">
          <cell r="B95" t="str">
            <v>Entertainment:LDI:NOC:Administration</v>
          </cell>
          <cell r="C95" t="str">
            <v>ADVANCES:Advertisement &amp; Sales Promotion:M/s Omar &amp; Co.</v>
          </cell>
        </row>
        <row r="96">
          <cell r="B96" t="str">
            <v>Entertainment:LDI:NOC:Network Administration:Asif Ahmed</v>
          </cell>
          <cell r="C96" t="str">
            <v>ADVANCES:Advertisement &amp; Sales Promotion:M/s Sign Mark</v>
          </cell>
        </row>
        <row r="97">
          <cell r="B97" t="str">
            <v>Entertainment:LDI:NOC:Network Administration:Nauman Jamil</v>
          </cell>
          <cell r="C97" t="str">
            <v>ADVANCES:Advertisement &amp; Sales Promotion:M/s Vital Links</v>
          </cell>
        </row>
        <row r="98">
          <cell r="B98" t="str">
            <v>Entertainment:LDI:NOC:Technical:Syed Babar Abbass</v>
          </cell>
          <cell r="C98" t="str">
            <v>ADVANCES:Advertisement &amp; Sales Promotion:M/s Waqas Advertisers</v>
          </cell>
        </row>
        <row r="99">
          <cell r="B99" t="str">
            <v>Entertainment:LDI:NOC:Technical:Zahid Masood</v>
          </cell>
          <cell r="C99" t="str">
            <v>ADVANCES:Advertisement &amp; Sales Promotion:Marketing Support Services</v>
          </cell>
        </row>
        <row r="100">
          <cell r="B100" t="str">
            <v>ADVANCES:Employees:Projects:Operations:Zubair A. Latif (Lahore)</v>
          </cell>
          <cell r="C100" t="str">
            <v>ADVANCES:Advertisement &amp; Sales Promotion:Pearl Graphics</v>
          </cell>
        </row>
        <row r="101">
          <cell r="C101" t="str">
            <v>ADVANCES:Advertisement &amp; Sales Promotion:Talha Advertisers</v>
          </cell>
        </row>
        <row r="103">
          <cell r="B103" t="str">
            <v>Hotelling:LDI:NOC:Network Administration:Nauman Jamil</v>
          </cell>
          <cell r="C103" t="str">
            <v>Misc. Office Expense</v>
          </cell>
        </row>
        <row r="104">
          <cell r="B104" t="str">
            <v>Hotelling:LDI:NOC:Operations:Jamil Ahmed</v>
          </cell>
          <cell r="C104" t="str">
            <v>ADVANCES:Manhattan Pakistan (Pvt.) Ltd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  <cell r="C107" t="str">
            <v>ADVANCES:Employees:Projects:Administration:Iqbal Haider Jafri (Lhr)</v>
          </cell>
        </row>
        <row r="108">
          <cell r="C108" t="str">
            <v>ADVANCES:Employees:Projects:Marketing:A. R Sherazi (KHI)</v>
          </cell>
        </row>
        <row r="109">
          <cell r="B109" t="str">
            <v>Internet Expenses:LDI:NOC:Administration</v>
          </cell>
          <cell r="C109" t="str">
            <v>ADVANCES:Employees:Projects:Marketing:Faheem Mumtaz</v>
          </cell>
        </row>
        <row r="110">
          <cell r="B110" t="str">
            <v>Internet Expenses:LDI:NOC:Network Administration:Amir Nasir</v>
          </cell>
          <cell r="C110" t="str">
            <v>ADVANCES:Employees:Projects:Marketing:Mr. Imran Bashir (RSM LHR)</v>
          </cell>
        </row>
        <row r="111">
          <cell r="B111" t="str">
            <v>Internet Expenses:LDI:NOC:Network Administration:Atif Rasheed</v>
          </cell>
          <cell r="C111" t="str">
            <v>ADVANCES:Employees:Projects:Marketing:Mr. Mustansir Sheikh</v>
          </cell>
        </row>
        <row r="112">
          <cell r="B112" t="str">
            <v>Internet Expenses:LDI:NOC:Network Administration:Numan Jamil</v>
          </cell>
          <cell r="C112" t="str">
            <v>ADVANCES:Employees:Projects:Marketing:Mr. Usama Muneer</v>
          </cell>
        </row>
        <row r="113">
          <cell r="B113" t="str">
            <v>Internet Expenses:LDI:NOC:Technical</v>
          </cell>
          <cell r="C113" t="str">
            <v>P.O.L:LDI:Head Office:Administration:P.O.L-Official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  <cell r="C115" t="str">
            <v>ADVANCES:M/S Saeed Akhtar Studio</v>
          </cell>
        </row>
        <row r="116">
          <cell r="C116" t="str">
            <v>Postage &amp; Delivery:LDI:Head Office:Adminstration</v>
          </cell>
        </row>
        <row r="117">
          <cell r="B117" t="str">
            <v>legal and Professional charges:LDI:NOC:Administration</v>
          </cell>
          <cell r="C117" t="str">
            <v>Advertisement:LDI:Head Office:Marketing Prepaid</v>
          </cell>
        </row>
        <row r="118">
          <cell r="B118" t="str">
            <v>Entertainment:LDI:NOC:Operations:Faheem Akhtar</v>
          </cell>
          <cell r="C118" t="str">
            <v>Advertisement:LDI:Head Office:Marketing Prepaid:ATL</v>
          </cell>
        </row>
        <row r="119">
          <cell r="B119" t="str">
            <v>Entertainment:LDI:NOC:Operations:Irfan Rafi</v>
          </cell>
          <cell r="C119" t="str">
            <v>Advertisement:LDI:Head Office:Marketing Prepaid:BTL - DA</v>
          </cell>
        </row>
        <row r="120">
          <cell r="B120" t="str">
            <v>Entertainment:LDI:NOC:Operations:Muhammad ILyas</v>
          </cell>
          <cell r="C120" t="str">
            <v>Advertisement:LDI:Head Office:Marketing Prepaid:Sponsorship</v>
          </cell>
        </row>
        <row r="121">
          <cell r="B121" t="str">
            <v>Mark-Up Lease:LDI:NOC:Technical</v>
          </cell>
          <cell r="C121" t="str">
            <v>Advertisement:LDI:R.O Lahore</v>
          </cell>
        </row>
        <row r="122">
          <cell r="B122" t="str">
            <v>Mark-Up Lease:LDI:NOC:Technical:Equipment</v>
          </cell>
          <cell r="C122" t="str">
            <v>Printing &amp; Stationay:LDI:Head Office:Administration</v>
          </cell>
        </row>
        <row r="124">
          <cell r="C124" t="str">
            <v>Sales Promotion:LDI:H.O:Marketing Prepaid</v>
          </cell>
        </row>
        <row r="125">
          <cell r="C125" t="str">
            <v>R &amp; M Building:LDI:Head Office:Administration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  <cell r="C127" t="str">
            <v>Selling Expenses:Advertisment:Prepaid Calling Card:Below The Line:POS</v>
          </cell>
        </row>
        <row r="128">
          <cell r="B128" t="str">
            <v>Medical Expenses:LDI:NOC:Technical:Mr. Abdul Qayyum NOC</v>
          </cell>
          <cell r="C128" t="str">
            <v>Selling Expenses:Advertisment:Prepaid Calling Card:Below The Line:Promotional Material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  <cell r="C131" t="str">
            <v>Rates &amp; Taxes:LDI:Head Office:Administration</v>
          </cell>
        </row>
        <row r="132">
          <cell r="B132" t="str">
            <v>Medical Expenses:LDI:NOC:Technical:Syed Babar Abbass</v>
          </cell>
          <cell r="C132" t="str">
            <v>Rates &amp; Taxes:LDI:Head Office:Administration:Uzma Kiani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  <cell r="C135" t="str">
            <v>Books, Newspaper &amp; Periodicals:LDI:R.O. Lahore</v>
          </cell>
        </row>
        <row r="138">
          <cell r="B138" t="str">
            <v>Mobile Expenses:LDI:NOC:Administration</v>
          </cell>
          <cell r="C138" t="str">
            <v>Car Rentals:LDI:A.O Faisalabad:Marketing Prepaid</v>
          </cell>
        </row>
        <row r="139">
          <cell r="B139" t="str">
            <v>Mobile Expenses:LDI:NOC:Network Administration:Nauman Jamil</v>
          </cell>
          <cell r="C139" t="str">
            <v>Car Rentals:LDI:A.O Faisalabad:Marketing Prepaid:Osama Muneer</v>
          </cell>
        </row>
        <row r="140">
          <cell r="B140" t="str">
            <v>Mobile Expenses:LDI:NOC:Tehnical:0300-5011742</v>
          </cell>
          <cell r="C140" t="str">
            <v>Car Rentals:LDI:Head Office:Marketing Prepaid</v>
          </cell>
        </row>
        <row r="141">
          <cell r="B141" t="str">
            <v>Mobile Expenses:LDI:NOC:Tehnical:0300-5011745</v>
          </cell>
          <cell r="C141" t="str">
            <v>Car Rentals:LDI:Head Office:Marketing Prepaid:Mr. Waqas Safdar</v>
          </cell>
        </row>
        <row r="142">
          <cell r="B142" t="str">
            <v>Mobile Expenses:LDI:NOC:Tehnical:0333-5679922</v>
          </cell>
          <cell r="C142" t="str">
            <v>Car Rentals:LDI:Head Office:Marketing Prepaid:Waqas Safdar Ch.</v>
          </cell>
        </row>
        <row r="143">
          <cell r="C143" t="str">
            <v>Car Rentals:LDI:R.O Multan:ASM Fiaz Ahmed</v>
          </cell>
        </row>
        <row r="144">
          <cell r="C144" t="str">
            <v>Car Rentals:LDI:R.O Multan:Marketing Prepaid:Faiz Ahmed</v>
          </cell>
        </row>
        <row r="145">
          <cell r="B145" t="str">
            <v>Office Renovation:LDI:NOC:Administration</v>
          </cell>
          <cell r="C145" t="str">
            <v>Telephone Expenses:LDI:Head Office:Administration:051-2113644</v>
          </cell>
        </row>
        <row r="146">
          <cell r="B146" t="str">
            <v>Misc. Office Expense:LDI:NOC:Operations:Asim Khan</v>
          </cell>
          <cell r="C146" t="str">
            <v>Telephone Expenses:LDI:Head Office:Administration:051-2113645</v>
          </cell>
        </row>
        <row r="147">
          <cell r="B147" t="str">
            <v>Misc. Office Expense:LDI:NOC:Operations:Faheem Akhtar</v>
          </cell>
          <cell r="C147" t="str">
            <v>Telephone Expenses:LDI:Head Office:Administration:051-2113646</v>
          </cell>
        </row>
        <row r="148">
          <cell r="B148" t="str">
            <v>Office Rent:LDI:NOC:Administration</v>
          </cell>
          <cell r="C148" t="str">
            <v>Daily Allowance to Employees:LDI:A.O Bahawalpur:Marketing Prepaid:M. Tariq Khan</v>
          </cell>
        </row>
        <row r="149">
          <cell r="B149" t="str">
            <v>Misc. Office Expense:LDI:NOC:Operations:Muhammad Tariq</v>
          </cell>
          <cell r="C149" t="str">
            <v>Daily Allowance to Employees:LDI:A.O Hyderabad:Marketing Prepaid:Khan Mujeeb Azam</v>
          </cell>
        </row>
        <row r="150">
          <cell r="C150" t="str">
            <v>Daily Allowance to Employees:LDI:A.O Quetta:Marketing Prepaid:Kaleem Ullah Abbassi</v>
          </cell>
        </row>
        <row r="151">
          <cell r="B151" t="str">
            <v>Office Supplies:LDI:NOC:Administration</v>
          </cell>
          <cell r="C151" t="str">
            <v>Daily Allowance to Employees:LDI:A.O Sargodha:Prepaid:Hafiz Nasir</v>
          </cell>
        </row>
        <row r="152">
          <cell r="B152" t="str">
            <v>Office Supplies:LDI:NOC:Network Administration</v>
          </cell>
          <cell r="C152" t="str">
            <v>Daily Allowance to Employees:LDI:R.O Faisalabad:Marketing Prepaid:Irfan Habib</v>
          </cell>
        </row>
        <row r="153">
          <cell r="B153" t="str">
            <v>Mobile Expenses:LDI:Head Office:Operations:0300-5011743</v>
          </cell>
          <cell r="C153" t="str">
            <v>Daily Allowance to Employees:LDI:R.O Multan:Marketing Prepaid:Fiaz Ahmed</v>
          </cell>
        </row>
        <row r="154">
          <cell r="B154" t="str">
            <v>Mobile Expenses:LDI:Head Office:Operations:Naveed Iqbal</v>
          </cell>
          <cell r="C154" t="str">
            <v>Daily Allowance to Employees:LDI:R.O Quetta:Marketing Prepaid:Kaleem Ullah Abbassi</v>
          </cell>
        </row>
        <row r="155">
          <cell r="B155" t="str">
            <v>P.O.L:LDI:Head Office:Technical:Mr.Tabish Anwar-P.O.L</v>
          </cell>
          <cell r="C155" t="str">
            <v>Daily Allowance to Employees:LDI:R.O Rawalpindi:Marketing Prepaid:Waqas Safdar</v>
          </cell>
        </row>
        <row r="156">
          <cell r="B156" t="str">
            <v>P.O.L:LDI:Head Office:Technical:P.O.L Mr. Amer Nasir</v>
          </cell>
          <cell r="C156" t="str">
            <v>Utility Bills- Electricity:LDI:Head Office:Administration</v>
          </cell>
        </row>
        <row r="157">
          <cell r="B157" t="str">
            <v>P.O.L:LDI:NOC:Administration</v>
          </cell>
          <cell r="C157" t="str">
            <v>Utility Bills-Sui Gas:LDI:Head Office:Administration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  <cell r="C159" t="str">
            <v>Entertainment:LDI:A.O Peshawar:Marketing Prepaid:Islam Gull</v>
          </cell>
        </row>
        <row r="160">
          <cell r="B160" t="str">
            <v>Mobile Expenses:LDI:R.O Karachi:Operations:0300-2014845</v>
          </cell>
          <cell r="C160" t="str">
            <v>Entertainment:LDI:Head Office:Marketing Payphone:Obaid Ullah Dar</v>
          </cell>
        </row>
        <row r="161">
          <cell r="C161" t="str">
            <v>Entertainment:LDI:Head Office:Marketing Prepaid</v>
          </cell>
        </row>
        <row r="162">
          <cell r="B162" t="str">
            <v>Postage &amp; Delivery:LDI:NOC:Administration</v>
          </cell>
          <cell r="C162" t="str">
            <v>Entertainment:LDI:Head Office:Marketing Prepaid:Faisal Bashir Gill</v>
          </cell>
        </row>
        <row r="163">
          <cell r="C163" t="str">
            <v>Entertainment:LDI:Head Office:Marketing Prepaid:Mr. Mustansir Sheikh</v>
          </cell>
        </row>
        <row r="164">
          <cell r="B164" t="str">
            <v>Office Renovation:LDI:NOC:Operations</v>
          </cell>
          <cell r="C164" t="str">
            <v>Entertainment:LDI:R.O Faisalabad:Marketing Prepaid:Irfan Habib</v>
          </cell>
        </row>
        <row r="165">
          <cell r="B165" t="str">
            <v>PREPAYMENTS:Rent- NOC Office</v>
          </cell>
          <cell r="C165" t="str">
            <v>Entertainment:LDI:R.O Faisalabad:Marketing Prepaid:Usama Muneer</v>
          </cell>
        </row>
        <row r="166">
          <cell r="C166" t="str">
            <v>Entertainment:LDI:R.O Karachi:Marketing Prepaid</v>
          </cell>
        </row>
        <row r="167">
          <cell r="C167" t="str">
            <v>Entertainment:LDI:R.O Karachi:Marketing Prepaid:A. R Sherazi</v>
          </cell>
        </row>
        <row r="168">
          <cell r="B168" t="str">
            <v>Printing &amp; Stationay:LDI:NOC:Administration</v>
          </cell>
          <cell r="C168" t="str">
            <v>Entertainment:LDI:R.O Lahore:Marketing Prepaid</v>
          </cell>
        </row>
        <row r="169">
          <cell r="B169" t="str">
            <v>Printing &amp; Stationay:LDI:NOC:Technical</v>
          </cell>
          <cell r="C169" t="str">
            <v>Entertainment:LDI:R.O Lahore:Marketing Prepaid:Imran Bashir</v>
          </cell>
        </row>
        <row r="170">
          <cell r="B170" t="str">
            <v>Office Supplies:LDI:Head Office:Operations:Muhammad ILyas</v>
          </cell>
          <cell r="C170" t="str">
            <v>Travelling:LDI:Head Office:HR:Wajahat Hussain</v>
          </cell>
        </row>
        <row r="171">
          <cell r="B171" t="str">
            <v>Office Supplies:LDI:NOC:Operations</v>
          </cell>
        </row>
        <row r="172">
          <cell r="B172" t="str">
            <v>Security Services:LDI:NOC:Administration</v>
          </cell>
        </row>
        <row r="173">
          <cell r="B173" t="str">
            <v>Office Supplies:LDI:NOC:Operations:Irfan Rafi</v>
          </cell>
          <cell r="C173" t="str">
            <v>Hotelling:LDI:A.O Bahawalpur:Marketing Prepaid:M. Tariq Khan</v>
          </cell>
        </row>
        <row r="174">
          <cell r="B174" t="str">
            <v>Office Supplies:LDI:R.O Faisalabad:Operations</v>
          </cell>
          <cell r="C174" t="str">
            <v>Hotelling:LDI:A.O Jehlum:Marketing Prepaid:Syed Khurram Abbass</v>
          </cell>
        </row>
        <row r="175">
          <cell r="B175" t="str">
            <v>Services:LDI:Head Office:Technical</v>
          </cell>
          <cell r="C175" t="str">
            <v>Hotelling:LDI:A.O Peshawar:Marketing Prepaid:Islam Gull</v>
          </cell>
        </row>
        <row r="176">
          <cell r="B176" t="str">
            <v>Services:LDI:NOC:Administration</v>
          </cell>
          <cell r="C176" t="str">
            <v>Hotelling:LDI:A.O Quetta:Marketing Prepaid:Kaleem Ullah Abbassi</v>
          </cell>
        </row>
        <row r="177">
          <cell r="B177" t="str">
            <v>P.O.L:LDI:Head Office:Operations:P.O.L Mr. Tariq Memon</v>
          </cell>
          <cell r="C177" t="str">
            <v>Hotelling:LDI:A.O Sargodha:Marketing Prepaid:Hafiz Nasir Mehmood</v>
          </cell>
        </row>
        <row r="178">
          <cell r="C178" t="str">
            <v>Hotelling:LDI:Head Office:Marketing Payphone:Obaid Ullah Dar</v>
          </cell>
        </row>
        <row r="179">
          <cell r="C179" t="str">
            <v>Hotelling:LDI:Head Office:Marketing Prepaid</v>
          </cell>
        </row>
        <row r="180">
          <cell r="B180" t="str">
            <v>Telephone Expenses:LDI:NOC:Administration</v>
          </cell>
          <cell r="C180" t="str">
            <v>Hotelling:LDI:R.O Faisalabad:Marketing Prepaid:Usama Muneer</v>
          </cell>
        </row>
        <row r="181">
          <cell r="B181" t="str">
            <v>Telephone Expenses:LDI:NOC:Administration:051-4100856</v>
          </cell>
          <cell r="C181" t="str">
            <v>Hotelling:LDI:R.O Karachi:Marketing Prepaid:A.R Sherazi</v>
          </cell>
        </row>
        <row r="182">
          <cell r="B182" t="str">
            <v>Telephone Expenses:LDI:NOC:Administration:051-4100857</v>
          </cell>
          <cell r="C182" t="str">
            <v>Hotelling:LDI:R.O Multan:Marketing Prepaid:Baber Aftab</v>
          </cell>
        </row>
        <row r="183">
          <cell r="B183" t="str">
            <v>Telephone Expenses:LDI:NOC:Administration:051-4101408</v>
          </cell>
          <cell r="C183" t="str">
            <v>Hotelling:LDI:R.O Multan:Marketing Prepaid:Fiaz Ahmed</v>
          </cell>
        </row>
        <row r="184">
          <cell r="B184" t="str">
            <v>Telephone Expenses:LDI:NOC:Administration:051-4101417</v>
          </cell>
          <cell r="C184" t="str">
            <v>Hotelling:LDI:R.O Rawalpindi:Waqas Safdar</v>
          </cell>
        </row>
        <row r="185">
          <cell r="B185" t="str">
            <v>Telephone Expenses:LDI:NOC:Administration:051-4101420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  <cell r="C187" t="str">
            <v>Internet Expenses:LDI:A.O Bahawalpur:Marketing Prepaid</v>
          </cell>
        </row>
        <row r="188">
          <cell r="B188" t="str">
            <v>Postage &amp; Delivery:LDI:NOC:Operations:Naveed Iqbal</v>
          </cell>
          <cell r="C188" t="str">
            <v>Internet Expenses:LDI:A.O Hyderabad:Marketing Prepaid:Khan Mujeeb Azam</v>
          </cell>
        </row>
        <row r="189">
          <cell r="B189" t="str">
            <v>Travelling:LDI:NOC:Administration</v>
          </cell>
          <cell r="C189" t="str">
            <v>Internet Expenses:LDI:A.O Jehlum:Marketing Prepaid:Syed Khurram Abbass</v>
          </cell>
        </row>
        <row r="190">
          <cell r="B190" t="str">
            <v>Travelling:LDI:NOC:Network Administration:Hamid Bashir</v>
          </cell>
          <cell r="C190" t="str">
            <v>Internet Expenses:LDI:A.O Sargodha:Marketing Prepaid:Hafiz Nasir Mehmood</v>
          </cell>
        </row>
        <row r="191">
          <cell r="B191" t="str">
            <v>Travelling:LDI:NOC:Network Administration:Mr. Amir Nasir</v>
          </cell>
          <cell r="C191" t="str">
            <v>Internet Expenses:LDI:R.O Faisalabad:Marketing Prepaid</v>
          </cell>
        </row>
        <row r="192">
          <cell r="B192" t="str">
            <v>Travelling:LDI:NOC:Network Administration:Nauman Jamil</v>
          </cell>
          <cell r="C192" t="str">
            <v>Internet Expenses:LDI:R.O Faisalabad:Marketing Prepaid:Usama Muneer</v>
          </cell>
        </row>
        <row r="193">
          <cell r="B193" t="str">
            <v>Travelling:LDI:NOC:Technical</v>
          </cell>
          <cell r="C193" t="str">
            <v>Internet Expenses:LDI:R.O Karachi:Marketing Prepaid:A. R Sherazi</v>
          </cell>
        </row>
        <row r="194">
          <cell r="B194" t="str">
            <v>Travelling:LDI:NOC:Technical:Abdul Quyyum</v>
          </cell>
          <cell r="C194" t="str">
            <v>Internet Expenses:LDI:R.O Karachi:Marketing Prepaid:Irfan Javed Lari</v>
          </cell>
        </row>
        <row r="195">
          <cell r="B195" t="str">
            <v>Travelling:LDI:NOC:Technical:Asif Ahmed</v>
          </cell>
          <cell r="C195" t="str">
            <v>Internet Expenses:LDI:R.O Karachi:Marketing Prepaid:Kh. Shoaib ILyas</v>
          </cell>
        </row>
        <row r="196">
          <cell r="B196" t="str">
            <v>Travelling:LDI:NOC:Technical:Hammad Ullah</v>
          </cell>
          <cell r="C196" t="str">
            <v>Internet Expenses:LDI:R.O Lahore:Administration</v>
          </cell>
        </row>
        <row r="197">
          <cell r="B197" t="str">
            <v>Travelling:LDI:NOC:Technical:Mian Hammad Ullah</v>
          </cell>
          <cell r="C197" t="str">
            <v>Internet Expenses:LDI:R.O Lahore:Marketing Prepaid:Imran Bashir</v>
          </cell>
        </row>
        <row r="198">
          <cell r="B198" t="str">
            <v>Travelling:LDI:NOC:Technical:Mr. Sajid Tareen</v>
          </cell>
          <cell r="C198" t="str">
            <v>Internet Expenses:LDI:R.O Multan:Marketing Prepaid:Baber Aftab</v>
          </cell>
        </row>
        <row r="199">
          <cell r="B199" t="str">
            <v>Travelling:LDI:NOC:Technical:Muhammad Shoaib</v>
          </cell>
          <cell r="C199" t="str">
            <v>Internet Expenses:LDI:R.O Multan:Marketing Prepaid:Fiaz Ahmed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2">
          <cell r="B202" t="str">
            <v>Rates &amp; Taxes:LDI:Head Office:Operations:Tariq Memon</v>
          </cell>
          <cell r="C202" t="str">
            <v>legal and Professional charges:LDI:Head Office:Marketing Prepaid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5">
          <cell r="C205" t="str">
            <v>Mark-Up Lease:LDI:A.O Gujranwala:Marketing PCC</v>
          </cell>
        </row>
        <row r="206">
          <cell r="B206" t="str">
            <v>Vehicle R &amp; M:LDI:NOC:Administration</v>
          </cell>
          <cell r="C206" t="str">
            <v>Mark-Up Lease:LDI:A.O Multan:Marketing PCC</v>
          </cell>
        </row>
        <row r="207">
          <cell r="B207" t="str">
            <v>Vehicle R &amp; M:LDI:NOC:Technical:Mr. Amer Nasir</v>
          </cell>
          <cell r="C207" t="str">
            <v>Mark-Up Lease:LDI:A.O Peshawar:Marketing PCC</v>
          </cell>
        </row>
        <row r="208">
          <cell r="B208" t="str">
            <v>Vehicle R &amp; M:LDI:NOC:Technical:Mr. Tabish Anwar</v>
          </cell>
          <cell r="C208" t="str">
            <v>Mark-Up Lease:LDI:A.O Quetta:Marketing PCC</v>
          </cell>
        </row>
        <row r="209">
          <cell r="C209" t="str">
            <v>Mark-Up Lease:LDI:A.O Sukkur:Marketing PCC</v>
          </cell>
        </row>
        <row r="210">
          <cell r="B210" t="str">
            <v>Services:LDI:NOC:Operations</v>
          </cell>
          <cell r="C210" t="str">
            <v>Mark-Up Lease:LDI:Head Office:Marketing</v>
          </cell>
        </row>
        <row r="211">
          <cell r="B211" t="str">
            <v>Services:LDI:NOC:Operations:Naveed Iqbal</v>
          </cell>
          <cell r="C211" t="str">
            <v>Mark-Up Lease:LDI:R.O Faisalabad:Marketing PPC</v>
          </cell>
        </row>
        <row r="212">
          <cell r="B212" t="str">
            <v>ADVANCES:Employees:Projects:WLL:Sajjad Mumtaz</v>
          </cell>
          <cell r="C212" t="str">
            <v>Mark-Up Lease:LDI:R.O Karachi:Marketing PPC</v>
          </cell>
        </row>
        <row r="213">
          <cell r="B213" t="str">
            <v>Entertainment:WLL:Head Office</v>
          </cell>
          <cell r="C213" t="str">
            <v>Mark-Up Lease:LDI:R.O Lahore:Marketing PCC</v>
          </cell>
        </row>
        <row r="214">
          <cell r="B214" t="str">
            <v>Mobile Expenses:WLL:300-8500438</v>
          </cell>
          <cell r="C214" t="str">
            <v>Mark-Up Lease:LDI:R.O Rawalpindi:Marketing PCC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  <cell r="C218" t="str">
            <v>Medical Expenses:LDI:Head Office:Marketing Payphone:Mr. Obaid Ullah Dar</v>
          </cell>
        </row>
        <row r="219">
          <cell r="C219" t="str">
            <v>Medical Expenses:LDI:Head Office:Marketing Prepaid:Medical NSM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  <cell r="C223" t="str">
            <v>Misc. Office Expense:LDI:R.O Faisalabad:Marketing Prepaid</v>
          </cell>
        </row>
        <row r="224">
          <cell r="B224" t="str">
            <v>Travelling:LDI:NOC:Operations:Asim Khan</v>
          </cell>
          <cell r="C224" t="str">
            <v>Misc. Office Expense:LDI:R.O Faisalabad:Marketing Prepaid:Usama Muneer</v>
          </cell>
        </row>
        <row r="225">
          <cell r="B225" t="str">
            <v>Travelling:LDI:NOC:Operations:Faheem Akhtar</v>
          </cell>
          <cell r="C225" t="str">
            <v>Misc. Office Expense:LDI:R.O Lahore:Marketing Prepaid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  <cell r="C229" t="str">
            <v>Mobile Expenses:LDI:A.O Bahawalpur:Marketing Prepaid:0300-8681765</v>
          </cell>
        </row>
        <row r="230">
          <cell r="B230" t="str">
            <v>Travelling:LDI:NOC:Operations:Malik Niaz Khan</v>
          </cell>
          <cell r="C230" t="str">
            <v>Mobile Expenses:LDI:A.O Faisalabad:Marketing Prepaid:0300-8658972</v>
          </cell>
        </row>
        <row r="231">
          <cell r="B231" t="str">
            <v>Travelling:LDI:NOC:Operations:Mr. Naveed Iqbal</v>
          </cell>
          <cell r="C231" t="str">
            <v>Mobile Expenses:LDI:A.O Faisalabad:Marketing Prepaid:0300-8658973</v>
          </cell>
        </row>
        <row r="232">
          <cell r="B232" t="str">
            <v>Travelling:LDI:NOC:Operations:Muhammad ILyas</v>
          </cell>
          <cell r="C232" t="str">
            <v>Mobile Expenses:LDI:A.O Gujranwala:Marketing Prepaid:0300-8648137</v>
          </cell>
        </row>
        <row r="233">
          <cell r="B233" t="str">
            <v>Travelling:LDI:NOC:Operations:Muhammad Tariq</v>
          </cell>
          <cell r="C233" t="str">
            <v>Mobile Expenses:LDI:A.O Hyderabad:Marketing Prepaid:0300-8378321</v>
          </cell>
        </row>
        <row r="234">
          <cell r="B234" t="str">
            <v>Travelling:LDI:NOC:Operations:Numan Usman</v>
          </cell>
          <cell r="C234" t="str">
            <v>Mobile Expenses:LDI:A.O Jehlum:Marketing Prepaid:0300-8511694</v>
          </cell>
        </row>
        <row r="235">
          <cell r="B235" t="str">
            <v>Travelling:LDI:NOC:Operations:Tariq Memon</v>
          </cell>
          <cell r="C235" t="str">
            <v>Mobile Expenses:LDI:A.O Multan:Marketing Prepaid:0300-8734450</v>
          </cell>
        </row>
        <row r="236">
          <cell r="C236" t="str">
            <v>Mobile Expenses:LDI:A.O Multan:Marketing Prepaid:0300-8734451</v>
          </cell>
        </row>
        <row r="237">
          <cell r="C237" t="str">
            <v>Mobile Expenses:LDI:A.O Peshawar:Marketing Prepaid:0300-8584158</v>
          </cell>
        </row>
        <row r="238">
          <cell r="B238" t="str">
            <v>Vehicle R &amp; M:LDI:Head Office:Operations:Tariq Memon</v>
          </cell>
          <cell r="C238" t="str">
            <v>Mobile Expenses:LDI:A.O Peshawar:Marketing Prepaid:Islam Gull</v>
          </cell>
        </row>
        <row r="239">
          <cell r="C239" t="str">
            <v>Mobile Expenses:LDI:A.O Sargodha:Marketing Prepaid:0300-8600704</v>
          </cell>
        </row>
        <row r="240">
          <cell r="C240" t="str">
            <v>Mobile Expenses:LDI:A.O Sukkur:Marketing Prepaid:0300-8313389</v>
          </cell>
        </row>
        <row r="241">
          <cell r="C241" t="str">
            <v>Mobile Expenses:LDI:A.O. Quetta:Marketing Prepaid:0300-8383578</v>
          </cell>
        </row>
        <row r="242">
          <cell r="C242" t="str">
            <v>Mobile Expenses:LDI:Head Office:Marketing Intl. Termination:0300-5016342</v>
          </cell>
        </row>
        <row r="243">
          <cell r="C243" t="str">
            <v>Mobile Expenses:LDI:Head Office:Marketing Payphone:0300-5014814</v>
          </cell>
        </row>
        <row r="244">
          <cell r="C244" t="str">
            <v>Mobile Expenses:LDI:Head Office:Marketing Prepaid:0300-5011746</v>
          </cell>
        </row>
        <row r="245">
          <cell r="C245" t="str">
            <v>Mobile Expenses:LDI:Head Office:Marketing Prepaid:0300-8485865</v>
          </cell>
        </row>
        <row r="246">
          <cell r="C246" t="str">
            <v>Mobile Expenses:LDI:Head Office:Marketing Prepaid:0300-8504535</v>
          </cell>
        </row>
        <row r="247">
          <cell r="C247" t="str">
            <v>Mobile Expenses:LDI:R.O Karachi:Marketing Prepaid:0300-2014841</v>
          </cell>
        </row>
        <row r="248">
          <cell r="C248" t="str">
            <v>Mobile Expenses:LDI:R.O Karachi:Marketing Prepaid:0300-2014842</v>
          </cell>
        </row>
        <row r="249">
          <cell r="C249" t="str">
            <v>Mobile Expenses:LDI:R.O Karachi:Marketing Prepaid:0300-2014843</v>
          </cell>
        </row>
        <row r="250">
          <cell r="C250" t="str">
            <v>Mobile Expenses:LDI:R.O Lahore:Marketing Prepaid:0300-4001861</v>
          </cell>
        </row>
        <row r="251">
          <cell r="C251" t="str">
            <v>Mobile Expenses:LDI:R.O Lahore:Marketing Prepaid:0300-4001865</v>
          </cell>
        </row>
        <row r="252">
          <cell r="C252" t="str">
            <v>Mobile Expenses:LDI:R.O Lahore:Marketing Prepaid:0300-4029027</v>
          </cell>
        </row>
        <row r="253">
          <cell r="C253" t="str">
            <v>Mobile Expenses:LDI:R.O Rawapindi:Marketing Prepaid:0300-5014815</v>
          </cell>
        </row>
        <row r="254">
          <cell r="C254" t="str">
            <v>Mobile Expenses:LDI:R.O Rawapindi:Marketing Prepaid:0300-5015990</v>
          </cell>
        </row>
        <row r="258">
          <cell r="C258" t="str">
            <v>Office Rent:LDI:R.O Faisalabad:Administration</v>
          </cell>
        </row>
        <row r="259">
          <cell r="C259" t="str">
            <v>Office Rent:LDI:R.O Karachi:Administration</v>
          </cell>
        </row>
        <row r="260">
          <cell r="C260" t="str">
            <v>Office Rent:LDI:R.O Lahore:Administration</v>
          </cell>
        </row>
        <row r="261">
          <cell r="C261" t="str">
            <v>Office Rent:LDI:R.O Multan:Administration</v>
          </cell>
        </row>
        <row r="262">
          <cell r="C262" t="str">
            <v>Office Rent:LDI:R.O Rawalpindi:Administration</v>
          </cell>
        </row>
        <row r="266">
          <cell r="C266" t="str">
            <v>Office Supplies:LDI:A.O Hyderabad:Marketing Prepaid:Khan Mujeeb Azam</v>
          </cell>
        </row>
        <row r="267">
          <cell r="C267" t="str">
            <v>Office Supplies:LDI:Head Office:Marketing Payphone:Obaid Ullah Dar</v>
          </cell>
        </row>
        <row r="268">
          <cell r="C268" t="str">
            <v>Office Supplies:LDI:R.O Faisalabad:Marketing Prepaid</v>
          </cell>
        </row>
        <row r="269">
          <cell r="C269" t="str">
            <v>Office Supplies:LDI:R.O Karachi:Marketing Prepaid:A. R Sherazi</v>
          </cell>
        </row>
        <row r="270">
          <cell r="C270" t="str">
            <v>Office Supplies:LDI:R.O Karachi:Marketing Prepaid:Kh. Shoaib ILyas</v>
          </cell>
        </row>
        <row r="271">
          <cell r="C271" t="str">
            <v>Office Supplies:LDI:R.O Lahore:Marketing Prepaid</v>
          </cell>
        </row>
        <row r="272">
          <cell r="C272" t="str">
            <v>Office Supplies:LDI:R.O Lahore:Marketing Prepaid:Imran Bashir</v>
          </cell>
        </row>
        <row r="273">
          <cell r="C273" t="str">
            <v>Office Supplies:LDI:R.O Lahore:Marketing Prepaid:Syed Ali Imran</v>
          </cell>
        </row>
        <row r="274">
          <cell r="C274" t="str">
            <v>Office Supplies:LDI:R.O Lahore:Marketing Prepaid:Syed Muhammad Hassan</v>
          </cell>
        </row>
        <row r="278">
          <cell r="C278" t="str">
            <v>P.O.L:LDI:A.O Gujranwala:Marketing Prepaid:Ali Imran</v>
          </cell>
        </row>
        <row r="279">
          <cell r="C279" t="str">
            <v>P.O.L:LDI:A.O Sargodha:Marketing Prepaid:Hafiz Nasir Mehmood</v>
          </cell>
        </row>
        <row r="280">
          <cell r="C280" t="str">
            <v>P.O.L:LDI:Head Office:Marketing Prepaid:P.O.L Mr. Mustansir</v>
          </cell>
        </row>
        <row r="281">
          <cell r="C281" t="str">
            <v>P.O.L:LDI:Head Office:Marketing Prepaid:P.O.L NSM</v>
          </cell>
        </row>
        <row r="282">
          <cell r="C282" t="str">
            <v>P.O.L:LDI:Head Office:Marketing Prepaid:Sohail Sarwar</v>
          </cell>
        </row>
        <row r="283">
          <cell r="C283" t="str">
            <v>P.O.L:LDI:R.O Faisalabad:Marketing Prepaid:Irfan Habib</v>
          </cell>
        </row>
        <row r="284">
          <cell r="C284" t="str">
            <v>P.O.L:LDI:R.O Faisalabad:Marketing Prepaid:Kaleem Ullah Abbassi</v>
          </cell>
        </row>
        <row r="285">
          <cell r="C285" t="str">
            <v>P.O.L:LDI:R.O Faisalabad:Marketing Prepaid:Usama Muneer</v>
          </cell>
        </row>
        <row r="286">
          <cell r="C286" t="str">
            <v>P.O.L:LDI:R.O Karachi:Marketing Prepaid:A. R Sherazi</v>
          </cell>
        </row>
        <row r="287">
          <cell r="C287" t="str">
            <v>P.O.L:LDI:R.O Karachi:Marketing Prepaid:Irfan Javed Lari</v>
          </cell>
        </row>
        <row r="288">
          <cell r="C288" t="str">
            <v>P.O.L:LDI:R.O Karachi:Marketing Prepaid:Kh. Shoaib ILyas</v>
          </cell>
        </row>
        <row r="289">
          <cell r="C289" t="str">
            <v>P.O.L:LDI:R.O Lahore:Marketing Prepaid:Imran Bashir</v>
          </cell>
        </row>
        <row r="290">
          <cell r="C290" t="str">
            <v>P.O.L:LDI:R.O Lahore:Marketing Prepaid:Zubair A. Latif</v>
          </cell>
        </row>
        <row r="291">
          <cell r="C291" t="str">
            <v>P.O.L:LDI:R.O Quetta:Marketing Prepaid:Kaleem Ullah Abbassi</v>
          </cell>
        </row>
        <row r="292">
          <cell r="C292" t="str">
            <v>P.O.L:LDI:R.O Rawalpindi:Marketing Prepaid:Waqas Safdar</v>
          </cell>
        </row>
        <row r="296">
          <cell r="C296" t="str">
            <v>Postage &amp; Delivery:LDI:.O Hyderabad:Marketing Prepaid:Khan Mujeeb Azam</v>
          </cell>
        </row>
        <row r="297">
          <cell r="C297" t="str">
            <v>Postage &amp; Delivery:LDI:A.O Faisalabad:Marketing Prepaid</v>
          </cell>
        </row>
        <row r="298">
          <cell r="C298" t="str">
            <v>Postage &amp; Delivery:LDI:A.O Faisalabad:Marketing Prepaid:Irfan Habib</v>
          </cell>
        </row>
        <row r="299">
          <cell r="C299" t="str">
            <v>Postage &amp; Delivery:LDI:A.O Faisalabad:Marketing Prepaid:Kaleem Ullah Abbassi</v>
          </cell>
        </row>
        <row r="300">
          <cell r="C300" t="str">
            <v>Postage &amp; Delivery:LDI:A.O Faisalabad:Marketing Prepaid:Usama Muneer</v>
          </cell>
        </row>
        <row r="301">
          <cell r="C301" t="str">
            <v>Postage &amp; Delivery:LDI:A.O Hyderabad:Marketing Prepaid:Khan Mujeeb Azam</v>
          </cell>
        </row>
        <row r="302">
          <cell r="C302" t="str">
            <v>Postage &amp; Delivery:LDI:A.O Jehlum:Marketing Prepaid:Syed Khurram Abbass</v>
          </cell>
        </row>
        <row r="303">
          <cell r="C303" t="str">
            <v>Postage &amp; Delivery:LDI:A.O Quetta:Marketing Prepaid:Kaleem Ullah Abbassi</v>
          </cell>
        </row>
        <row r="304">
          <cell r="C304" t="str">
            <v>Postage &amp; Delivery:LDI:A.O Sargodha</v>
          </cell>
        </row>
        <row r="305">
          <cell r="C305" t="str">
            <v>Postage &amp; Delivery:LDI:A.O Sargodha:Marketing Prepaid:Hafiz Nasir Mehmood</v>
          </cell>
        </row>
        <row r="306">
          <cell r="C306" t="str">
            <v>Postage &amp; Delivery:LDI:R.O Karachi:Marketing Prepaid</v>
          </cell>
        </row>
        <row r="307">
          <cell r="C307" t="str">
            <v>Postage &amp; Delivery:LDI:R.O Karachi:Marketing Prepaid:A. R Sherazi</v>
          </cell>
        </row>
        <row r="308">
          <cell r="C308" t="str">
            <v>Postage &amp; Delivery:LDI:R.O Karachi:Marketing Prepaid:Irfan Javed Lari</v>
          </cell>
        </row>
        <row r="309">
          <cell r="C309" t="str">
            <v>Postage &amp; Delivery:LDI:R.O Karachi:Marketing Prepaid:Kh. Shoaib ILyas</v>
          </cell>
        </row>
        <row r="310">
          <cell r="C310" t="str">
            <v>Postage &amp; Delivery:LDI:R.O Lahore:Marketing Prepaid</v>
          </cell>
        </row>
        <row r="311">
          <cell r="C311" t="str">
            <v>Postage &amp; Delivery:LDI:R.O Lahore:Marketing Prepaid:Imran Bashir</v>
          </cell>
        </row>
        <row r="312">
          <cell r="C312" t="str">
            <v>Postage &amp; Delivery:LDI:R.O Lahore:Marketing Prepaid:Zubair A. Latif</v>
          </cell>
        </row>
        <row r="316">
          <cell r="C316" t="str">
            <v>PREPAYMENTS:Rent - Regional Offices:Faisalabad</v>
          </cell>
        </row>
        <row r="317">
          <cell r="C317" t="str">
            <v>PREPAYMENTS:Rent - Regional Offices:Karachi</v>
          </cell>
        </row>
        <row r="318">
          <cell r="C318" t="str">
            <v>PREPAYMENTS:Rent - Regional Offices:Lahore</v>
          </cell>
        </row>
        <row r="319">
          <cell r="C319" t="str">
            <v>PREPAYMENTS:Rent - Regional Offices:Multan</v>
          </cell>
        </row>
        <row r="320">
          <cell r="C320" t="str">
            <v>PREPAYMENTS:Rent - Regional Offices:Rawalpindi</v>
          </cell>
        </row>
        <row r="324">
          <cell r="C324" t="str">
            <v>Printing &amp; Stationay:LDI:A.O Bahwalpur:Marketing Prepaid</v>
          </cell>
        </row>
        <row r="325">
          <cell r="C325" t="str">
            <v>Printing &amp; Stationay:LDI:A.O Hyderabad:Marketing Prepaid:Khan Mujeeb Azam</v>
          </cell>
        </row>
        <row r="326">
          <cell r="C326" t="str">
            <v>Printing &amp; Stationay:LDI:A.O Peshawar:Marketing Prepaid</v>
          </cell>
        </row>
        <row r="327">
          <cell r="C327" t="str">
            <v>Printing &amp; Stationay:LDI:A.O Quetta:Marketing Prepaid:Kaleem Ullah Abbassi</v>
          </cell>
        </row>
        <row r="328">
          <cell r="C328" t="str">
            <v>Printing &amp; Stationay:LDI:A.O Quetta:Operations</v>
          </cell>
        </row>
        <row r="329">
          <cell r="C329" t="str">
            <v>Printing &amp; Stationay:LDI:Head Office:Marketing Postpaid</v>
          </cell>
        </row>
        <row r="330">
          <cell r="C330" t="str">
            <v>Printing &amp; Stationay:LDI:Head Office:Marketing Prepaid</v>
          </cell>
        </row>
        <row r="331">
          <cell r="C331" t="str">
            <v>Printing &amp; Stationay:LDI:R.O Faisalabad:Marketing Prepaid</v>
          </cell>
        </row>
        <row r="332">
          <cell r="C332" t="str">
            <v>Printing &amp; Stationay:LDI:R.O Faisalabad:Marketing Prepaid:Irfan Habib</v>
          </cell>
        </row>
        <row r="333">
          <cell r="C333" t="str">
            <v>Printing &amp; Stationay:LDI:R.O Faisalabad:Marketing Prepaid:Kaleem Ullah Abbassi</v>
          </cell>
        </row>
        <row r="334">
          <cell r="C334" t="str">
            <v>Printing &amp; Stationay:LDI:R.O Faisalabad:Operations</v>
          </cell>
        </row>
        <row r="335">
          <cell r="C335" t="str">
            <v>Printing &amp; Stationay:LDI:R.O Karachi:Marketing Prepaid</v>
          </cell>
        </row>
        <row r="336">
          <cell r="C336" t="str">
            <v>Printing &amp; Stationay:LDI:R.O Lahore:Marketing Prepaid</v>
          </cell>
        </row>
        <row r="337">
          <cell r="C337" t="str">
            <v>Printing &amp; Stationay:LDI:R.O Lahore:Marketing Prepaid:Imran Bashir</v>
          </cell>
        </row>
        <row r="338">
          <cell r="C338" t="str">
            <v>Printing &amp; Stationay:LDI:R.O Lahore:Marketing Prepaid:Syed Muhammad Hassan</v>
          </cell>
        </row>
        <row r="339">
          <cell r="C339" t="str">
            <v>Printing &amp; Stationay:LDI:R.O Multan</v>
          </cell>
        </row>
        <row r="340">
          <cell r="C340" t="str">
            <v>Printing &amp; Stationay:LDI:R.O Multan:Marketing Prepaid</v>
          </cell>
        </row>
        <row r="341">
          <cell r="C341" t="str">
            <v>Printing &amp; Stationay:LDI:R.O Quetta:Marketing Prepaid:Kaleem Ullah Abbassi</v>
          </cell>
        </row>
        <row r="345">
          <cell r="C345" t="str">
            <v>R &amp; M Building:LDI:R.O Faisalabad:Marketing Prepaid</v>
          </cell>
        </row>
        <row r="346">
          <cell r="C346" t="str">
            <v>R &amp; M Building:LDI:R.O Lahore:Marketing Prepaid</v>
          </cell>
        </row>
        <row r="349">
          <cell r="C349" t="str">
            <v>R &amp; M Electric Equipment:LDI:R.O Faisalabad:Marketing Prepaid</v>
          </cell>
        </row>
        <row r="352">
          <cell r="C352" t="str">
            <v>R &amp; M Vehicle:LDI:A.O. Sargodha:Hafiz Nasir</v>
          </cell>
        </row>
        <row r="355">
          <cell r="C355" t="str">
            <v>Rates &amp; Taxes:LDI:A.O Faisalabad:Marketing Prepaid:Irfan Habib</v>
          </cell>
        </row>
        <row r="356">
          <cell r="C356" t="str">
            <v>Rates &amp; Taxes:LDI:A.O Faisalabad:Marketing Prepaid:Usama Muneer</v>
          </cell>
        </row>
        <row r="357">
          <cell r="C357" t="str">
            <v>Rates &amp; Taxes:LDI:A.O Gujranwala:Marketing Prepaid:Ali Imran</v>
          </cell>
        </row>
        <row r="358">
          <cell r="C358" t="str">
            <v>Rates &amp; Taxes:LDI:A.O Sargodha:Marketing Prepaid:Hafiz Nasir Mehmood</v>
          </cell>
        </row>
        <row r="359">
          <cell r="C359" t="str">
            <v>Rates &amp; Taxes:LDI:Head Office:Marketing Payphone:Obaid Ullah Dar</v>
          </cell>
        </row>
        <row r="360">
          <cell r="C360" t="str">
            <v>Rates &amp; Taxes:LDI:Head Office:Marketing Prepaid:Mr. Mustansir Sheikh</v>
          </cell>
        </row>
        <row r="361">
          <cell r="C361" t="str">
            <v>Rates &amp; Taxes:LDI:Head Office:Marketing Prepaid:NSM</v>
          </cell>
        </row>
        <row r="362">
          <cell r="C362" t="str">
            <v>Rates &amp; Taxes:LDI:R.O Lahore:Marketing Prepaid:Imran Bashir</v>
          </cell>
        </row>
        <row r="363">
          <cell r="C363" t="str">
            <v>Rates &amp; Taxes:LDI:R.O Lahore:Marketing Prepaid:Zubair A. Latif</v>
          </cell>
        </row>
        <row r="364">
          <cell r="C364" t="str">
            <v>Rates &amp; Taxes:LDI:R.O Multan:Marketing Prepaid:Baber Aftab</v>
          </cell>
        </row>
        <row r="365">
          <cell r="C365" t="str">
            <v>Rates &amp; Taxes:LDI:R.O Rawalpindi:Marketing Prepaid:Sheikh Mustansir</v>
          </cell>
        </row>
        <row r="366">
          <cell r="C366" t="str">
            <v>Rates &amp; Taxes:LDI:R.O Rawalpindi:Marketing Prepaid:Waqas Safdar</v>
          </cell>
        </row>
        <row r="367">
          <cell r="C367" t="str">
            <v>Rates &amp; Taxes:LDI:R.O Rawalpindi:Waqas Safdar</v>
          </cell>
        </row>
        <row r="378">
          <cell r="C378" t="str">
            <v>Services:LDI:A.O Peshawar:Marketing Prepaid:Islam Gull</v>
          </cell>
        </row>
        <row r="379">
          <cell r="C379" t="str">
            <v>Services:LDI:Head Office:Marketing Prepaid</v>
          </cell>
        </row>
        <row r="380">
          <cell r="C380" t="str">
            <v>Services:LDI:R.O Faisalabad:Marketing Prepaid</v>
          </cell>
        </row>
        <row r="383">
          <cell r="C383" t="str">
            <v>Telephone Expenses:LDI:A.O Hyderabad:Marketing Prepaid:Khan Mujeeb Azam</v>
          </cell>
        </row>
        <row r="384">
          <cell r="C384" t="str">
            <v>Telephone Expenses:LDI:A.O Jehlum:Marketing Prepaid:Syed Khurram Abbass</v>
          </cell>
        </row>
        <row r="385">
          <cell r="C385" t="str">
            <v>Telephone Expenses:LDI:A.O Sargodha:Marketing Prepaid:Hafiz Nasir Mehmood</v>
          </cell>
        </row>
        <row r="386">
          <cell r="C386" t="str">
            <v>Telephone Expenses:LDI:Head Office:Administration:Calling Cards</v>
          </cell>
        </row>
        <row r="387">
          <cell r="C387" t="str">
            <v>Telephone Expenses:LDI:R.O Faisalabad:041-8556771</v>
          </cell>
        </row>
        <row r="388">
          <cell r="C388" t="str">
            <v>Telephone Expenses:LDI:R.O Faisalabad:041-8556772</v>
          </cell>
        </row>
        <row r="389">
          <cell r="C389" t="str">
            <v>Telephone Expenses:LDI:R.O Faisalabad:041-8556773</v>
          </cell>
        </row>
        <row r="390">
          <cell r="C390" t="str">
            <v>Telephone Expenses:LDI:R.O Faisalabad:041-8556774</v>
          </cell>
        </row>
        <row r="391">
          <cell r="C391" t="str">
            <v>Telephone Expenses:LDI:R.O Faisalabad:Marketing Prepaid</v>
          </cell>
        </row>
        <row r="392">
          <cell r="C392" t="str">
            <v>Telephone Expenses:LDI:R.O Faisalabad:Marketing Prepaid:Kaleem Ullah Abbassi</v>
          </cell>
        </row>
        <row r="393">
          <cell r="C393" t="str">
            <v>Telephone Expenses:LDI:R.O Karachi:Marketing Prepaid</v>
          </cell>
        </row>
        <row r="394">
          <cell r="C394" t="str">
            <v>Telephone Expenses:LDI:R.O Lahore:042-5781237</v>
          </cell>
        </row>
        <row r="395">
          <cell r="C395" t="str">
            <v>Telephone Expenses:LDI:R.O Lahore:042-5781238</v>
          </cell>
        </row>
        <row r="396">
          <cell r="C396" t="str">
            <v>Telephone Expenses:LDI:R.O Lahore:042-5781239</v>
          </cell>
        </row>
        <row r="397">
          <cell r="C397" t="str">
            <v>Telephone Expenses:LDI:R.O Lahore:042-5781240</v>
          </cell>
        </row>
        <row r="398">
          <cell r="C398" t="str">
            <v>Telephone Expenses:LDI:R.O Lahore:042-5781241</v>
          </cell>
        </row>
        <row r="399">
          <cell r="C399" t="str">
            <v>Telephone Expenses:LDI:R.O Lahore:Marketing Prepaid:Imran Bashir</v>
          </cell>
        </row>
        <row r="403">
          <cell r="C403" t="str">
            <v>Travelling:LDI:A.O Bahawalpur:Marketing Prepaid:M. Tariq Khan</v>
          </cell>
        </row>
        <row r="404">
          <cell r="C404" t="str">
            <v>Travelling:LDI:A.O Faisalabad:Marketing Prepaid:Irfan Habib</v>
          </cell>
        </row>
        <row r="405">
          <cell r="C405" t="str">
            <v>Travelling:LDI:A.O Faisalabad:Marketing Prepaid:Kaleem Ullah Abbassi</v>
          </cell>
        </row>
        <row r="406">
          <cell r="C406" t="str">
            <v>Travelling:LDI:A.O Faisalabad:Marketing Prepaid:Usma Muneer</v>
          </cell>
        </row>
        <row r="407">
          <cell r="C407" t="str">
            <v>Travelling:LDI:A.O Gujranwala:Marketing Prepaid:Ali Imran</v>
          </cell>
        </row>
        <row r="408">
          <cell r="C408" t="str">
            <v>Travelling:LDI:A.O Hyderabad:Marketing Prepaid:Khan Mujeeb Azam</v>
          </cell>
        </row>
        <row r="409">
          <cell r="C409" t="str">
            <v>Travelling:LDI:A.O Quetta:Marketing Prepaid:Kaleem Ullah Abbassi</v>
          </cell>
        </row>
        <row r="410">
          <cell r="C410" t="str">
            <v>Travelling:LDI:A.O Sargodha:Marketing Prepaid:Hafiz Nasir Mehmood</v>
          </cell>
        </row>
        <row r="411">
          <cell r="C411" t="str">
            <v>Travelling:LDI:A.O. Jhelum:Marketing Prepaid:Syed Khurram Abbass</v>
          </cell>
        </row>
        <row r="412">
          <cell r="C412" t="str">
            <v>Travelling:LDI:Head Office:Marketing Payphone:Obaid Ullah Dar</v>
          </cell>
        </row>
        <row r="413">
          <cell r="C413" t="str">
            <v>Travelling:LDI:Head Office:Marketing Prepaid</v>
          </cell>
        </row>
        <row r="414">
          <cell r="C414" t="str">
            <v>Travelling:LDI:Head Office:Marketing Prepaid:Sohail Sarwar Khan</v>
          </cell>
        </row>
        <row r="415">
          <cell r="C415" t="str">
            <v>Travelling:LDI:R.O Karachi:Marketing Prepaid:Irfan Javed Lari</v>
          </cell>
        </row>
        <row r="416">
          <cell r="C416" t="str">
            <v>Travelling:LDI:R.O Karachi:Marketing Prepaid:Kh. Shoaib ILyas</v>
          </cell>
        </row>
        <row r="417">
          <cell r="C417" t="str">
            <v>Travelling:LDI:R.O Lahore:Marketing Prepaid:Ali Naeem</v>
          </cell>
        </row>
        <row r="418">
          <cell r="C418" t="str">
            <v>Travelling:LDI:R.O Lahore:Marketing Prepaid:Imran Bashir</v>
          </cell>
        </row>
        <row r="419">
          <cell r="C419" t="str">
            <v>Travelling:LDI:R.O Lahore:Marketing Prepaid:Syed Muhammad Hassan</v>
          </cell>
        </row>
        <row r="420">
          <cell r="C420" t="str">
            <v>Travelling:LDI:R.O Lahore:Marketing Prepaid:Zubair A. Latif</v>
          </cell>
        </row>
        <row r="421">
          <cell r="C421" t="str">
            <v>Travelling:LDI:R.O Multan:Marketing Prepaid:Baber Aftab</v>
          </cell>
        </row>
        <row r="422">
          <cell r="C422" t="str">
            <v>Travelling:LDI:R.O Multan:Marketing Prepaid:Fiaz Ahmad</v>
          </cell>
        </row>
        <row r="423">
          <cell r="C423" t="str">
            <v>Travelling:LDI:R.O Rawalpindi:Marketing Prepaid:Sheikh Mustansir</v>
          </cell>
        </row>
        <row r="424">
          <cell r="C424" t="str">
            <v>Travelling:LDI:R.O Rawalpindi:Marketing Prepaid:Waqas Safdar</v>
          </cell>
        </row>
        <row r="428">
          <cell r="C428" t="str">
            <v>Utility Bills- Electricity:LDI:R.O Failsalabad:Marketing Prepaid</v>
          </cell>
        </row>
        <row r="429">
          <cell r="C429" t="str">
            <v>Utility Bills- Electricity:LDI:R.O Karachi</v>
          </cell>
        </row>
        <row r="430">
          <cell r="C430" t="str">
            <v>Utility Bills- Electricity:LDI:R.O Lahore:Marketing Prepaid</v>
          </cell>
        </row>
        <row r="433">
          <cell r="C433" t="str">
            <v>Vehicle R &amp; M:LDI:A.O Faisalabad:Marketing Prepaid:Irfan Habib</v>
          </cell>
        </row>
        <row r="434">
          <cell r="C434" t="str">
            <v>Vehicle R &amp; M:LDI:A.O Faisalabad:Marketing Prepaid:Usama Muneer</v>
          </cell>
        </row>
        <row r="435">
          <cell r="C435" t="str">
            <v>Vehicle R &amp; M:LDI:A.O Sargodha:Marketing Prepaid:Hafiz Nasir Mehmood</v>
          </cell>
        </row>
        <row r="436">
          <cell r="C436" t="str">
            <v>Vehicle R &amp; M:LDI:Head Office:Marketing Prepaid:Faisal Bashir Gill</v>
          </cell>
        </row>
        <row r="437">
          <cell r="C437" t="str">
            <v>Vehicle R &amp; M:LDI:Head Office:Marketing Prepaid:Mr. Mustansir Sheikh</v>
          </cell>
        </row>
        <row r="438">
          <cell r="C438" t="str">
            <v>Vehicle R &amp; M:LDI:R.O Karachi:Marketing Prepaid:A. R Sherazi</v>
          </cell>
        </row>
        <row r="439">
          <cell r="C439" t="str">
            <v>Vehicle R &amp; M:LDI:R.O Karachi:Marketing Prepaid:Kh. Shoaib ILyas</v>
          </cell>
        </row>
        <row r="440">
          <cell r="C440" t="str">
            <v>Vehicle R &amp; M:LDI:R.O Lahore:Marketing Prepaid:Imran Bashir</v>
          </cell>
        </row>
        <row r="441">
          <cell r="C441" t="str">
            <v>Vehicle R &amp; M:LDI:R.O Quetta:Marketing Prepaid:Kaleem Ullah Abbassi</v>
          </cell>
        </row>
        <row r="442">
          <cell r="C442" t="str">
            <v>Vehicle R &amp; M:LDI:R.O Rawalpindi:Marketing Prepaid:Shekh Mustansir</v>
          </cell>
        </row>
        <row r="443">
          <cell r="C443" t="str">
            <v>Vehicle R &amp; M:LDI:R.O Rawalpindi:Waqas Safdar</v>
          </cell>
        </row>
        <row r="448">
          <cell r="C448" t="str">
            <v>Mobile Expenses:LDI:NOC:Call Centre:0300-5014813</v>
          </cell>
        </row>
        <row r="449">
          <cell r="C449" t="str">
            <v>Office Supplies:LDI:NOC:CallCenter</v>
          </cell>
        </row>
        <row r="450">
          <cell r="C450" t="str">
            <v>Travelling:LDI:NOC:Call Centre:Khurram Malik</v>
          </cell>
        </row>
        <row r="453">
          <cell r="C453" t="str">
            <v>Entertainment:WLL:Head Office:Osama Rahat Khawaja</v>
          </cell>
        </row>
        <row r="454">
          <cell r="C454" t="str">
            <v>Rates &amp; Taxes:WLL:Marketing:Osama Rahat Khuwaja</v>
          </cell>
        </row>
        <row r="455">
          <cell r="C455" t="str">
            <v>Telephone Expenses:WLL:Head Office:Marketing:Osama Rahat Khawaja</v>
          </cell>
        </row>
        <row r="456">
          <cell r="C456" t="str">
            <v>Travelling:WLL:Head Office:Marketing:Osama Rahat Khuwaja</v>
          </cell>
        </row>
      </sheetData>
      <sheetData sheetId="5" refreshError="1">
        <row r="1">
          <cell r="A1" t="str">
            <v>Burraq Telecom Limited</v>
          </cell>
        </row>
        <row r="3">
          <cell r="A3" t="str">
            <v>Detail of Expenses Department Wise (Administration)</v>
          </cell>
        </row>
        <row r="5">
          <cell r="A5" t="str">
            <v>Head of Department: Mr. Sadiq Yousaf Yalmaz-CEO</v>
          </cell>
        </row>
        <row r="9">
          <cell r="B9" t="str">
            <v>Department Expenses</v>
          </cell>
        </row>
        <row r="10">
          <cell r="B10" t="str">
            <v>Entertainment</v>
          </cell>
          <cell r="C10" t="str">
            <v>Salary</v>
          </cell>
        </row>
        <row r="11">
          <cell r="B11" t="str">
            <v>HR</v>
          </cell>
          <cell r="C11" t="str">
            <v>Entertainment</v>
          </cell>
        </row>
        <row r="12">
          <cell r="B12" t="str">
            <v>Mobile Expenses</v>
          </cell>
          <cell r="C12" t="str">
            <v>Salary</v>
          </cell>
        </row>
        <row r="13">
          <cell r="B13" t="str">
            <v>Internet</v>
          </cell>
          <cell r="C13" t="str">
            <v>Hotelling</v>
          </cell>
        </row>
        <row r="14">
          <cell r="B14" t="str">
            <v>P.O.L</v>
          </cell>
          <cell r="C14" t="str">
            <v>Daily Allowance to Employees</v>
          </cell>
        </row>
        <row r="15">
          <cell r="B15" t="str">
            <v>Telephone Expenses</v>
          </cell>
          <cell r="C15" t="str">
            <v>Trevalling</v>
          </cell>
        </row>
        <row r="16">
          <cell r="B16" t="str">
            <v>Vehicle R &amp; M</v>
          </cell>
          <cell r="C16" t="str">
            <v>Ad for Jobs</v>
          </cell>
        </row>
        <row r="17">
          <cell r="B17" t="str">
            <v>Company paid Driver</v>
          </cell>
          <cell r="C17" t="str">
            <v>Entertainment</v>
          </cell>
        </row>
        <row r="18">
          <cell r="B18" t="str">
            <v>Company paid Driver</v>
          </cell>
          <cell r="C18" t="str">
            <v>Fee, Registration &amp; Subscription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  <cell r="C21" t="str">
            <v>Salary</v>
          </cell>
        </row>
        <row r="22">
          <cell r="B22" t="str">
            <v>ADVANCES:Manhattan Pakistan (Pvt.) Ltd</v>
          </cell>
          <cell r="C22" t="str">
            <v>Daily Allowance to Employees</v>
          </cell>
        </row>
        <row r="23">
          <cell r="B23" t="str">
            <v>Daily Allowance to Employees</v>
          </cell>
          <cell r="C23" t="str">
            <v>Entertainment</v>
          </cell>
        </row>
        <row r="24">
          <cell r="B24" t="str">
            <v>ADVANCES:Advertisement &amp; Sales Promotion-BTL</v>
          </cell>
          <cell r="C24" t="str">
            <v>Medical Expenses</v>
          </cell>
        </row>
        <row r="25">
          <cell r="B25" t="str">
            <v>Advertisement &amp; Sales Promotion-BTL</v>
          </cell>
          <cell r="C25" t="str">
            <v>Mobile Expenses</v>
          </cell>
        </row>
        <row r="26">
          <cell r="B26" t="str">
            <v>Fee,Registration &amp; Subscription</v>
          </cell>
          <cell r="C26" t="str">
            <v>Rates &amp; Taxes</v>
          </cell>
        </row>
        <row r="27">
          <cell r="B27" t="str">
            <v>Hotelling</v>
          </cell>
          <cell r="C27" t="str">
            <v>Printing &amp; Stationery</v>
          </cell>
        </row>
        <row r="28">
          <cell r="B28" t="str">
            <v>Advertisement &amp; Sales Promotion-ATL</v>
          </cell>
          <cell r="C28" t="str">
            <v>Travelling</v>
          </cell>
        </row>
        <row r="29">
          <cell r="B29" t="str">
            <v>legal and Professional charges</v>
          </cell>
          <cell r="C29" t="str">
            <v>Electronic Media</v>
          </cell>
        </row>
        <row r="30">
          <cell r="B30" t="str">
            <v>Administration</v>
          </cell>
          <cell r="C30" t="str">
            <v>Print Media</v>
          </cell>
        </row>
        <row r="31">
          <cell r="B31" t="str">
            <v>Medical Expenses</v>
          </cell>
          <cell r="C31" t="str">
            <v>Salary</v>
          </cell>
        </row>
        <row r="32">
          <cell r="B32" t="str">
            <v>Misc. Office Expense</v>
          </cell>
          <cell r="C32" t="str">
            <v>Daily Allowance</v>
          </cell>
        </row>
        <row r="33">
          <cell r="B33" t="str">
            <v>ADVANCES:PR Activities (MPL)</v>
          </cell>
          <cell r="C33" t="str">
            <v>Travelling</v>
          </cell>
        </row>
        <row r="34">
          <cell r="B34" t="str">
            <v>AD for Distributors</v>
          </cell>
          <cell r="C34" t="str">
            <v>Office Rent</v>
          </cell>
        </row>
        <row r="35">
          <cell r="B35" t="str">
            <v>Advertisement:Sponsorship (FAST, Shaukat Khanum,PTCL,PTA,Old Ravians,Terjuman)</v>
          </cell>
          <cell r="C35" t="str">
            <v>Books, Newspaper &amp; Periodicals</v>
          </cell>
        </row>
        <row r="36">
          <cell r="B36" t="str">
            <v>Sales Promotion-ITCN,E-Commerce Gateway,NASCON &amp; (Distributors meeting) Marriott</v>
          </cell>
          <cell r="C36" t="str">
            <v>Postage &amp; Delivery</v>
          </cell>
        </row>
        <row r="37">
          <cell r="B37" t="str">
            <v>Advertisement</v>
          </cell>
          <cell r="C37" t="str">
            <v>Printing &amp; Stationay</v>
          </cell>
        </row>
        <row r="38">
          <cell r="B38" t="str">
            <v>Postage &amp; Delivery</v>
          </cell>
          <cell r="C38" t="str">
            <v>Documentation charges</v>
          </cell>
        </row>
        <row r="39">
          <cell r="B39" t="str">
            <v>Printing &amp; Stationay</v>
          </cell>
          <cell r="C39" t="str">
            <v>Car Rentals</v>
          </cell>
        </row>
        <row r="40">
          <cell r="B40" t="str">
            <v>Amortized on 12 months</v>
          </cell>
          <cell r="C40" t="str">
            <v>Entertainment</v>
          </cell>
        </row>
        <row r="41">
          <cell r="B41" t="str">
            <v>R &amp; M Vehicle</v>
          </cell>
          <cell r="C41" t="str">
            <v>Fee,Registration &amp; Subscription</v>
          </cell>
        </row>
        <row r="42">
          <cell r="B42" t="str">
            <v>Department Expenses</v>
          </cell>
          <cell r="C42" t="str">
            <v>Rates &amp; Taxes</v>
          </cell>
        </row>
        <row r="43">
          <cell r="B43" t="str">
            <v>Telephone Expenses</v>
          </cell>
          <cell r="C43" t="str">
            <v>Internet Expenses</v>
          </cell>
        </row>
        <row r="44">
          <cell r="B44" t="str">
            <v>Services</v>
          </cell>
          <cell r="C44" t="str">
            <v>legal and Professional charges</v>
          </cell>
        </row>
        <row r="45">
          <cell r="B45" t="str">
            <v>Travelling</v>
          </cell>
          <cell r="C45" t="str">
            <v>Mark-Up Lease</v>
          </cell>
        </row>
        <row r="46">
          <cell r="B46" t="str">
            <v>Utility Bills- Electricity</v>
          </cell>
          <cell r="C46" t="str">
            <v>Misc. Office Expense</v>
          </cell>
        </row>
        <row r="47">
          <cell r="B47" t="str">
            <v>Sales Promotion</v>
          </cell>
          <cell r="C47" t="str">
            <v>Office Supplies</v>
          </cell>
        </row>
        <row r="48">
          <cell r="B48" t="str">
            <v>Services</v>
          </cell>
          <cell r="C48" t="str">
            <v>Mobile Expenses</v>
          </cell>
        </row>
        <row r="49">
          <cell r="A49" t="str">
            <v>WLL</v>
          </cell>
          <cell r="C49" t="str">
            <v>P.O.L</v>
          </cell>
        </row>
        <row r="50">
          <cell r="B50" t="str">
            <v>ADVANCES:Employees:Projects:WLL:Sajjad Mumtaz</v>
          </cell>
          <cell r="C50" t="str">
            <v>R &amp; M Electric Equipment</v>
          </cell>
        </row>
        <row r="51">
          <cell r="B51" t="str">
            <v>Salary</v>
          </cell>
          <cell r="C51" t="str">
            <v>R &amp; M Vehicle</v>
          </cell>
        </row>
        <row r="52">
          <cell r="B52" t="str">
            <v>Entertainment</v>
          </cell>
          <cell r="C52" t="str">
            <v>Office Renovation</v>
          </cell>
        </row>
        <row r="53">
          <cell r="B53" t="str">
            <v>P.O.L</v>
          </cell>
          <cell r="C53" t="str">
            <v>Security Services</v>
          </cell>
        </row>
        <row r="54">
          <cell r="B54" t="str">
            <v>Mobile Expenses:WLL:300-8500438</v>
          </cell>
          <cell r="C54" t="str">
            <v>Gardening</v>
          </cell>
        </row>
        <row r="55">
          <cell r="B55" t="str">
            <v>Printing &amp; Stationay</v>
          </cell>
          <cell r="C55" t="str">
            <v>Services</v>
          </cell>
        </row>
        <row r="56">
          <cell r="B56" t="str">
            <v>Travelling</v>
          </cell>
          <cell r="C56" t="str">
            <v>Seminar &amp; Functions (Contract Sign Cery)</v>
          </cell>
        </row>
        <row r="57">
          <cell r="B57" t="str">
            <v>Entertainment:LDI:Head Office:Operations:Director Operations</v>
          </cell>
          <cell r="C57" t="str">
            <v>Telephone Expenses</v>
          </cell>
        </row>
        <row r="58">
          <cell r="B58" t="str">
            <v>Entertainment:LDI:NOC:Operations:Director Operations</v>
          </cell>
          <cell r="C58" t="str">
            <v>Utility Bills- Electricity</v>
          </cell>
        </row>
        <row r="59">
          <cell r="C59" t="str">
            <v>Utility Bills-Sui Gas</v>
          </cell>
        </row>
        <row r="60">
          <cell r="C60" t="str">
            <v>Utiliy Bills-Water</v>
          </cell>
        </row>
        <row r="61">
          <cell r="B61" t="str">
            <v>Medical Expenses:LDI:Head Office:Operations:Muhammad Aqeel</v>
          </cell>
          <cell r="C61" t="str">
            <v>Bad Debts</v>
          </cell>
        </row>
        <row r="62">
          <cell r="B62" t="str">
            <v>Entertainment:LDI:Head Office:Technical:Asad Karim</v>
          </cell>
          <cell r="C62" t="str">
            <v>Documentation Charges</v>
          </cell>
        </row>
        <row r="63">
          <cell r="B63" t="str">
            <v>Internet Expenses:LDI:NOC:Technical:Asad Karim</v>
          </cell>
          <cell r="C63" t="str">
            <v>Office Rent:R.O Faisalabad</v>
          </cell>
        </row>
        <row r="64">
          <cell r="B64" t="str">
            <v>Medical Expenses:LDI:NOC:Technical:Mr. Asad Karim C.T.O.</v>
          </cell>
          <cell r="C64" t="str">
            <v>Office Rent:R.O Lahore</v>
          </cell>
        </row>
        <row r="65">
          <cell r="B65" t="str">
            <v>Mobile Expenses:LDI:Head Office:Technical:Mr. Asad Karim C.T.O</v>
          </cell>
          <cell r="C65" t="str">
            <v>Office Rent:R.O Multan</v>
          </cell>
        </row>
        <row r="66">
          <cell r="B66" t="str">
            <v>P.O.L:LDI:Head Office:Technical:P.O.L Mr. Asad Karim</v>
          </cell>
          <cell r="C66" t="str">
            <v>Office Rent:R.O Rawalpindi</v>
          </cell>
        </row>
        <row r="67">
          <cell r="B67" t="str">
            <v>Telephone Expenses:LDI:Head Office:Director's Telephone Expenses:Mr. Asad Karim C.T.O.</v>
          </cell>
          <cell r="C67" t="str">
            <v>Cost of Services:LDI:Insurance-LDI Equipment</v>
          </cell>
        </row>
        <row r="68">
          <cell r="B68" t="str">
            <v>Vehicle R &amp; M:LDI:Head Office:Technical:Mr. Asad Karim</v>
          </cell>
          <cell r="C68" t="str">
            <v>PREPAYMENTS:Insurance:Vehicles</v>
          </cell>
        </row>
        <row r="69">
          <cell r="C69" t="str">
            <v>Office Supplies</v>
          </cell>
        </row>
        <row r="70">
          <cell r="B70" t="str">
            <v>Rates &amp; Taxes:LDI:Head Office:Operations:Director Operations</v>
          </cell>
          <cell r="C70" t="str">
            <v>Car Rentals:LDI:Administration:CEO</v>
          </cell>
        </row>
        <row r="71">
          <cell r="C71" t="str">
            <v>Entertainment:LDI:Head Office:Administration:- CEO</v>
          </cell>
        </row>
        <row r="72">
          <cell r="B72" t="str">
            <v>ADVANCES:Employees:Projects:NOC:Hamid Bashir</v>
          </cell>
          <cell r="C72" t="str">
            <v>Hotelling:LDI:Head Office:Administration:CEO</v>
          </cell>
        </row>
        <row r="73">
          <cell r="B73" t="str">
            <v>ADVANCES:Employees:Projects:NOC:Shahzad Ahmed (Admin)</v>
          </cell>
          <cell r="C73" t="str">
            <v>Medical Expenses:LDI:Head Office:Medical CEO</v>
          </cell>
        </row>
        <row r="74">
          <cell r="B74" t="str">
            <v>ADVANCES:Employees:Projects:NOC:Tabish Anwar</v>
          </cell>
          <cell r="C74" t="str">
            <v>Mobile Expenses:LDI:Head Office:Administration:0300-8454399</v>
          </cell>
        </row>
        <row r="75">
          <cell r="B75" t="str">
            <v>Call Center</v>
          </cell>
          <cell r="C75" t="str">
            <v>P.O.L:LDI:Head Office:Administration:P.O.L-CEO</v>
          </cell>
        </row>
        <row r="76">
          <cell r="C76" t="str">
            <v>Rates &amp; Taxes:LDI:Head Office:Administration:CEO</v>
          </cell>
        </row>
        <row r="77">
          <cell r="C77" t="str">
            <v>Vehicle R &amp; M:LDI:Head Office:Administration:CEO</v>
          </cell>
        </row>
        <row r="78">
          <cell r="B78" t="str">
            <v>ADVANCES:Employees:Projects:Operations:Abdul Quyyum</v>
          </cell>
          <cell r="C78" t="str">
            <v>Mobile Expenses</v>
          </cell>
        </row>
        <row r="79">
          <cell r="B79" t="str">
            <v>Car Rentals:LDI:NOC:Technical</v>
          </cell>
          <cell r="C79" t="str">
            <v>Office Supplies</v>
          </cell>
        </row>
        <row r="80">
          <cell r="B80" t="str">
            <v>ADVANCES:Employees:Projects:Operations:Arif (Quetta)</v>
          </cell>
          <cell r="C80" t="str">
            <v>Travelling</v>
          </cell>
        </row>
        <row r="81">
          <cell r="B81" t="str">
            <v>ADVANCES:Employees:Projects:Operations:Asim Khan (Peshawar)</v>
          </cell>
        </row>
        <row r="82">
          <cell r="B82" t="str">
            <v>Consultancy:LDI:NOC:Technical</v>
          </cell>
        </row>
        <row r="83">
          <cell r="B83" t="str">
            <v>ADVANCES:Employees:Projects:Operations:Faheem Akhtar</v>
          </cell>
          <cell r="C83" t="str">
            <v>ADVANCES:Employees:Projects:Administration:Imran W Khan</v>
          </cell>
        </row>
        <row r="84">
          <cell r="B84" t="str">
            <v>ADVANCES:Employees:Projects:Operations:Faisal Nadeem</v>
          </cell>
          <cell r="C84" t="str">
            <v>ADVANCES:Employees:Projects:Administration:Mailk Yasir</v>
          </cell>
        </row>
        <row r="85">
          <cell r="B85" t="str">
            <v>Cost of Services:LDI:NOC-Expenses:Electricity Bills</v>
          </cell>
          <cell r="C85" t="str">
            <v>ADVANCES:Employees:Projects:Administration:Mr. Noor Hussain</v>
          </cell>
        </row>
        <row r="86">
          <cell r="B86" t="str">
            <v>ADVANCES:Employees:Projects:Operations:Irfan (Jehlum)</v>
          </cell>
          <cell r="C86" t="str">
            <v>ADVANCES:Employees:Projects:Administration:Uzma Kiani</v>
          </cell>
        </row>
        <row r="87">
          <cell r="B87" t="str">
            <v>ADVANCES:Employees:Projects:Operations:Irfan Rafi</v>
          </cell>
          <cell r="C87" t="str">
            <v>ADVANCES:Advances-Projects:Marriott Hotel - Islamabad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  <cell r="C89" t="str">
            <v>Books, Newspaper &amp; Periodicals:LDI:Head Office:Administration</v>
          </cell>
        </row>
        <row r="90">
          <cell r="B90" t="str">
            <v>Daily Allowance to Employees:LDI:NOC:Technical:Syed Babar Abbass</v>
          </cell>
          <cell r="C90" t="str">
            <v>ADVANCES:Manhattan Pakistan (Pvt.) Ltd</v>
          </cell>
        </row>
        <row r="91">
          <cell r="B91" t="str">
            <v>Daily Allowance to Employees:LDI:NOC:Technical:Zahid Masood</v>
          </cell>
          <cell r="C91" t="str">
            <v>ADVANCES:Advertisement &amp; Sales Promotion:Digi Print</v>
          </cell>
        </row>
        <row r="92">
          <cell r="B92" t="str">
            <v>ADVANCES:Employees:Projects:Operations:Muhammad ILyas</v>
          </cell>
          <cell r="C92" t="str">
            <v>ADVANCES:Advertisement &amp; Sales Promotion:Expo Men</v>
          </cell>
        </row>
        <row r="93">
          <cell r="B93" t="str">
            <v>ADVANCES:Employees:Projects:Operations:Naveed Iqbal</v>
          </cell>
          <cell r="C93" t="str">
            <v>Daily Allowance to Employees:LDI:Head Office:Administration:Hamid (Driver)</v>
          </cell>
        </row>
        <row r="94">
          <cell r="B94" t="str">
            <v>ADVANCES:Employees:Projects:Operations:Noman (Karachi)</v>
          </cell>
          <cell r="C94" t="str">
            <v>ADVANCES:Advertisement &amp; Sales Promotion:M/s Ad King</v>
          </cell>
        </row>
        <row r="95">
          <cell r="B95" t="str">
            <v>Entertainment:LDI:NOC:Administration</v>
          </cell>
          <cell r="C95" t="str">
            <v>Entertainment:LDI:Head Office:Administration</v>
          </cell>
        </row>
        <row r="96">
          <cell r="B96" t="str">
            <v>Entertainment:LDI:NOC:Network Administration:Asif Ahmed</v>
          </cell>
          <cell r="C96" t="str">
            <v>ADVANCES:Advertisement &amp; Sales Promotion:M/s Sign Mark</v>
          </cell>
        </row>
        <row r="97">
          <cell r="B97" t="str">
            <v>Entertainment:LDI:NOC:Network Administration:Nauman Jamil</v>
          </cell>
          <cell r="C97" t="str">
            <v>Gardening:LDI:H.O:Administration</v>
          </cell>
        </row>
        <row r="98">
          <cell r="B98" t="str">
            <v>Entertainment:LDI:NOC:Technical:Syed Babar Abbass</v>
          </cell>
          <cell r="C98" t="str">
            <v>ADVANCES:Advertisement &amp; Sales Promotion:M/s Waqas Advertisers</v>
          </cell>
        </row>
        <row r="99">
          <cell r="B99" t="str">
            <v>Entertainment:LDI:NOC:Technical:Zahid Masood</v>
          </cell>
          <cell r="C99" t="str">
            <v>Internet Expenses:LDI:Head Office:Administration</v>
          </cell>
        </row>
        <row r="100">
          <cell r="B100" t="str">
            <v>ADVANCES:Employees:Projects:Operations:Zubair A. Latif (Lahore)</v>
          </cell>
          <cell r="C100" t="str">
            <v>ADVANCES:Advertisement &amp; Sales Promotion:Pearl Graphics</v>
          </cell>
        </row>
        <row r="101">
          <cell r="C101" t="str">
            <v>Mark-Up Lease:LDI:Head Office:Administration</v>
          </cell>
        </row>
        <row r="103">
          <cell r="B103" t="str">
            <v>Hotelling:LDI:NOC:Network Administration:Nauman Jamil</v>
          </cell>
          <cell r="C103" t="str">
            <v>Misc. Office Expense</v>
          </cell>
        </row>
        <row r="104">
          <cell r="B104" t="str">
            <v>Hotelling:LDI:NOC:Operations:Jamil Ahmed</v>
          </cell>
          <cell r="C104" t="str">
            <v>Misc. Office Expense:LDI:Head Office:Administration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  <cell r="C107" t="str">
            <v>Office Renovation:LDI:Head Office:Administration</v>
          </cell>
        </row>
        <row r="108">
          <cell r="C108" t="str">
            <v>ADVANCES:Employees:Projects:Marketing:A. R Sherazi (KHI)</v>
          </cell>
        </row>
        <row r="109">
          <cell r="B109" t="str">
            <v>Internet Expenses:LDI:NOC:Administration</v>
          </cell>
          <cell r="C109" t="str">
            <v>Office Rent:LDI:Head Office:Administration</v>
          </cell>
        </row>
        <row r="110">
          <cell r="B110" t="str">
            <v>Internet Expenses:LDI:NOC:Network Administration:Amir Nasir</v>
          </cell>
          <cell r="C110" t="str">
            <v>ADVANCES:Employees:Projects:Marketing:Mr. Imran Bashir (RSM LHR)</v>
          </cell>
        </row>
        <row r="111">
          <cell r="B111" t="str">
            <v>Internet Expenses:LDI:NOC:Network Administration:Atif Rasheed</v>
          </cell>
          <cell r="C111" t="str">
            <v>Office Supplies:LDI:Head Office:Administration</v>
          </cell>
        </row>
        <row r="112">
          <cell r="B112" t="str">
            <v>Internet Expenses:LDI:NOC:Network Administration:Numan Jamil</v>
          </cell>
          <cell r="C112" t="str">
            <v>ADVANCES:Employees:Projects:Marketing:Mr. Usama Muneer</v>
          </cell>
        </row>
        <row r="113">
          <cell r="B113" t="str">
            <v>Internet Expenses:LDI:NOC:Technical</v>
          </cell>
          <cell r="C113" t="str">
            <v>P.O.L:LDI:Head Office:Administration:P.O.L-Official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  <cell r="C115" t="str">
            <v>ADVANCES:M/S Saeed Akhtar Studio</v>
          </cell>
        </row>
        <row r="116">
          <cell r="C116" t="str">
            <v>Postage &amp; Delivery:LDI:Head Office:Adminstration</v>
          </cell>
        </row>
        <row r="117">
          <cell r="B117" t="str">
            <v>legal and Professional charges:LDI:NOC:Administration</v>
          </cell>
          <cell r="C117" t="str">
            <v>Advertisement:LDI:Head Office:Marketing Prepaid</v>
          </cell>
        </row>
        <row r="118">
          <cell r="B118" t="str">
            <v>Entertainment:LDI:NOC:Operations:Faheem Akhtar</v>
          </cell>
          <cell r="C118" t="str">
            <v>Advertisement:LDI:Head Office:Marketing Prepaid:ATL</v>
          </cell>
        </row>
        <row r="119">
          <cell r="B119" t="str">
            <v>Entertainment:LDI:NOC:Operations:Irfan Rafi</v>
          </cell>
          <cell r="C119" t="str">
            <v>PREPAYMENTS:Rent- Head Office</v>
          </cell>
        </row>
        <row r="120">
          <cell r="B120" t="str">
            <v>Entertainment:LDI:NOC:Operations:Muhammad ILyas</v>
          </cell>
          <cell r="C120" t="str">
            <v>Advertisement:LDI:Head Office:Marketing Prepaid:Sponsorship</v>
          </cell>
        </row>
        <row r="121">
          <cell r="B121" t="str">
            <v>Mark-Up Lease:LDI:NOC:Technical</v>
          </cell>
          <cell r="C121" t="str">
            <v>Printing &amp; Stationay</v>
          </cell>
        </row>
        <row r="122">
          <cell r="B122" t="str">
            <v>Mark-Up Lease:LDI:NOC:Technical:Equipment</v>
          </cell>
          <cell r="C122" t="str">
            <v>Printing &amp; Stationay:LDI:Head Office:Administration</v>
          </cell>
        </row>
        <row r="124">
          <cell r="C124" t="str">
            <v>Sales Promotion:LDI:H.O:Marketing Prepaid</v>
          </cell>
        </row>
        <row r="125">
          <cell r="C125" t="str">
            <v>R &amp; M Building:LDI:Head Office:Administration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  <cell r="C127" t="str">
            <v>Selling Expenses:Advertisment:Prepaid Calling Card:Below The Line:POS</v>
          </cell>
        </row>
        <row r="128">
          <cell r="B128" t="str">
            <v>Medical Expenses:LDI:NOC:Technical:Mr. Abdul Qayyum NOC</v>
          </cell>
          <cell r="C128" t="str">
            <v>R &amp; M Electric Equipment:LDI:Head Office:Administration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  <cell r="C131" t="str">
            <v>Rates &amp; Taxes:LDI:Head Office:Administration</v>
          </cell>
        </row>
        <row r="132">
          <cell r="B132" t="str">
            <v>Medical Expenses:LDI:NOC:Technical:Syed Babar Abbass</v>
          </cell>
          <cell r="C132" t="str">
            <v>Rates &amp; Taxes:LDI:Head Office:Administration:Uzma Kiani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  <cell r="C135" t="str">
            <v>Security Services:LDI:Head Office:Administration</v>
          </cell>
        </row>
        <row r="138">
          <cell r="B138" t="str">
            <v>Mobile Expenses:LDI:NOC:Administration</v>
          </cell>
          <cell r="C138" t="str">
            <v>Services:LDI:Head Office:Administration</v>
          </cell>
        </row>
        <row r="139">
          <cell r="B139" t="str">
            <v>Mobile Expenses:LDI:NOC:Network Administration:Nauman Jamil</v>
          </cell>
          <cell r="C139" t="str">
            <v>Car Rentals:LDI:A.O Faisalabad:Marketing Prepaid:Osama Muneer</v>
          </cell>
        </row>
        <row r="140">
          <cell r="B140" t="str">
            <v>Mobile Expenses:LDI:NOC:Tehnical:0300-5011742</v>
          </cell>
          <cell r="C140" t="str">
            <v>Car Rentals:LDI:Head Office:Marketing Prepaid</v>
          </cell>
        </row>
        <row r="141">
          <cell r="B141" t="str">
            <v>Mobile Expenses:LDI:NOC:Tehnical:0300-5011745</v>
          </cell>
          <cell r="C141" t="str">
            <v>Telephone Expenses:LDI:Head Office:Administration:051-2112379</v>
          </cell>
        </row>
        <row r="142">
          <cell r="B142" t="str">
            <v>Mobile Expenses:LDI:NOC:Tehnical:0333-5679922</v>
          </cell>
          <cell r="C142" t="str">
            <v>Telephone Expenses:LDI:Head Office:Administration:051-2112380</v>
          </cell>
        </row>
        <row r="143">
          <cell r="C143" t="str">
            <v>Telephone Expenses:LDI:Head Office:Administration:051-2112381</v>
          </cell>
        </row>
        <row r="144">
          <cell r="C144" t="str">
            <v>Telephone Expenses:LDI:Head Office:Administration:051-2112382</v>
          </cell>
        </row>
        <row r="145">
          <cell r="B145" t="str">
            <v>Office Renovation:LDI:NOC:Administration</v>
          </cell>
          <cell r="C145" t="str">
            <v>Telephone Expenses:LDI:Head Office:Administration:051-2113644</v>
          </cell>
        </row>
        <row r="146">
          <cell r="B146" t="str">
            <v>Misc. Office Expense:LDI:NOC:Operations:Asim Khan</v>
          </cell>
          <cell r="C146" t="str">
            <v>Telephone Expenses:LDI:Head Office:Administration:051-2113645</v>
          </cell>
        </row>
        <row r="147">
          <cell r="B147" t="str">
            <v>Misc. Office Expense:LDI:NOC:Operations:Faheem Akhtar</v>
          </cell>
          <cell r="C147" t="str">
            <v>Telephone Expenses:LDI:Head Office:Administration:051-2113646</v>
          </cell>
        </row>
        <row r="148">
          <cell r="B148" t="str">
            <v>Office Rent:LDI:NOC:Administration</v>
          </cell>
          <cell r="C148" t="str">
            <v>Telephone Expenses:LDI:Head Office:Administration:051-2113647</v>
          </cell>
        </row>
        <row r="149">
          <cell r="B149" t="str">
            <v>Misc. Office Expense:LDI:NOC:Operations:Muhammad Tariq</v>
          </cell>
          <cell r="C149" t="str">
            <v>Telephone Expenses:LDI:Head Office:Administration:051-2113648</v>
          </cell>
        </row>
        <row r="150">
          <cell r="C150" t="str">
            <v>Telephone Expenses:LDI:Head Office:Administration:051-2113649</v>
          </cell>
        </row>
        <row r="151">
          <cell r="B151" t="str">
            <v>Office Supplies:LDI:NOC:Administration</v>
          </cell>
          <cell r="C151" t="str">
            <v>Daily Allowance to Employees:LDI:A.O Sargodha:Prepaid:Hafiz Nasir</v>
          </cell>
        </row>
        <row r="152">
          <cell r="B152" t="str">
            <v>Office Supplies:LDI:NOC:Network Administration</v>
          </cell>
          <cell r="C152" t="str">
            <v>Daily Allowance to Employees:LDI:R.O Faisalabad:Marketing Prepaid:Irfan Habib</v>
          </cell>
        </row>
        <row r="153">
          <cell r="B153" t="str">
            <v>Mobile Expenses:LDI:Head Office:Operations:0300-5011743</v>
          </cell>
          <cell r="C153" t="str">
            <v>Travelling:LDI:Head Office:Administration</v>
          </cell>
        </row>
        <row r="154">
          <cell r="B154" t="str">
            <v>Mobile Expenses:LDI:Head Office:Operations:Naveed Iqbal</v>
          </cell>
          <cell r="C154" t="str">
            <v>Daily Allowance to Employees:LDI:R.O Quetta:Marketing Prepaid:Kaleem Ullah Abbassi</v>
          </cell>
        </row>
        <row r="155">
          <cell r="B155" t="str">
            <v>P.O.L:LDI:Head Office:Technical:Mr.Tabish Anwar-P.O.L</v>
          </cell>
          <cell r="C155" t="str">
            <v>Utility Bills- Electricity</v>
          </cell>
        </row>
        <row r="156">
          <cell r="B156" t="str">
            <v>P.O.L:LDI:Head Office:Technical:P.O.L Mr. Amer Nasir</v>
          </cell>
          <cell r="C156" t="str">
            <v>Utility Bills- Electricity:LDI:Head Office:Administration</v>
          </cell>
        </row>
        <row r="157">
          <cell r="B157" t="str">
            <v>P.O.L:LDI:NOC:Administration</v>
          </cell>
          <cell r="C157" t="str">
            <v>Utility Bills-Sui Gas:LDI:Head Office:Administration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  <cell r="C159" t="str">
            <v>Entertainment:LDI:A.O Peshawar:Marketing Prepaid:Islam Gull</v>
          </cell>
        </row>
        <row r="160">
          <cell r="B160" t="str">
            <v>Mobile Expenses:LDI:R.O Karachi:Operations:0300-2014845</v>
          </cell>
          <cell r="C160" t="str">
            <v>Vehicle R &amp; M:LDI:Head Office:Administration</v>
          </cell>
        </row>
        <row r="161">
          <cell r="C161" t="str">
            <v>Entertainment:LDI:Head Office:Marketing Prepaid</v>
          </cell>
        </row>
        <row r="162">
          <cell r="B162" t="str">
            <v>Postage &amp; Delivery:LDI:NOC:Administration</v>
          </cell>
          <cell r="C162" t="str">
            <v>Vehicle R &amp; M:LDI:Head Office:Administration:Pool Car</v>
          </cell>
        </row>
        <row r="163">
          <cell r="C163" t="str">
            <v>Entertainment:LDI:Head Office:Marketing Prepaid:Mr. Mustansir Sheikh</v>
          </cell>
        </row>
        <row r="164">
          <cell r="B164" t="str">
            <v>Office Renovation:LDI:NOC:Operations</v>
          </cell>
          <cell r="C164" t="str">
            <v>Entertainment:LDI:R.O Faisalabad:Marketing Prepaid:Irfan Habib</v>
          </cell>
        </row>
        <row r="165">
          <cell r="B165" t="str">
            <v>PREPAYMENTS:Rent- NOC Office</v>
          </cell>
          <cell r="C165" t="str">
            <v>Entertainment:LDI:R.O Faisalabad:Marketing Prepaid:Usama Muneer</v>
          </cell>
        </row>
        <row r="166">
          <cell r="C166" t="str">
            <v>Daily Allowance to Employees:LDI:Head Office:HR:Wajahat Hussain</v>
          </cell>
        </row>
        <row r="167">
          <cell r="C167" t="str">
            <v>Entertainment:LDI:Head Office:HR:Salman T. Ghani</v>
          </cell>
        </row>
        <row r="168">
          <cell r="B168" t="str">
            <v>Printing &amp; Stationay:LDI:NOC:Administration</v>
          </cell>
          <cell r="C168" t="str">
            <v>Entertainment:LDI:Head Office:HR:Wajahat Hussain</v>
          </cell>
        </row>
        <row r="169">
          <cell r="B169" t="str">
            <v>Printing &amp; Stationay:LDI:NOC:Technical</v>
          </cell>
          <cell r="C169" t="str">
            <v>Fee,Registration &amp; Subscription:LDI:Head Office:Human Resouce</v>
          </cell>
        </row>
        <row r="170">
          <cell r="B170" t="str">
            <v>Office Supplies:LDI:Head Office:Operations:Muhammad ILyas</v>
          </cell>
          <cell r="C170" t="str">
            <v>Travelling:LDI:Head Office:HR:Wajahat Hussain</v>
          </cell>
        </row>
        <row r="171">
          <cell r="B171" t="str">
            <v>Office Supplies:LDI:NOC:Operations</v>
          </cell>
        </row>
        <row r="172">
          <cell r="B172" t="str">
            <v>Security Services:LDI:NOC:Administration</v>
          </cell>
        </row>
        <row r="173">
          <cell r="B173" t="str">
            <v>Office Supplies:LDI:NOC:Operations:Irfan Rafi</v>
          </cell>
          <cell r="C173" t="str">
            <v>ADVANCES:Employees:Projects:Regulatory Affairs:Mubashir Mubeen</v>
          </cell>
        </row>
        <row r="174">
          <cell r="B174" t="str">
            <v>Office Supplies:LDI:R.O Faisalabad:Operations</v>
          </cell>
          <cell r="C174" t="str">
            <v>Medical Expenses:LDI:Head Office:Regulatory Affairs:Mubashir Mubeen</v>
          </cell>
        </row>
        <row r="175">
          <cell r="B175" t="str">
            <v>Services:LDI:Head Office:Technical</v>
          </cell>
          <cell r="C175" t="str">
            <v>Mobile Expenses:LDI:Head Office:Regulatory Affairs:0300-5011741</v>
          </cell>
        </row>
        <row r="176">
          <cell r="B176" t="str">
            <v>Services:LDI:NOC:Administration</v>
          </cell>
          <cell r="C176" t="str">
            <v>Printing &amp; Stationay:LDI:Head Office:Regulatory Affairs</v>
          </cell>
        </row>
        <row r="177">
          <cell r="B177" t="str">
            <v>P.O.L:LDI:Head Office:Operations:P.O.L Mr. Tariq Memon</v>
          </cell>
          <cell r="C177" t="str">
            <v>Travelling:LDI:Head Office:Regulatory Affairs:Mubashir Mubeen</v>
          </cell>
        </row>
        <row r="178">
          <cell r="C178" t="str">
            <v>Hotelling:LDI:Head Office:Marketing Payphone:Obaid Ullah Dar</v>
          </cell>
        </row>
        <row r="179">
          <cell r="C179" t="str">
            <v>Hotelling:LDI:Head Office:Marketing Prepaid</v>
          </cell>
        </row>
        <row r="180">
          <cell r="B180" t="str">
            <v>Telephone Expenses:LDI:NOC:Administration</v>
          </cell>
          <cell r="C180" t="str">
            <v>Hotelling:LDI:R.O Faisalabad:Marketing Prepaid:Usama Muneer</v>
          </cell>
        </row>
        <row r="181">
          <cell r="B181" t="str">
            <v>Telephone Expenses:LDI:NOC:Administration:051-4100856</v>
          </cell>
          <cell r="C181" t="str">
            <v>Hotelling:LDI:R.O Karachi:Marketing Prepaid:A.R Sherazi</v>
          </cell>
        </row>
        <row r="182">
          <cell r="B182" t="str">
            <v>Telephone Expenses:LDI:NOC:Administration:051-4100857</v>
          </cell>
          <cell r="C182" t="str">
            <v>Hotelling:LDI:R.O Multan:Marketing Prepaid:Baber Aftab</v>
          </cell>
        </row>
        <row r="183">
          <cell r="B183" t="str">
            <v>Telephone Expenses:LDI:NOC:Administration:051-4101408</v>
          </cell>
          <cell r="C183" t="str">
            <v>Hotelling:LDI:R.O Multan:Marketing Prepaid:Fiaz Ahmed</v>
          </cell>
        </row>
        <row r="184">
          <cell r="B184" t="str">
            <v>Telephone Expenses:LDI:NOC:Administration:051-4101417</v>
          </cell>
          <cell r="C184" t="str">
            <v>Hotelling:LDI:R.O Rawalpindi:Waqas Safdar</v>
          </cell>
        </row>
        <row r="185">
          <cell r="B185" t="str">
            <v>Telephone Expenses:LDI:NOC:Administration:051-4101420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  <cell r="C187" t="str">
            <v>Internet Expenses:LDI:A.O Bahawalpur:Marketing Prepaid</v>
          </cell>
        </row>
        <row r="188">
          <cell r="B188" t="str">
            <v>Postage &amp; Delivery:LDI:NOC:Operations:Naveed Iqbal</v>
          </cell>
          <cell r="C188" t="str">
            <v>Internet Expenses:LDI:A.O Hyderabad:Marketing Prepaid:Khan Mujeeb Azam</v>
          </cell>
        </row>
        <row r="189">
          <cell r="B189" t="str">
            <v>Travelling:LDI:NOC:Administration</v>
          </cell>
          <cell r="C189" t="str">
            <v>Internet Expenses:LDI:A.O Jehlum:Marketing Prepaid:Syed Khurram Abbass</v>
          </cell>
        </row>
        <row r="190">
          <cell r="B190" t="str">
            <v>Travelling:LDI:NOC:Network Administration:Hamid Bashir</v>
          </cell>
          <cell r="C190" t="str">
            <v>Internet Expenses:LDI:A.O Sargodha:Marketing Prepaid:Hafiz Nasir Mehmood</v>
          </cell>
        </row>
        <row r="191">
          <cell r="B191" t="str">
            <v>Travelling:LDI:NOC:Network Administration:Mr. Amir Nasir</v>
          </cell>
          <cell r="C191" t="str">
            <v>Internet Expenses:LDI:R.O Faisalabad:Marketing Prepaid</v>
          </cell>
        </row>
        <row r="192">
          <cell r="B192" t="str">
            <v>Travelling:LDI:NOC:Network Administration:Nauman Jamil</v>
          </cell>
          <cell r="C192" t="str">
            <v>Internet Expenses:LDI:R.O Faisalabad:Marketing Prepaid:Usama Muneer</v>
          </cell>
        </row>
        <row r="193">
          <cell r="B193" t="str">
            <v>Travelling:LDI:NOC:Technical</v>
          </cell>
          <cell r="C193" t="str">
            <v>Internet Expenses:LDI:R.O Karachi:Marketing Prepaid:A. R Sherazi</v>
          </cell>
        </row>
        <row r="194">
          <cell r="B194" t="str">
            <v>Travelling:LDI:NOC:Technical:Abdul Quyyum</v>
          </cell>
          <cell r="C194" t="str">
            <v>Internet Expenses:LDI:R.O Karachi:Marketing Prepaid:Irfan Javed Lari</v>
          </cell>
        </row>
        <row r="195">
          <cell r="B195" t="str">
            <v>Travelling:LDI:NOC:Technical:Asif Ahmed</v>
          </cell>
          <cell r="C195" t="str">
            <v>Internet Expenses:LDI:R.O Karachi:Marketing Prepaid:Kh. Shoaib ILyas</v>
          </cell>
        </row>
        <row r="196">
          <cell r="B196" t="str">
            <v>Travelling:LDI:NOC:Technical:Hammad Ullah</v>
          </cell>
          <cell r="C196" t="str">
            <v>Internet Expenses:LDI:R.O Lahore:Administration</v>
          </cell>
        </row>
        <row r="197">
          <cell r="B197" t="str">
            <v>Travelling:LDI:NOC:Technical:Mian Hammad Ullah</v>
          </cell>
          <cell r="C197" t="str">
            <v>Internet Expenses:LDI:R.O Lahore:Marketing Prepaid:Imran Bashir</v>
          </cell>
        </row>
        <row r="198">
          <cell r="B198" t="str">
            <v>Travelling:LDI:NOC:Technical:Mr. Sajid Tareen</v>
          </cell>
          <cell r="C198" t="str">
            <v>Internet Expenses:LDI:R.O Multan:Marketing Prepaid:Baber Aftab</v>
          </cell>
        </row>
        <row r="199">
          <cell r="B199" t="str">
            <v>Travelling:LDI:NOC:Technical:Muhammad Shoaib</v>
          </cell>
          <cell r="C199" t="str">
            <v>Internet Expenses:LDI:R.O Multan:Marketing Prepaid:Fiaz Ahmed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2">
          <cell r="B202" t="str">
            <v>Rates &amp; Taxes:LDI:Head Office:Operations:Tariq Memon</v>
          </cell>
          <cell r="C202" t="str">
            <v>legal and Professional charges:LDI:Head Office:Marketing Prepaid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5">
          <cell r="C205" t="str">
            <v>Mark-Up Lease:LDI:A.O Gujranwala:Marketing PCC</v>
          </cell>
        </row>
        <row r="206">
          <cell r="B206" t="str">
            <v>Vehicle R &amp; M:LDI:NOC:Administration</v>
          </cell>
          <cell r="C206" t="str">
            <v>Mark-Up Lease:LDI:A.O Multan:Marketing PCC</v>
          </cell>
        </row>
        <row r="207">
          <cell r="B207" t="str">
            <v>Vehicle R &amp; M:LDI:NOC:Technical:Mr. Amer Nasir</v>
          </cell>
          <cell r="C207" t="str">
            <v>Mark-Up Lease:LDI:A.O Peshawar:Marketing PCC</v>
          </cell>
        </row>
        <row r="208">
          <cell r="B208" t="str">
            <v>Vehicle R &amp; M:LDI:NOC:Technical:Mr. Tabish Anwar</v>
          </cell>
          <cell r="C208" t="str">
            <v>Mark-Up Lease:LDI:A.O Quetta:Marketing PCC</v>
          </cell>
        </row>
        <row r="209">
          <cell r="C209" t="str">
            <v>Mark-Up Lease:LDI:A.O Sukkur:Marketing PCC</v>
          </cell>
        </row>
        <row r="210">
          <cell r="B210" t="str">
            <v>Services:LDI:NOC:Operations</v>
          </cell>
          <cell r="C210" t="str">
            <v>Mark-Up Lease:LDI:Head Office:Marketing</v>
          </cell>
        </row>
        <row r="211">
          <cell r="B211" t="str">
            <v>Services:LDI:NOC:Operations:Naveed Iqbal</v>
          </cell>
          <cell r="C211" t="str">
            <v>Mark-Up Lease:LDI:R.O Faisalabad:Marketing PPC</v>
          </cell>
        </row>
        <row r="212">
          <cell r="B212" t="str">
            <v>ADVANCES:Employees:Projects:WLL:Sajjad Mumtaz</v>
          </cell>
          <cell r="C212" t="str">
            <v>Mark-Up Lease:LDI:R.O Karachi:Marketing PPC</v>
          </cell>
        </row>
        <row r="213">
          <cell r="B213" t="str">
            <v>Entertainment:WLL:Head Office</v>
          </cell>
          <cell r="C213" t="str">
            <v>Mark-Up Lease:LDI:R.O Lahore:Marketing PCC</v>
          </cell>
        </row>
        <row r="214">
          <cell r="B214" t="str">
            <v>Mobile Expenses:WLL:300-8500438</v>
          </cell>
          <cell r="C214" t="str">
            <v>Mark-Up Lease:LDI:R.O Rawalpindi:Marketing PCC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  <cell r="C218" t="str">
            <v>Medical Expenses:LDI:Head Office:Marketing Payphone:Mr. Obaid Ullah Dar</v>
          </cell>
        </row>
        <row r="219">
          <cell r="C219" t="str">
            <v>Medical Expenses:LDI:Head Office:Marketing Prepaid:Medical NSM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  <cell r="C223" t="str">
            <v>Misc. Office Expense:LDI:R.O Faisalabad:Marketing Prepaid</v>
          </cell>
        </row>
        <row r="224">
          <cell r="B224" t="str">
            <v>Travelling:LDI:NOC:Operations:Asim Khan</v>
          </cell>
          <cell r="C224" t="str">
            <v>Misc. Office Expense:LDI:R.O Faisalabad:Marketing Prepaid:Usama Muneer</v>
          </cell>
        </row>
        <row r="225">
          <cell r="B225" t="str">
            <v>Travelling:LDI:NOC:Operations:Faheem Akhtar</v>
          </cell>
          <cell r="C225" t="str">
            <v>Misc. Office Expense:LDI:R.O Lahore:Marketing Prepaid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  <cell r="C229" t="str">
            <v>Mobile Expenses:LDI:A.O Bahawalpur:Marketing Prepaid:0300-8681765</v>
          </cell>
        </row>
        <row r="230">
          <cell r="B230" t="str">
            <v>Travelling:LDI:NOC:Operations:Malik Niaz Khan</v>
          </cell>
          <cell r="C230" t="str">
            <v>Mobile Expenses:LDI:A.O Faisalabad:Marketing Prepaid:0300-8658972</v>
          </cell>
        </row>
        <row r="231">
          <cell r="B231" t="str">
            <v>Travelling:LDI:NOC:Operations:Mr. Naveed Iqbal</v>
          </cell>
          <cell r="C231" t="str">
            <v>Mobile Expenses:LDI:A.O Faisalabad:Marketing Prepaid:0300-8658973</v>
          </cell>
        </row>
        <row r="232">
          <cell r="B232" t="str">
            <v>Travelling:LDI:NOC:Operations:Muhammad ILyas</v>
          </cell>
          <cell r="C232" t="str">
            <v>Mobile Expenses:LDI:A.O Gujranwala:Marketing Prepaid:0300-8648137</v>
          </cell>
        </row>
        <row r="233">
          <cell r="B233" t="str">
            <v>Travelling:LDI:NOC:Operations:Muhammad Tariq</v>
          </cell>
          <cell r="C233" t="str">
            <v>Mobile Expenses:LDI:A.O Hyderabad:Marketing Prepaid:0300-8378321</v>
          </cell>
        </row>
        <row r="234">
          <cell r="B234" t="str">
            <v>Travelling:LDI:NOC:Operations:Numan Usman</v>
          </cell>
          <cell r="C234" t="str">
            <v>Mobile Expenses:LDI:A.O Jehlum:Marketing Prepaid:0300-8511694</v>
          </cell>
        </row>
        <row r="235">
          <cell r="B235" t="str">
            <v>Travelling:LDI:NOC:Operations:Tariq Memon</v>
          </cell>
          <cell r="C235" t="str">
            <v>Mobile Expenses:LDI:A.O Multan:Marketing Prepaid:0300-8734450</v>
          </cell>
        </row>
        <row r="236">
          <cell r="C236" t="str">
            <v>Mobile Expenses:LDI:A.O Multan:Marketing Prepaid:0300-8734451</v>
          </cell>
        </row>
        <row r="237">
          <cell r="C237" t="str">
            <v>Mobile Expenses:LDI:A.O Peshawar:Marketing Prepaid:0300-8584158</v>
          </cell>
        </row>
        <row r="238">
          <cell r="B238" t="str">
            <v>Vehicle R &amp; M:LDI:Head Office:Operations:Tariq Memon</v>
          </cell>
          <cell r="C238" t="str">
            <v>Mobile Expenses:LDI:A.O Peshawar:Marketing Prepaid:Islam Gull</v>
          </cell>
        </row>
        <row r="239">
          <cell r="C239" t="str">
            <v>Mobile Expenses:LDI:A.O Sargodha:Marketing Prepaid:0300-8600704</v>
          </cell>
        </row>
        <row r="240">
          <cell r="C240" t="str">
            <v>Mobile Expenses:LDI:A.O Sukkur:Marketing Prepaid:0300-8313389</v>
          </cell>
        </row>
        <row r="241">
          <cell r="C241" t="str">
            <v>Mobile Expenses:LDI:A.O. Quetta:Marketing Prepaid:0300-8383578</v>
          </cell>
        </row>
        <row r="242">
          <cell r="C242" t="str">
            <v>Mobile Expenses:LDI:Head Office:Marketing Intl. Termination:0300-5016342</v>
          </cell>
        </row>
        <row r="243">
          <cell r="C243" t="str">
            <v>Mobile Expenses:LDI:Head Office:Marketing Payphone:0300-5014814</v>
          </cell>
        </row>
        <row r="244">
          <cell r="C244" t="str">
            <v>Mobile Expenses:LDI:Head Office:Marketing Prepaid:0300-5011746</v>
          </cell>
        </row>
        <row r="245">
          <cell r="C245" t="str">
            <v>Mobile Expenses:LDI:Head Office:Marketing Prepaid:0300-8485865</v>
          </cell>
        </row>
        <row r="246">
          <cell r="C246" t="str">
            <v>Mobile Expenses:LDI:Head Office:Marketing Prepaid:0300-8504535</v>
          </cell>
        </row>
        <row r="247">
          <cell r="C247" t="str">
            <v>Mobile Expenses:LDI:R.O Karachi:Marketing Prepaid:0300-2014841</v>
          </cell>
        </row>
        <row r="248">
          <cell r="C248" t="str">
            <v>Mobile Expenses:LDI:R.O Karachi:Marketing Prepaid:0300-2014842</v>
          </cell>
        </row>
        <row r="249">
          <cell r="C249" t="str">
            <v>Mobile Expenses:LDI:R.O Karachi:Marketing Prepaid:0300-2014843</v>
          </cell>
        </row>
        <row r="250">
          <cell r="C250" t="str">
            <v>Mobile Expenses:LDI:R.O Lahore:Marketing Prepaid:0300-4001861</v>
          </cell>
        </row>
        <row r="251">
          <cell r="C251" t="str">
            <v>Mobile Expenses:LDI:R.O Lahore:Marketing Prepaid:0300-4001865</v>
          </cell>
        </row>
        <row r="252">
          <cell r="C252" t="str">
            <v>Mobile Expenses:LDI:R.O Lahore:Marketing Prepaid:0300-4029027</v>
          </cell>
        </row>
        <row r="253">
          <cell r="C253" t="str">
            <v>Mobile Expenses:LDI:R.O Rawapindi:Marketing Prepaid:0300-5014815</v>
          </cell>
        </row>
        <row r="254">
          <cell r="C254" t="str">
            <v>Mobile Expenses:LDI:R.O Rawapindi:Marketing Prepaid:0300-5015990</v>
          </cell>
        </row>
        <row r="258">
          <cell r="C258" t="str">
            <v>Office Rent:LDI:R.O Faisalabad:Administration</v>
          </cell>
        </row>
        <row r="259">
          <cell r="C259" t="str">
            <v>Office Rent:LDI:R.O Karachi:Administration</v>
          </cell>
        </row>
        <row r="260">
          <cell r="C260" t="str">
            <v>Office Rent:LDI:R.O Lahore:Administration</v>
          </cell>
        </row>
        <row r="261">
          <cell r="C261" t="str">
            <v>Office Rent:LDI:R.O Multan:Administration</v>
          </cell>
        </row>
        <row r="262">
          <cell r="C262" t="str">
            <v>Office Rent:LDI:R.O Rawalpindi:Administration</v>
          </cell>
        </row>
        <row r="266">
          <cell r="C266" t="str">
            <v>Office Supplies:LDI:A.O Hyderabad:Marketing Prepaid:Khan Mujeeb Azam</v>
          </cell>
        </row>
        <row r="267">
          <cell r="C267" t="str">
            <v>Office Supplies:LDI:Head Office:Marketing Payphone:Obaid Ullah Dar</v>
          </cell>
        </row>
        <row r="268">
          <cell r="C268" t="str">
            <v>Office Supplies:LDI:R.O Faisalabad:Marketing Prepaid</v>
          </cell>
        </row>
        <row r="269">
          <cell r="C269" t="str">
            <v>Office Supplies:LDI:R.O Karachi:Marketing Prepaid:A. R Sherazi</v>
          </cell>
        </row>
        <row r="270">
          <cell r="C270" t="str">
            <v>Office Supplies:LDI:R.O Karachi:Marketing Prepaid:Kh. Shoaib ILyas</v>
          </cell>
        </row>
        <row r="271">
          <cell r="C271" t="str">
            <v>Office Supplies:LDI:R.O Lahore:Marketing Prepaid</v>
          </cell>
        </row>
        <row r="272">
          <cell r="C272" t="str">
            <v>Office Supplies:LDI:R.O Lahore:Marketing Prepaid:Imran Bashir</v>
          </cell>
        </row>
        <row r="273">
          <cell r="C273" t="str">
            <v>Office Supplies:LDI:R.O Lahore:Marketing Prepaid:Syed Ali Imran</v>
          </cell>
        </row>
        <row r="274">
          <cell r="C274" t="str">
            <v>Office Supplies:LDI:R.O Lahore:Marketing Prepaid:Syed Muhammad Hassan</v>
          </cell>
        </row>
        <row r="278">
          <cell r="C278" t="str">
            <v>P.O.L:LDI:A.O Gujranwala:Marketing Prepaid:Ali Imran</v>
          </cell>
        </row>
        <row r="279">
          <cell r="C279" t="str">
            <v>P.O.L:LDI:A.O Sargodha:Marketing Prepaid:Hafiz Nasir Mehmood</v>
          </cell>
        </row>
        <row r="280">
          <cell r="C280" t="str">
            <v>P.O.L:LDI:Head Office:Marketing Prepaid:P.O.L Mr. Mustansir</v>
          </cell>
        </row>
        <row r="281">
          <cell r="C281" t="str">
            <v>P.O.L:LDI:Head Office:Marketing Prepaid:P.O.L NSM</v>
          </cell>
        </row>
        <row r="282">
          <cell r="C282" t="str">
            <v>P.O.L:LDI:Head Office:Marketing Prepaid:Sohail Sarwar</v>
          </cell>
        </row>
        <row r="283">
          <cell r="C283" t="str">
            <v>P.O.L:LDI:R.O Faisalabad:Marketing Prepaid:Irfan Habib</v>
          </cell>
        </row>
        <row r="284">
          <cell r="C284" t="str">
            <v>P.O.L:LDI:R.O Faisalabad:Marketing Prepaid:Kaleem Ullah Abbassi</v>
          </cell>
        </row>
        <row r="285">
          <cell r="C285" t="str">
            <v>P.O.L:LDI:R.O Faisalabad:Marketing Prepaid:Usama Muneer</v>
          </cell>
        </row>
        <row r="286">
          <cell r="C286" t="str">
            <v>P.O.L:LDI:R.O Karachi:Marketing Prepaid:A. R Sherazi</v>
          </cell>
        </row>
        <row r="287">
          <cell r="C287" t="str">
            <v>P.O.L:LDI:R.O Karachi:Marketing Prepaid:Irfan Javed Lari</v>
          </cell>
        </row>
        <row r="288">
          <cell r="C288" t="str">
            <v>P.O.L:LDI:R.O Karachi:Marketing Prepaid:Kh. Shoaib ILyas</v>
          </cell>
        </row>
        <row r="289">
          <cell r="C289" t="str">
            <v>P.O.L:LDI:R.O Lahore:Marketing Prepaid:Imran Bashir</v>
          </cell>
        </row>
        <row r="290">
          <cell r="C290" t="str">
            <v>P.O.L:LDI:R.O Lahore:Marketing Prepaid:Zubair A. Latif</v>
          </cell>
        </row>
        <row r="291">
          <cell r="C291" t="str">
            <v>P.O.L:LDI:R.O Quetta:Marketing Prepaid:Kaleem Ullah Abbassi</v>
          </cell>
        </row>
        <row r="292">
          <cell r="C292" t="str">
            <v>P.O.L:LDI:R.O Rawalpindi:Marketing Prepaid:Waqas Safdar</v>
          </cell>
        </row>
        <row r="296">
          <cell r="C296" t="str">
            <v>Postage &amp; Delivery:LDI:.O Hyderabad:Marketing Prepaid:Khan Mujeeb Azam</v>
          </cell>
        </row>
        <row r="297">
          <cell r="C297" t="str">
            <v>Postage &amp; Delivery:LDI:A.O Faisalabad:Marketing Prepaid</v>
          </cell>
        </row>
        <row r="298">
          <cell r="C298" t="str">
            <v>Postage &amp; Delivery:LDI:A.O Faisalabad:Marketing Prepaid:Irfan Habib</v>
          </cell>
        </row>
        <row r="299">
          <cell r="C299" t="str">
            <v>Postage &amp; Delivery:LDI:A.O Faisalabad:Marketing Prepaid:Kaleem Ullah Abbassi</v>
          </cell>
        </row>
        <row r="300">
          <cell r="C300" t="str">
            <v>Postage &amp; Delivery:LDI:A.O Faisalabad:Marketing Prepaid:Usama Muneer</v>
          </cell>
        </row>
        <row r="301">
          <cell r="C301" t="str">
            <v>Postage &amp; Delivery:LDI:A.O Hyderabad:Marketing Prepaid:Khan Mujeeb Azam</v>
          </cell>
        </row>
        <row r="302">
          <cell r="C302" t="str">
            <v>Postage &amp; Delivery:LDI:A.O Jehlum:Marketing Prepaid:Syed Khurram Abbass</v>
          </cell>
        </row>
        <row r="303">
          <cell r="C303" t="str">
            <v>Postage &amp; Delivery:LDI:A.O Quetta:Marketing Prepaid:Kaleem Ullah Abbassi</v>
          </cell>
        </row>
        <row r="304">
          <cell r="C304" t="str">
            <v>Postage &amp; Delivery:LDI:A.O Sargodha</v>
          </cell>
        </row>
        <row r="305">
          <cell r="C305" t="str">
            <v>Postage &amp; Delivery:LDI:A.O Sargodha:Marketing Prepaid:Hafiz Nasir Mehmood</v>
          </cell>
        </row>
        <row r="306">
          <cell r="C306" t="str">
            <v>Postage &amp; Delivery:LDI:R.O Karachi:Marketing Prepaid</v>
          </cell>
        </row>
        <row r="307">
          <cell r="C307" t="str">
            <v>Postage &amp; Delivery:LDI:R.O Karachi:Marketing Prepaid:A. R Sherazi</v>
          </cell>
        </row>
        <row r="308">
          <cell r="C308" t="str">
            <v>Postage &amp; Delivery:LDI:R.O Karachi:Marketing Prepaid:Irfan Javed Lari</v>
          </cell>
        </row>
        <row r="309">
          <cell r="C309" t="str">
            <v>Postage &amp; Delivery:LDI:R.O Karachi:Marketing Prepaid:Kh. Shoaib ILyas</v>
          </cell>
        </row>
        <row r="310">
          <cell r="C310" t="str">
            <v>Postage &amp; Delivery:LDI:R.O Lahore:Marketing Prepaid</v>
          </cell>
        </row>
        <row r="311">
          <cell r="C311" t="str">
            <v>Postage &amp; Delivery:LDI:R.O Lahore:Marketing Prepaid:Imran Bashir</v>
          </cell>
        </row>
        <row r="312">
          <cell r="C312" t="str">
            <v>Postage &amp; Delivery:LDI:R.O Lahore:Marketing Prepaid:Zubair A. Latif</v>
          </cell>
        </row>
        <row r="316">
          <cell r="C316" t="str">
            <v>PREPAYMENTS:Rent - Regional Offices:Faisalabad</v>
          </cell>
        </row>
        <row r="317">
          <cell r="C317" t="str">
            <v>PREPAYMENTS:Rent - Regional Offices:Karachi</v>
          </cell>
        </row>
        <row r="318">
          <cell r="C318" t="str">
            <v>PREPAYMENTS:Rent - Regional Offices:Lahore</v>
          </cell>
        </row>
        <row r="319">
          <cell r="C319" t="str">
            <v>PREPAYMENTS:Rent - Regional Offices:Multan</v>
          </cell>
        </row>
        <row r="320">
          <cell r="C320" t="str">
            <v>PREPAYMENTS:Rent - Regional Offices:Rawalpindi</v>
          </cell>
        </row>
        <row r="324">
          <cell r="C324" t="str">
            <v>Printing &amp; Stationay:LDI:A.O Bahwalpur:Marketing Prepaid</v>
          </cell>
        </row>
        <row r="325">
          <cell r="C325" t="str">
            <v>Printing &amp; Stationay:LDI:A.O Hyderabad:Marketing Prepaid:Khan Mujeeb Azam</v>
          </cell>
        </row>
        <row r="326">
          <cell r="C326" t="str">
            <v>Printing &amp; Stationay:LDI:A.O Peshawar:Marketing Prepaid</v>
          </cell>
        </row>
        <row r="327">
          <cell r="C327" t="str">
            <v>Printing &amp; Stationay:LDI:A.O Quetta:Marketing Prepaid:Kaleem Ullah Abbassi</v>
          </cell>
        </row>
        <row r="328">
          <cell r="C328" t="str">
            <v>Printing &amp; Stationay:LDI:A.O Quetta:Operations</v>
          </cell>
        </row>
        <row r="329">
          <cell r="C329" t="str">
            <v>Printing &amp; Stationay:LDI:Head Office:Marketing Postpaid</v>
          </cell>
        </row>
        <row r="330">
          <cell r="C330" t="str">
            <v>Printing &amp; Stationay:LDI:Head Office:Marketing Prepaid</v>
          </cell>
        </row>
        <row r="331">
          <cell r="C331" t="str">
            <v>Printing &amp; Stationay:LDI:R.O Faisalabad:Marketing Prepaid</v>
          </cell>
        </row>
        <row r="332">
          <cell r="C332" t="str">
            <v>Printing &amp; Stationay:LDI:R.O Faisalabad:Marketing Prepaid:Irfan Habib</v>
          </cell>
        </row>
        <row r="333">
          <cell r="C333" t="str">
            <v>Printing &amp; Stationay:LDI:R.O Faisalabad:Marketing Prepaid:Kaleem Ullah Abbassi</v>
          </cell>
        </row>
        <row r="334">
          <cell r="C334" t="str">
            <v>Printing &amp; Stationay:LDI:R.O Faisalabad:Operations</v>
          </cell>
        </row>
        <row r="335">
          <cell r="C335" t="str">
            <v>Printing &amp; Stationay:LDI:R.O Karachi:Marketing Prepaid</v>
          </cell>
        </row>
        <row r="336">
          <cell r="C336" t="str">
            <v>Printing &amp; Stationay:LDI:R.O Lahore:Marketing Prepaid</v>
          </cell>
        </row>
        <row r="337">
          <cell r="C337" t="str">
            <v>Printing &amp; Stationay:LDI:R.O Lahore:Marketing Prepaid:Imran Bashir</v>
          </cell>
        </row>
        <row r="338">
          <cell r="C338" t="str">
            <v>Printing &amp; Stationay:LDI:R.O Lahore:Marketing Prepaid:Syed Muhammad Hassan</v>
          </cell>
        </row>
        <row r="339">
          <cell r="C339" t="str">
            <v>Printing &amp; Stationay:LDI:R.O Multan</v>
          </cell>
        </row>
        <row r="340">
          <cell r="C340" t="str">
            <v>Printing &amp; Stationay:LDI:R.O Multan:Marketing Prepaid</v>
          </cell>
        </row>
        <row r="341">
          <cell r="C341" t="str">
            <v>Printing &amp; Stationay:LDI:R.O Quetta:Marketing Prepaid:Kaleem Ullah Abbassi</v>
          </cell>
        </row>
        <row r="345">
          <cell r="C345" t="str">
            <v>R &amp; M Building:LDI:R.O Faisalabad:Marketing Prepaid</v>
          </cell>
        </row>
        <row r="346">
          <cell r="C346" t="str">
            <v>R &amp; M Building:LDI:R.O Lahore:Marketing Prepaid</v>
          </cell>
        </row>
        <row r="349">
          <cell r="C349" t="str">
            <v>R &amp; M Electric Equipment:LDI:R.O Faisalabad:Marketing Prepaid</v>
          </cell>
        </row>
        <row r="352">
          <cell r="C352" t="str">
            <v>R &amp; M Vehicle:LDI:A.O. Sargodha:Hafiz Nasir</v>
          </cell>
        </row>
        <row r="355">
          <cell r="C355" t="str">
            <v>Rates &amp; Taxes:LDI:A.O Faisalabad:Marketing Prepaid:Irfan Habib</v>
          </cell>
        </row>
        <row r="356">
          <cell r="C356" t="str">
            <v>Rates &amp; Taxes:LDI:A.O Faisalabad:Marketing Prepaid:Usama Muneer</v>
          </cell>
        </row>
        <row r="357">
          <cell r="C357" t="str">
            <v>Rates &amp; Taxes:LDI:A.O Gujranwala:Marketing Prepaid:Ali Imran</v>
          </cell>
        </row>
        <row r="358">
          <cell r="C358" t="str">
            <v>Rates &amp; Taxes:LDI:A.O Sargodha:Marketing Prepaid:Hafiz Nasir Mehmood</v>
          </cell>
        </row>
        <row r="359">
          <cell r="C359" t="str">
            <v>Rates &amp; Taxes:LDI:Head Office:Marketing Payphone:Obaid Ullah Dar</v>
          </cell>
        </row>
        <row r="360">
          <cell r="C360" t="str">
            <v>Rates &amp; Taxes:LDI:Head Office:Marketing Prepaid:Mr. Mustansir Sheikh</v>
          </cell>
        </row>
        <row r="361">
          <cell r="C361" t="str">
            <v>Rates &amp; Taxes:LDI:Head Office:Marketing Prepaid:NSM</v>
          </cell>
        </row>
        <row r="362">
          <cell r="C362" t="str">
            <v>Rates &amp; Taxes:LDI:R.O Lahore:Marketing Prepaid:Imran Bashir</v>
          </cell>
        </row>
        <row r="363">
          <cell r="C363" t="str">
            <v>Rates &amp; Taxes:LDI:R.O Lahore:Marketing Prepaid:Zubair A. Latif</v>
          </cell>
        </row>
        <row r="364">
          <cell r="C364" t="str">
            <v>Rates &amp; Taxes:LDI:R.O Multan:Marketing Prepaid:Baber Aftab</v>
          </cell>
        </row>
        <row r="365">
          <cell r="C365" t="str">
            <v>Rates &amp; Taxes:LDI:R.O Rawalpindi:Marketing Prepaid:Sheikh Mustansir</v>
          </cell>
        </row>
        <row r="366">
          <cell r="C366" t="str">
            <v>Rates &amp; Taxes:LDI:R.O Rawalpindi:Marketing Prepaid:Waqas Safdar</v>
          </cell>
        </row>
        <row r="367">
          <cell r="C367" t="str">
            <v>Rates &amp; Taxes:LDI:R.O Rawalpindi:Waqas Safdar</v>
          </cell>
        </row>
        <row r="378">
          <cell r="C378" t="str">
            <v>Services:LDI:A.O Peshawar:Marketing Prepaid:Islam Gull</v>
          </cell>
        </row>
        <row r="379">
          <cell r="C379" t="str">
            <v>Services:LDI:Head Office:Marketing Prepaid</v>
          </cell>
        </row>
        <row r="380">
          <cell r="C380" t="str">
            <v>Services:LDI:R.O Faisalabad:Marketing Prepaid</v>
          </cell>
        </row>
        <row r="383">
          <cell r="C383" t="str">
            <v>Telephone Expenses:LDI:A.O Hyderabad:Marketing Prepaid:Khan Mujeeb Azam</v>
          </cell>
        </row>
        <row r="384">
          <cell r="C384" t="str">
            <v>Telephone Expenses:LDI:A.O Jehlum:Marketing Prepaid:Syed Khurram Abbass</v>
          </cell>
        </row>
        <row r="385">
          <cell r="C385" t="str">
            <v>Telephone Expenses:LDI:A.O Sargodha:Marketing Prepaid:Hafiz Nasir Mehmood</v>
          </cell>
        </row>
        <row r="386">
          <cell r="C386" t="str">
            <v>Telephone Expenses:LDI:Head Office:Administration:Calling Cards</v>
          </cell>
        </row>
        <row r="387">
          <cell r="C387" t="str">
            <v>Telephone Expenses:LDI:R.O Faisalabad:041-8556771</v>
          </cell>
        </row>
        <row r="388">
          <cell r="C388" t="str">
            <v>Telephone Expenses:LDI:R.O Faisalabad:041-8556772</v>
          </cell>
        </row>
        <row r="389">
          <cell r="C389" t="str">
            <v>Telephone Expenses:LDI:R.O Faisalabad:041-8556773</v>
          </cell>
        </row>
        <row r="390">
          <cell r="C390" t="str">
            <v>Telephone Expenses:LDI:R.O Faisalabad:041-8556774</v>
          </cell>
        </row>
        <row r="391">
          <cell r="C391" t="str">
            <v>Telephone Expenses:LDI:R.O Faisalabad:Marketing Prepaid</v>
          </cell>
        </row>
        <row r="392">
          <cell r="C392" t="str">
            <v>Telephone Expenses:LDI:R.O Faisalabad:Marketing Prepaid:Kaleem Ullah Abbassi</v>
          </cell>
        </row>
        <row r="393">
          <cell r="C393" t="str">
            <v>Telephone Expenses:LDI:R.O Karachi:Marketing Prepaid</v>
          </cell>
        </row>
        <row r="394">
          <cell r="C394" t="str">
            <v>Telephone Expenses:LDI:R.O Lahore:042-5781237</v>
          </cell>
        </row>
        <row r="395">
          <cell r="C395" t="str">
            <v>Telephone Expenses:LDI:R.O Lahore:042-5781238</v>
          </cell>
        </row>
        <row r="396">
          <cell r="C396" t="str">
            <v>Telephone Expenses:LDI:R.O Lahore:042-5781239</v>
          </cell>
        </row>
        <row r="397">
          <cell r="C397" t="str">
            <v>Telephone Expenses:LDI:R.O Lahore:042-5781240</v>
          </cell>
        </row>
        <row r="398">
          <cell r="C398" t="str">
            <v>Telephone Expenses:LDI:R.O Lahore:042-5781241</v>
          </cell>
        </row>
        <row r="399">
          <cell r="C399" t="str">
            <v>Telephone Expenses:LDI:R.O Lahore:Marketing Prepaid:Imran Bashir</v>
          </cell>
        </row>
        <row r="403">
          <cell r="C403" t="str">
            <v>Travelling:LDI:A.O Bahawalpur:Marketing Prepaid:M. Tariq Khan</v>
          </cell>
        </row>
        <row r="404">
          <cell r="C404" t="str">
            <v>Travelling:LDI:A.O Faisalabad:Marketing Prepaid:Irfan Habib</v>
          </cell>
        </row>
        <row r="405">
          <cell r="C405" t="str">
            <v>Travelling:LDI:A.O Faisalabad:Marketing Prepaid:Kaleem Ullah Abbassi</v>
          </cell>
        </row>
        <row r="406">
          <cell r="C406" t="str">
            <v>Travelling:LDI:A.O Faisalabad:Marketing Prepaid:Usma Muneer</v>
          </cell>
        </row>
        <row r="407">
          <cell r="C407" t="str">
            <v>Travelling:LDI:A.O Gujranwala:Marketing Prepaid:Ali Imran</v>
          </cell>
        </row>
        <row r="408">
          <cell r="C408" t="str">
            <v>Travelling:LDI:A.O Hyderabad:Marketing Prepaid:Khan Mujeeb Azam</v>
          </cell>
        </row>
        <row r="409">
          <cell r="C409" t="str">
            <v>Travelling:LDI:A.O Quetta:Marketing Prepaid:Kaleem Ullah Abbassi</v>
          </cell>
        </row>
        <row r="410">
          <cell r="C410" t="str">
            <v>Travelling:LDI:A.O Sargodha:Marketing Prepaid:Hafiz Nasir Mehmood</v>
          </cell>
        </row>
        <row r="411">
          <cell r="C411" t="str">
            <v>Travelling:LDI:A.O. Jhelum:Marketing Prepaid:Syed Khurram Abbass</v>
          </cell>
        </row>
        <row r="412">
          <cell r="C412" t="str">
            <v>Travelling:LDI:Head Office:Marketing Payphone:Obaid Ullah Dar</v>
          </cell>
        </row>
        <row r="413">
          <cell r="C413" t="str">
            <v>Travelling:LDI:Head Office:Marketing Prepaid</v>
          </cell>
        </row>
        <row r="414">
          <cell r="C414" t="str">
            <v>Travelling:LDI:Head Office:Marketing Prepaid:Sohail Sarwar Khan</v>
          </cell>
        </row>
        <row r="415">
          <cell r="C415" t="str">
            <v>Travelling:LDI:R.O Karachi:Marketing Prepaid:Irfan Javed Lari</v>
          </cell>
        </row>
        <row r="416">
          <cell r="C416" t="str">
            <v>Travelling:LDI:R.O Karachi:Marketing Prepaid:Kh. Shoaib ILyas</v>
          </cell>
        </row>
        <row r="417">
          <cell r="C417" t="str">
            <v>Travelling:LDI:R.O Lahore:Marketing Prepaid:Ali Naeem</v>
          </cell>
        </row>
        <row r="418">
          <cell r="C418" t="str">
            <v>Travelling:LDI:R.O Lahore:Marketing Prepaid:Imran Bashir</v>
          </cell>
        </row>
        <row r="419">
          <cell r="C419" t="str">
            <v>Travelling:LDI:R.O Lahore:Marketing Prepaid:Syed Muhammad Hassan</v>
          </cell>
        </row>
        <row r="420">
          <cell r="C420" t="str">
            <v>Travelling:LDI:R.O Lahore:Marketing Prepaid:Zubair A. Latif</v>
          </cell>
        </row>
        <row r="421">
          <cell r="C421" t="str">
            <v>Travelling:LDI:R.O Multan:Marketing Prepaid:Baber Aftab</v>
          </cell>
        </row>
        <row r="422">
          <cell r="C422" t="str">
            <v>Travelling:LDI:R.O Multan:Marketing Prepaid:Fiaz Ahmad</v>
          </cell>
        </row>
        <row r="423">
          <cell r="C423" t="str">
            <v>Travelling:LDI:R.O Rawalpindi:Marketing Prepaid:Sheikh Mustansir</v>
          </cell>
        </row>
        <row r="424">
          <cell r="C424" t="str">
            <v>Travelling:LDI:R.O Rawalpindi:Marketing Prepaid:Waqas Safdar</v>
          </cell>
        </row>
        <row r="428">
          <cell r="C428" t="str">
            <v>Utility Bills- Electricity:LDI:R.O Failsalabad:Marketing Prepaid</v>
          </cell>
        </row>
        <row r="429">
          <cell r="C429" t="str">
            <v>Utility Bills- Electricity:LDI:R.O Karachi</v>
          </cell>
        </row>
        <row r="430">
          <cell r="C430" t="str">
            <v>Utility Bills- Electricity:LDI:R.O Lahore:Marketing Prepaid</v>
          </cell>
        </row>
        <row r="433">
          <cell r="C433" t="str">
            <v>Vehicle R &amp; M:LDI:A.O Faisalabad:Marketing Prepaid:Irfan Habib</v>
          </cell>
        </row>
        <row r="434">
          <cell r="C434" t="str">
            <v>Vehicle R &amp; M:LDI:A.O Faisalabad:Marketing Prepaid:Usama Muneer</v>
          </cell>
        </row>
        <row r="435">
          <cell r="C435" t="str">
            <v>Vehicle R &amp; M:LDI:A.O Sargodha:Marketing Prepaid:Hafiz Nasir Mehmood</v>
          </cell>
        </row>
        <row r="436">
          <cell r="C436" t="str">
            <v>Vehicle R &amp; M:LDI:Head Office:Marketing Prepaid:Faisal Bashir Gill</v>
          </cell>
        </row>
        <row r="437">
          <cell r="C437" t="str">
            <v>Vehicle R &amp; M:LDI:Head Office:Marketing Prepaid:Mr. Mustansir Sheikh</v>
          </cell>
        </row>
        <row r="438">
          <cell r="C438" t="str">
            <v>Vehicle R &amp; M:LDI:R.O Karachi:Marketing Prepaid:A. R Sherazi</v>
          </cell>
        </row>
        <row r="439">
          <cell r="C439" t="str">
            <v>Vehicle R &amp; M:LDI:R.O Karachi:Marketing Prepaid:Kh. Shoaib ILyas</v>
          </cell>
        </row>
        <row r="440">
          <cell r="C440" t="str">
            <v>Vehicle R &amp; M:LDI:R.O Lahore:Marketing Prepaid:Imran Bashir</v>
          </cell>
        </row>
        <row r="441">
          <cell r="C441" t="str">
            <v>Vehicle R &amp; M:LDI:R.O Quetta:Marketing Prepaid:Kaleem Ullah Abbassi</v>
          </cell>
        </row>
        <row r="442">
          <cell r="C442" t="str">
            <v>Vehicle R &amp; M:LDI:R.O Rawalpindi:Marketing Prepaid:Shekh Mustansir</v>
          </cell>
        </row>
        <row r="443">
          <cell r="C443" t="str">
            <v>Vehicle R &amp; M:LDI:R.O Rawalpindi:Waqas Safdar</v>
          </cell>
        </row>
        <row r="448">
          <cell r="C448" t="str">
            <v>Mobile Expenses:LDI:NOC:Call Centre:0300-5014813</v>
          </cell>
        </row>
        <row r="449">
          <cell r="C449" t="str">
            <v>Office Supplies:LDI:NOC:CallCenter</v>
          </cell>
        </row>
        <row r="450">
          <cell r="C450" t="str">
            <v>Travelling:LDI:NOC:Call Centre:Khurram Malik</v>
          </cell>
        </row>
        <row r="453">
          <cell r="C453" t="str">
            <v>Entertainment:WLL:Head Office:Osama Rahat Khawaja</v>
          </cell>
        </row>
        <row r="454">
          <cell r="C454" t="str">
            <v>Rates &amp; Taxes:WLL:Marketing:Osama Rahat Khuwaja</v>
          </cell>
        </row>
        <row r="455">
          <cell r="C455" t="str">
            <v>Telephone Expenses:WLL:Head Office:Marketing:Osama Rahat Khawaja</v>
          </cell>
        </row>
        <row r="456">
          <cell r="C456" t="str">
            <v>Travelling:WLL:Head Office:Marketing:Osama Rahat Khuwaja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ssets Department wise"/>
      <sheetName val="Fin"/>
      <sheetName val="Operation"/>
      <sheetName val="Technical"/>
      <sheetName val="Marketing"/>
      <sheetName val="Administration"/>
      <sheetName val="Note 1-4.3"/>
    </sheetNames>
    <sheetDataSet>
      <sheetData sheetId="0" refreshError="1">
        <row r="1">
          <cell r="A1" t="str">
            <v>Burraq Telecom Limited</v>
          </cell>
        </row>
        <row r="3">
          <cell r="A3" t="str">
            <v>Detail of Fixed Assets, Department Wise</v>
          </cell>
        </row>
        <row r="5">
          <cell r="B5" t="str">
            <v>Particulars of Operating Assets</v>
          </cell>
        </row>
        <row r="8">
          <cell r="B8" t="str">
            <v>Soft Switch</v>
          </cell>
        </row>
        <row r="9">
          <cell r="B9" t="str">
            <v>Neura Gate Ways</v>
          </cell>
        </row>
        <row r="10">
          <cell r="B10" t="str">
            <v>Juniper Routers</v>
          </cell>
        </row>
        <row r="11">
          <cell r="B11" t="str">
            <v>Oracle Data Base</v>
          </cell>
        </row>
        <row r="12">
          <cell r="B12" t="str">
            <v>Sun Systems</v>
          </cell>
        </row>
        <row r="13">
          <cell r="B13" t="str">
            <v>Installation Material</v>
          </cell>
        </row>
        <row r="14">
          <cell r="B14" t="str">
            <v>Orthogon System</v>
          </cell>
        </row>
        <row r="15">
          <cell r="B15" t="str">
            <v>Guide Tower</v>
          </cell>
        </row>
        <row r="16">
          <cell r="B16" t="str">
            <v>3 Com Switches</v>
          </cell>
        </row>
        <row r="17">
          <cell r="B17" t="str">
            <v>NMS BTL</v>
          </cell>
        </row>
        <row r="18">
          <cell r="B18" t="str">
            <v>NetPac SBC</v>
          </cell>
        </row>
        <row r="19">
          <cell r="B19" t="str">
            <v>RJ45 Connector &amp; Cabinet Rack</v>
          </cell>
        </row>
        <row r="20">
          <cell r="B20" t="str">
            <v>UPS</v>
          </cell>
        </row>
        <row r="21">
          <cell r="B21" t="str">
            <v>Dish Antina</v>
          </cell>
        </row>
        <row r="22">
          <cell r="B22" t="str">
            <v>Racks-Tele city-UK</v>
          </cell>
        </row>
        <row r="23">
          <cell r="B23" t="str">
            <v>PIX 525</v>
          </cell>
        </row>
        <row r="24">
          <cell r="B24" t="str">
            <v>Ethernet Convertor</v>
          </cell>
        </row>
        <row r="25">
          <cell r="B25" t="str">
            <v>Weather Goose</v>
          </cell>
        </row>
        <row r="26">
          <cell r="B26" t="str">
            <v>Cameras</v>
          </cell>
        </row>
        <row r="27">
          <cell r="B27" t="str">
            <v>IP PBX</v>
          </cell>
        </row>
        <row r="28">
          <cell r="B28" t="str">
            <v>Micro Wave Radio</v>
          </cell>
        </row>
        <row r="29">
          <cell r="B29" t="str">
            <v>Quad E1 Digium PCI card</v>
          </cell>
        </row>
        <row r="32">
          <cell r="B32" t="str">
            <v>Head Office Renovation</v>
          </cell>
        </row>
        <row r="34">
          <cell r="B34" t="str">
            <v>NOC-Preparations</v>
          </cell>
        </row>
        <row r="40">
          <cell r="B40" t="str">
            <v>Regional offices-Preparation</v>
          </cell>
        </row>
        <row r="41">
          <cell r="B41" t="str">
            <v>Time Management Systems</v>
          </cell>
        </row>
        <row r="44">
          <cell r="B44" t="str">
            <v>Call Center-</v>
          </cell>
        </row>
        <row r="47">
          <cell r="B47" t="str">
            <v>Furniture &amp; Fixture</v>
          </cell>
        </row>
        <row r="48">
          <cell r="B48" t="str">
            <v>Computer Equipment</v>
          </cell>
        </row>
        <row r="49">
          <cell r="B49" t="str">
            <v>Vehicles</v>
          </cell>
        </row>
        <row r="51">
          <cell r="B51" t="str">
            <v xml:space="preserve">Co-Location- </v>
          </cell>
        </row>
        <row r="55">
          <cell r="B55" t="str">
            <v>Total Fixed Assets</v>
          </cell>
        </row>
        <row r="58">
          <cell r="B58" t="str">
            <v>DIU`s</v>
          </cell>
        </row>
        <row r="59">
          <cell r="B59" t="str">
            <v>Media E1s</v>
          </cell>
        </row>
        <row r="61">
          <cell r="B61" t="str">
            <v>Grand Total</v>
          </cell>
        </row>
      </sheetData>
      <sheetData sheetId="1" refreshError="1"/>
      <sheetData sheetId="2" refreshError="1">
        <row r="1">
          <cell r="A1" t="str">
            <v>Burraq Telecom Limited</v>
          </cell>
        </row>
        <row r="3">
          <cell r="A3" t="str">
            <v>Detail of Expenses Department Wise (Operation)</v>
          </cell>
        </row>
        <row r="5">
          <cell r="A5" t="str">
            <v>Head of Department: Mr. Muhammad Aqeel, Mr. Shakeel Ilyas</v>
          </cell>
        </row>
        <row r="9">
          <cell r="B9" t="str">
            <v>Salary</v>
          </cell>
        </row>
        <row r="10">
          <cell r="B10" t="str">
            <v>Entertainment</v>
          </cell>
        </row>
        <row r="11">
          <cell r="B11" t="str">
            <v>Medical</v>
          </cell>
        </row>
        <row r="12">
          <cell r="B12" t="str">
            <v>Mobile</v>
          </cell>
        </row>
        <row r="13">
          <cell r="B13" t="str">
            <v>P.O.L</v>
          </cell>
        </row>
        <row r="14">
          <cell r="B14" t="str">
            <v>Rates &amp; Taxes</v>
          </cell>
        </row>
        <row r="15">
          <cell r="B15" t="str">
            <v>Travelling</v>
          </cell>
        </row>
        <row r="16">
          <cell r="B16" t="str">
            <v>Hotelling</v>
          </cell>
        </row>
        <row r="17">
          <cell r="B17" t="str">
            <v>Vehicle R &amp; M</v>
          </cell>
        </row>
        <row r="18">
          <cell r="B18" t="str">
            <v>Company paid Driver</v>
          </cell>
        </row>
        <row r="21">
          <cell r="A21" t="str">
            <v>Department Expenses</v>
          </cell>
        </row>
        <row r="23">
          <cell r="B23" t="str">
            <v>Salary</v>
          </cell>
        </row>
        <row r="24">
          <cell r="B24" t="str">
            <v>Advertisement</v>
          </cell>
        </row>
        <row r="25">
          <cell r="B25" t="str">
            <v>Car Rentals</v>
          </cell>
        </row>
        <row r="26">
          <cell r="B26" t="str">
            <v>Vehicle R &amp; M</v>
          </cell>
        </row>
        <row r="27">
          <cell r="B27" t="str">
            <v>Daily Allowance to Employees</v>
          </cell>
        </row>
        <row r="28">
          <cell r="B28" t="str">
            <v>Entertainment</v>
          </cell>
        </row>
        <row r="29">
          <cell r="B29" t="str">
            <v>Fee,Registration &amp; Subscription</v>
          </cell>
        </row>
        <row r="30">
          <cell r="B30" t="str">
            <v>Hotelling</v>
          </cell>
        </row>
        <row r="31">
          <cell r="B31" t="str">
            <v>Mark-Up Lease</v>
          </cell>
        </row>
        <row r="32">
          <cell r="B32" t="str">
            <v>Documentation charges-Lease Vehicle</v>
          </cell>
        </row>
        <row r="33">
          <cell r="B33" t="str">
            <v>Medical Expenses</v>
          </cell>
        </row>
        <row r="34">
          <cell r="B34" t="str">
            <v>Misc. Office Expense</v>
          </cell>
        </row>
        <row r="35">
          <cell r="B35" t="str">
            <v>Mobile Expenses</v>
          </cell>
        </row>
        <row r="36">
          <cell r="B36" t="str">
            <v>Office Renovation</v>
          </cell>
        </row>
        <row r="37">
          <cell r="B37" t="str">
            <v>Office Supplies</v>
          </cell>
        </row>
        <row r="38">
          <cell r="B38" t="str">
            <v>P.O.L</v>
          </cell>
        </row>
        <row r="39">
          <cell r="B39" t="str">
            <v>Postage &amp; Delivery</v>
          </cell>
        </row>
        <row r="40">
          <cell r="B40" t="str">
            <v>Printing &amp; Stationay</v>
          </cell>
        </row>
        <row r="41">
          <cell r="B41" t="str">
            <v>Telephone Expenses</v>
          </cell>
        </row>
        <row r="42">
          <cell r="B42" t="str">
            <v>Services</v>
          </cell>
        </row>
        <row r="43">
          <cell r="B43" t="str">
            <v>Rates &amp; Taxes</v>
          </cell>
        </row>
        <row r="44">
          <cell r="B44" t="str">
            <v>Travelling</v>
          </cell>
        </row>
        <row r="47">
          <cell r="B47" t="str">
            <v>Sales Promotion</v>
          </cell>
        </row>
        <row r="48">
          <cell r="B48" t="str">
            <v>Services</v>
          </cell>
        </row>
        <row r="50">
          <cell r="B50" t="str">
            <v>Total</v>
          </cell>
        </row>
        <row r="53">
          <cell r="B53" t="str">
            <v>ADVANCES:Employees:Projects:Operations:Muhammad Aqeel-Dir Ops</v>
          </cell>
        </row>
        <row r="54">
          <cell r="B54" t="str">
            <v>ADVANCES:Employees:Projects:Operations:Shakeel ILyas</v>
          </cell>
        </row>
        <row r="57">
          <cell r="B57" t="str">
            <v>Entertainment:LDI:Head Office:Operations:Director Operations</v>
          </cell>
        </row>
        <row r="58">
          <cell r="B58" t="str">
            <v>Entertainment:LDI:NOC:Operations:Director Operations</v>
          </cell>
        </row>
        <row r="61">
          <cell r="B61" t="str">
            <v>Medical Expenses:LDI:Head Office:Operations:Muhammad Aqeel</v>
          </cell>
        </row>
        <row r="63">
          <cell r="B63" t="str">
            <v>Mobile Expenses:LDI:Head Office:Operations:0300-5011747</v>
          </cell>
        </row>
        <row r="64">
          <cell r="B64" t="str">
            <v>Mobile Expenses:LDI:Head Office:Operations:0300-5011748</v>
          </cell>
        </row>
        <row r="65">
          <cell r="B65" t="str">
            <v>Mobile Expenses:LDI:Head Office:Operations:Director Operations</v>
          </cell>
        </row>
        <row r="68">
          <cell r="B68" t="str">
            <v>P.O.L:LDI:Head Office:Operations:P.O.L-Director Operations</v>
          </cell>
        </row>
        <row r="70">
          <cell r="B70" t="str">
            <v>Rates &amp; Taxes:LDI:Head Office:Operations:Director Operations</v>
          </cell>
        </row>
        <row r="72">
          <cell r="B72" t="str">
            <v>Travelling:LDI:Head Office:Operations:Mr. Muhammad Aqeel</v>
          </cell>
        </row>
        <row r="78">
          <cell r="B78" t="str">
            <v>ADVANCES:Employees:Projects:Operations:Abdul Quyyum</v>
          </cell>
        </row>
        <row r="79">
          <cell r="B79" t="str">
            <v>ADVANCES:Employees:Projects:Operations:Amir Yaqoob(Gujrat)</v>
          </cell>
        </row>
        <row r="80">
          <cell r="B80" t="str">
            <v>ADVANCES:Employees:Projects:Operations:Arif (Quetta)</v>
          </cell>
        </row>
        <row r="81">
          <cell r="B81" t="str">
            <v>ADVANCES:Employees:Projects:Operations:Asim Khan (Peshawar)</v>
          </cell>
        </row>
        <row r="82">
          <cell r="B82" t="str">
            <v>ADVANCES:Employees:Projects:Operations:Danish</v>
          </cell>
        </row>
        <row r="83">
          <cell r="B83" t="str">
            <v>ADVANCES:Employees:Projects:Operations:Faheem Akhtar</v>
          </cell>
        </row>
        <row r="84">
          <cell r="B84" t="str">
            <v>ADVANCES:Employees:Projects:Operations:Faisal Nadeem</v>
          </cell>
        </row>
        <row r="85">
          <cell r="B85" t="str">
            <v>ADVANCES:Employees:Projects:Operations:Farrukh Sajjad</v>
          </cell>
        </row>
        <row r="86">
          <cell r="B86" t="str">
            <v>ADVANCES:Employees:Projects:Operations:Irfan (Jehlum)</v>
          </cell>
        </row>
        <row r="87">
          <cell r="B87" t="str">
            <v>ADVANCES:Employees:Projects:Operations:Irfan Rafi</v>
          </cell>
        </row>
        <row r="88">
          <cell r="B88" t="str">
            <v>ADVANCES:Employees:Projects:Operations:Jamil Ahmed</v>
          </cell>
        </row>
        <row r="89">
          <cell r="B89" t="str">
            <v>ADVANCES:Employees:Projects:Operations:M. Shoaib</v>
          </cell>
        </row>
        <row r="90">
          <cell r="B90" t="str">
            <v>ADVANCES:Employees:Projects:Operations:Malik Niaz Khan</v>
          </cell>
        </row>
        <row r="91">
          <cell r="B91" t="str">
            <v>ADVANCES:Employees:Projects:Operations:Mr. Imtiaz Ahmed (Irfan Ali)</v>
          </cell>
        </row>
        <row r="92">
          <cell r="B92" t="str">
            <v>ADVANCES:Employees:Projects:Operations:Muhammad ILyas</v>
          </cell>
        </row>
        <row r="93">
          <cell r="B93" t="str">
            <v>ADVANCES:Employees:Projects:Operations:Naveed Iqbal</v>
          </cell>
        </row>
        <row r="94">
          <cell r="B94" t="str">
            <v>ADVANCES:Employees:Projects:Operations:Noman (Karachi)</v>
          </cell>
        </row>
        <row r="95">
          <cell r="B95" t="str">
            <v>ADVANCES:Employees:Projects:Operations:Saleh Muhammad (Abbottabad)</v>
          </cell>
        </row>
        <row r="96">
          <cell r="B96" t="str">
            <v>ADVANCES:Employees:Projects:Operations:Siraj (Hyderabad)</v>
          </cell>
        </row>
        <row r="97">
          <cell r="B97" t="str">
            <v>ADVANCES:Employees:Projects:Operations:Tariq Ahmed (Sahiwal)</v>
          </cell>
        </row>
        <row r="98">
          <cell r="B98" t="str">
            <v>ADVANCES:Employees:Projects:Operations:Tariq Memon</v>
          </cell>
        </row>
        <row r="99">
          <cell r="B99" t="str">
            <v>ADVANCES:Employees:Projects:Operations:Zahid Masood</v>
          </cell>
        </row>
        <row r="100">
          <cell r="B100" t="str">
            <v>ADVANCES:Employees:Projects:Operations:Zubair A. Latif (Lahore)</v>
          </cell>
        </row>
        <row r="104">
          <cell r="B104" t="str">
            <v>Advertisement:LDI:NOC:Operations</v>
          </cell>
        </row>
        <row r="107">
          <cell r="B107" t="str">
            <v>Car Rentals:LDI:Head Office:Operations</v>
          </cell>
        </row>
        <row r="110">
          <cell r="B110" t="str">
            <v>Daily Allowance to Employees:LDI:Head Office:Operations:Faheem Akhtar</v>
          </cell>
        </row>
        <row r="111">
          <cell r="B111" t="str">
            <v>Daily Allowance to Employees:LDI:Head Office:Operations:Jamil Ahmed</v>
          </cell>
        </row>
        <row r="112">
          <cell r="B112" t="str">
            <v>Daily Allowance to Employees:LDI:Head Office:Operations:Muhammad ILyas</v>
          </cell>
        </row>
        <row r="113">
          <cell r="B113" t="str">
            <v>Daily Allowance to Employees:LDI:Head Office:Operations:Muhammad Shoaib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</row>
        <row r="118">
          <cell r="B118" t="str">
            <v>Entertainment:LDI:NOC:Operations:Faheem Akhtar</v>
          </cell>
        </row>
        <row r="119">
          <cell r="B119" t="str">
            <v>Entertainment:LDI:NOC:Operations:Irfan Rafi</v>
          </cell>
        </row>
        <row r="120">
          <cell r="B120" t="str">
            <v>Entertainment:LDI:NOC:Operations:Muhammad ILyas</v>
          </cell>
        </row>
        <row r="121">
          <cell r="B121" t="str">
            <v>Entertainment:LDI:NOC:Operations:Naveed Iqbal</v>
          </cell>
        </row>
        <row r="122">
          <cell r="B122" t="str">
            <v>Entertainment:LDI:NOC:Operations:Tariq Memon</v>
          </cell>
        </row>
        <row r="126">
          <cell r="B126" t="str">
            <v>Fee,Registration &amp; Subscription:LDI:Head Office:Operations</v>
          </cell>
        </row>
        <row r="129">
          <cell r="B129" t="str">
            <v>Hotelling:LDI:NOC:Operations:Faheem Akhtar</v>
          </cell>
        </row>
        <row r="130">
          <cell r="B130" t="str">
            <v>Hotelling:LDI:NOC:Operations:Muhammad ILyas</v>
          </cell>
        </row>
        <row r="131">
          <cell r="B131" t="str">
            <v>Hotelling:LDI:NOC:Operations:Numan Usman</v>
          </cell>
        </row>
        <row r="132">
          <cell r="B132" t="str">
            <v>Hotelling:LDI:NOC:Operations:Tariq Memon</v>
          </cell>
        </row>
        <row r="135">
          <cell r="B135" t="str">
            <v>legal and Professional charges:LDI:Head Office:Operations</v>
          </cell>
        </row>
        <row r="138">
          <cell r="B138" t="str">
            <v>Mark-Up Lease:LDI:NOC:Operation</v>
          </cell>
        </row>
        <row r="141">
          <cell r="B141" t="str">
            <v>Medical Expenses:LDI:Head Office:Operations:Farrukh Sajjad</v>
          </cell>
        </row>
        <row r="142">
          <cell r="B142" t="str">
            <v>Medical Expenses:LDI:Head Office:Operations:Muhammad ILyas</v>
          </cell>
        </row>
        <row r="145">
          <cell r="B145" t="str">
            <v>Misc. Office Expense:LDI:NOC:Operations</v>
          </cell>
        </row>
        <row r="146">
          <cell r="B146" t="str">
            <v>Misc. Office Expense:LDI:NOC:Operations:Asim Khan</v>
          </cell>
        </row>
        <row r="147">
          <cell r="B147" t="str">
            <v>Misc. Office Expense:LDI:NOC:Operations:Faheem Akhtar</v>
          </cell>
        </row>
        <row r="148">
          <cell r="B148" t="str">
            <v>Misc. Office Expense:LDI:NOC:Operations:Irfan Rafi</v>
          </cell>
        </row>
        <row r="149">
          <cell r="B149" t="str">
            <v>Misc. Office Expense:LDI:NOC:Operations:Muhammad Tariq</v>
          </cell>
        </row>
        <row r="153">
          <cell r="B153" t="str">
            <v>Mobile Expenses:LDI:Head Office:Operations:0300-5011743</v>
          </cell>
        </row>
        <row r="154">
          <cell r="B154" t="str">
            <v>Mobile Expenses:LDI:Head Office:Operations:Naveed Iqbal</v>
          </cell>
        </row>
        <row r="155">
          <cell r="B155" t="str">
            <v>Mobile Expenses:LDI:NOC:Operations</v>
          </cell>
        </row>
        <row r="156">
          <cell r="B156" t="str">
            <v>Mobile Expenses:LDI:NOC:Operations:0300-5015330</v>
          </cell>
        </row>
        <row r="157">
          <cell r="B157" t="str">
            <v>Mobile Expenses:LDI:NOC:Operations:0300-8566066</v>
          </cell>
        </row>
        <row r="158">
          <cell r="B158" t="str">
            <v>Mobile Expenses:LDI:NOC:Operations:Faheem Akhtar</v>
          </cell>
        </row>
        <row r="159">
          <cell r="B159" t="str">
            <v>Mobile Expenses:LDI:NOC:Operations:Muhammad Tariq</v>
          </cell>
        </row>
        <row r="160">
          <cell r="B160" t="str">
            <v>Mobile Expenses:LDI:R.O Karachi:Operations:0300-2014845</v>
          </cell>
        </row>
        <row r="164">
          <cell r="B164" t="str">
            <v>Office Renovation:LDI:NOC:Operations</v>
          </cell>
        </row>
        <row r="165">
          <cell r="B165" t="str">
            <v>Office Renovation:LDI:NOC:Operations:Malik Niaz Khan</v>
          </cell>
        </row>
        <row r="169">
          <cell r="B169" t="str">
            <v>Office Supplies:LDI:A.O Quetta:Operations</v>
          </cell>
        </row>
        <row r="170">
          <cell r="B170" t="str">
            <v>Office Supplies:LDI:Head Office:Operations:Muhammad ILyas</v>
          </cell>
        </row>
        <row r="171">
          <cell r="B171" t="str">
            <v>Office Supplies:LDI:NOC:Operations</v>
          </cell>
        </row>
        <row r="172">
          <cell r="B172" t="str">
            <v>Office Supplies:LDI:NOC:Operations:Faheem Akhtar</v>
          </cell>
        </row>
        <row r="173">
          <cell r="B173" t="str">
            <v>Office Supplies:LDI:NOC:Operations:Irfan Rafi</v>
          </cell>
        </row>
        <row r="174">
          <cell r="B174" t="str">
            <v>Office Supplies:LDI:R.O Faisalabad:Operations</v>
          </cell>
        </row>
        <row r="177">
          <cell r="B177" t="str">
            <v>P.O.L:LDI:Head Office:Operations:P.O.L Mr. Tariq Memon</v>
          </cell>
        </row>
        <row r="181">
          <cell r="B181" t="str">
            <v>Postage &amp; Delivery:LDI:A.O Faisalabad:Operations:Faisal Nadeem</v>
          </cell>
        </row>
        <row r="182">
          <cell r="B182" t="str">
            <v>Postage &amp; Delivery:LDI:A.O Quetta:Operations:Muhammad Arif</v>
          </cell>
        </row>
        <row r="183">
          <cell r="B183" t="str">
            <v>Postage &amp; Delivery:LDI:NOC:Operations</v>
          </cell>
        </row>
        <row r="184">
          <cell r="B184" t="str">
            <v>Postage &amp; Delivery:LDI:NOC:Operations:Asim Khan</v>
          </cell>
        </row>
        <row r="185">
          <cell r="B185" t="str">
            <v>Postage &amp; Delivery:LDI:NOC:Operations:Malik Niaz Khan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</row>
        <row r="188">
          <cell r="B188" t="str">
            <v>Postage &amp; Delivery:LDI:NOC:Operations:Naveed Iqbal</v>
          </cell>
        </row>
        <row r="189">
          <cell r="B189" t="str">
            <v>Postage &amp; Delivery:LDI:NOC:Operations:Numan Usman</v>
          </cell>
        </row>
        <row r="192">
          <cell r="B192" t="str">
            <v>Printing &amp; Stationay:LDI:NOC:Operations</v>
          </cell>
        </row>
        <row r="193">
          <cell r="B193" t="str">
            <v>Printing &amp; Stationay:LDI:NOC:Operations:Malik Niaz Khan</v>
          </cell>
        </row>
        <row r="194">
          <cell r="B194" t="str">
            <v>Printing &amp; Stationay:LDI:NOC:Operations:Muhammad Tariq</v>
          </cell>
        </row>
        <row r="197">
          <cell r="B197" t="str">
            <v>R &amp; M Electric Equipment:LDI:NOC:Operations</v>
          </cell>
        </row>
        <row r="201">
          <cell r="B201" t="str">
            <v>Rates &amp; Taxes:LDI:Head Office:Operations:Faheem Akhtar</v>
          </cell>
        </row>
        <row r="202">
          <cell r="B202" t="str">
            <v>Rates &amp; Taxes:LDI:Head Office:Operations:Tariq Memon</v>
          </cell>
        </row>
        <row r="203">
          <cell r="B203" t="str">
            <v>Rates &amp; Taxes:LDI:NOC:Operations</v>
          </cell>
        </row>
        <row r="206">
          <cell r="B206" t="str">
            <v>Sales Promotion:LDI:NOC:Operations</v>
          </cell>
        </row>
        <row r="207">
          <cell r="B207" t="str">
            <v>Sales Promotion:LDI:R.O Karachi:Operations</v>
          </cell>
        </row>
        <row r="210">
          <cell r="B210" t="str">
            <v>Services:LDI:NOC:Operations</v>
          </cell>
        </row>
        <row r="211">
          <cell r="B211" t="str">
            <v>Services:LDI:NOC:Operations:Naveed Iqbal</v>
          </cell>
        </row>
        <row r="212">
          <cell r="B212" t="str">
            <v>Services:LDI:NOC:Operations:Numan Usman</v>
          </cell>
        </row>
        <row r="215">
          <cell r="B215" t="str">
            <v>Telephone Expenses:LDI:Head Office:Operations:Muhammad ILyas</v>
          </cell>
        </row>
        <row r="216">
          <cell r="B216" t="str">
            <v>Telephone Expenses:LDI:NOC:Operations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</row>
        <row r="224">
          <cell r="B224" t="str">
            <v>Travelling:LDI:NOC:Operations:Asim Khan</v>
          </cell>
        </row>
        <row r="225">
          <cell r="B225" t="str">
            <v>Travelling:LDI:NOC:Operations:Faheem Akhtar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</row>
        <row r="230">
          <cell r="B230" t="str">
            <v>Travelling:LDI:NOC:Operations:Malik Niaz Khan</v>
          </cell>
        </row>
        <row r="231">
          <cell r="B231" t="str">
            <v>Travelling:LDI:NOC:Operations:Mr. Naveed Iqbal</v>
          </cell>
        </row>
        <row r="232">
          <cell r="B232" t="str">
            <v>Travelling:LDI:NOC:Operations:Muhammad ILyas</v>
          </cell>
        </row>
        <row r="233">
          <cell r="B233" t="str">
            <v>Travelling:LDI:NOC:Operations:Muhammad Tariq</v>
          </cell>
        </row>
        <row r="234">
          <cell r="B234" t="str">
            <v>Travelling:LDI:NOC:Operations:Numan Usman</v>
          </cell>
        </row>
        <row r="235">
          <cell r="B235" t="str">
            <v>Travelling:LDI:NOC:Operations:Tariq Memon</v>
          </cell>
        </row>
        <row r="238">
          <cell r="B238" t="str">
            <v>Vehicle R &amp; M:LDI:Head Office:Operations:Tariq Memon</v>
          </cell>
        </row>
      </sheetData>
      <sheetData sheetId="3" refreshError="1">
        <row r="1">
          <cell r="A1" t="str">
            <v>Burraq Telecom Limited</v>
          </cell>
        </row>
        <row r="3">
          <cell r="A3" t="str">
            <v>Detail of Expenses Department Wise (Technical)</v>
          </cell>
        </row>
        <row r="5">
          <cell r="A5" t="str">
            <v>Head of Department: Mr. Asad Karim (CTO)</v>
          </cell>
        </row>
        <row r="9">
          <cell r="B9" t="str">
            <v>Salary</v>
          </cell>
        </row>
        <row r="10">
          <cell r="B10" t="str">
            <v>Entertainment</v>
          </cell>
        </row>
        <row r="11">
          <cell r="B11" t="str">
            <v>Medical Expenses</v>
          </cell>
        </row>
        <row r="12">
          <cell r="B12" t="str">
            <v>Mobile Expenses</v>
          </cell>
        </row>
        <row r="13">
          <cell r="B13" t="str">
            <v>Internet</v>
          </cell>
        </row>
        <row r="14">
          <cell r="B14" t="str">
            <v>P.O.L</v>
          </cell>
        </row>
        <row r="15">
          <cell r="B15" t="str">
            <v>Telephone Expenses</v>
          </cell>
        </row>
        <row r="16">
          <cell r="B16" t="str">
            <v>Vehicle R &amp; M</v>
          </cell>
        </row>
        <row r="17">
          <cell r="B17" t="str">
            <v>Company paid Driver</v>
          </cell>
        </row>
        <row r="20">
          <cell r="A20" t="str">
            <v>Department Expenses</v>
          </cell>
        </row>
        <row r="22">
          <cell r="B22" t="str">
            <v>Salary</v>
          </cell>
        </row>
        <row r="23">
          <cell r="B23" t="str">
            <v>Daily Allowance to Employees</v>
          </cell>
        </row>
        <row r="24">
          <cell r="B24" t="str">
            <v>Documentation Charges</v>
          </cell>
        </row>
        <row r="25">
          <cell r="B25" t="str">
            <v>Entertainment</v>
          </cell>
        </row>
        <row r="26">
          <cell r="B26" t="str">
            <v>Fee,Registration &amp; Subscription</v>
          </cell>
        </row>
        <row r="27">
          <cell r="B27" t="str">
            <v>Hotelling</v>
          </cell>
        </row>
        <row r="28">
          <cell r="B28" t="str">
            <v>Internet Expenses</v>
          </cell>
        </row>
        <row r="29">
          <cell r="B29" t="str">
            <v>legal and Professional charges</v>
          </cell>
        </row>
        <row r="30">
          <cell r="B30" t="str">
            <v>Mark-Up Lease</v>
          </cell>
        </row>
        <row r="31">
          <cell r="B31" t="str">
            <v>Medical Expenses</v>
          </cell>
        </row>
        <row r="32">
          <cell r="B32" t="str">
            <v>Misc. Office Expense</v>
          </cell>
        </row>
        <row r="33">
          <cell r="B33" t="str">
            <v>Mobile Expenses</v>
          </cell>
        </row>
        <row r="34">
          <cell r="B34" t="str">
            <v>Office Renovation</v>
          </cell>
        </row>
        <row r="35">
          <cell r="B35" t="str">
            <v>Office Rent</v>
          </cell>
        </row>
        <row r="36">
          <cell r="B36" t="str">
            <v>Office Supplies</v>
          </cell>
        </row>
        <row r="37">
          <cell r="B37" t="str">
            <v>P.O.L</v>
          </cell>
        </row>
        <row r="38">
          <cell r="B38" t="str">
            <v>Postage &amp; Delivery</v>
          </cell>
        </row>
        <row r="39">
          <cell r="B39" t="str">
            <v>Printing &amp; Stationay</v>
          </cell>
        </row>
        <row r="40">
          <cell r="B40" t="str">
            <v>R &amp; M Machinery</v>
          </cell>
        </row>
        <row r="41">
          <cell r="B41" t="str">
            <v>R &amp; M Vehicle</v>
          </cell>
        </row>
        <row r="42">
          <cell r="B42" t="str">
            <v>Security Services</v>
          </cell>
        </row>
        <row r="43">
          <cell r="B43" t="str">
            <v>Telephone Expenses</v>
          </cell>
        </row>
        <row r="44">
          <cell r="B44" t="str">
            <v>Services</v>
          </cell>
        </row>
        <row r="45">
          <cell r="B45" t="str">
            <v>Travelling</v>
          </cell>
        </row>
        <row r="46">
          <cell r="B46" t="str">
            <v>Utility Bills- Electricity</v>
          </cell>
        </row>
        <row r="49">
          <cell r="A49" t="str">
            <v>WLL</v>
          </cell>
        </row>
        <row r="50">
          <cell r="B50" t="str">
            <v>ADVANCES:Employees:Projects:WLL:Sajjad Mumtaz</v>
          </cell>
        </row>
        <row r="51">
          <cell r="B51" t="str">
            <v>Salary</v>
          </cell>
        </row>
        <row r="52">
          <cell r="B52" t="str">
            <v>Entertainment</v>
          </cell>
        </row>
        <row r="53">
          <cell r="B53" t="str">
            <v>P.O.L</v>
          </cell>
        </row>
        <row r="54">
          <cell r="B54" t="str">
            <v>Mobile Expenses:WLL:300-8500438</v>
          </cell>
        </row>
        <row r="55">
          <cell r="B55" t="str">
            <v>Printing &amp; Stationay</v>
          </cell>
        </row>
        <row r="56">
          <cell r="B56" t="str">
            <v>Travelling</v>
          </cell>
        </row>
        <row r="62">
          <cell r="B62" t="str">
            <v>Entertainment:LDI:Head Office:Technical:Asad Karim</v>
          </cell>
        </row>
        <row r="63">
          <cell r="B63" t="str">
            <v>Internet Expenses:LDI:NOC:Technical:Asad Karim</v>
          </cell>
        </row>
        <row r="64">
          <cell r="B64" t="str">
            <v>Medical Expenses:LDI:NOC:Technical:Mr. Asad Karim C.T.O.</v>
          </cell>
        </row>
        <row r="65">
          <cell r="B65" t="str">
            <v>Mobile Expenses:LDI:Head Office:Technical:Mr. Asad Karim C.T.O</v>
          </cell>
        </row>
        <row r="66">
          <cell r="B66" t="str">
            <v>P.O.L:LDI:Head Office:Technical:P.O.L Mr. Asad Karim</v>
          </cell>
        </row>
        <row r="67">
          <cell r="B67" t="str">
            <v>Telephone Expenses:LDI:Head Office:Director's Telephone Expenses:Mr. Asad Karim C.T.O.</v>
          </cell>
        </row>
        <row r="68">
          <cell r="B68" t="str">
            <v>Vehicle R &amp; M:LDI:Head Office:Technical:Mr. Asad Karim</v>
          </cell>
        </row>
        <row r="72">
          <cell r="B72" t="str">
            <v>ADVANCES:Employees:Projects:NOC:Hamid Bashir</v>
          </cell>
        </row>
        <row r="73">
          <cell r="B73" t="str">
            <v>ADVANCES:Employees:Projects:NOC:Shahzad Ahmed (Admin)</v>
          </cell>
        </row>
        <row r="74">
          <cell r="B74" t="str">
            <v>ADVANCES:Employees:Projects:NOC:Tabish Anwar</v>
          </cell>
        </row>
        <row r="75">
          <cell r="B75" t="str">
            <v>ADVANCES:Employees:Projects:Technical:Abdul Quyyum</v>
          </cell>
        </row>
        <row r="79">
          <cell r="B79" t="str">
            <v>Car Rentals:LDI:NOC:Technical</v>
          </cell>
        </row>
        <row r="82">
          <cell r="B82" t="str">
            <v>Consultancy:LDI:NOC:Technical</v>
          </cell>
        </row>
        <row r="85">
          <cell r="B85" t="str">
            <v>Cost of Services:LDI:NOC-Expenses:Electricity Bills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</row>
        <row r="90">
          <cell r="B90" t="str">
            <v>Daily Allowance to Employees:LDI:NOC:Technical:Syed Babar Abbass</v>
          </cell>
        </row>
        <row r="91">
          <cell r="B91" t="str">
            <v>Daily Allowance to Employees:LDI:NOC:Technical:Zahid Masood</v>
          </cell>
        </row>
        <row r="95">
          <cell r="B95" t="str">
            <v>Entertainment:LDI:NOC:Administration</v>
          </cell>
        </row>
        <row r="96">
          <cell r="B96" t="str">
            <v>Entertainment:LDI:NOC:Network Administration:Asif Ahmed</v>
          </cell>
        </row>
        <row r="97">
          <cell r="B97" t="str">
            <v>Entertainment:LDI:NOC:Network Administration:Nauman Jamil</v>
          </cell>
        </row>
        <row r="98">
          <cell r="B98" t="str">
            <v>Entertainment:LDI:NOC:Technical:Syed Babar Abbass</v>
          </cell>
        </row>
        <row r="99">
          <cell r="B99" t="str">
            <v>Entertainment:LDI:NOC:Technical:Zahid Masood</v>
          </cell>
        </row>
        <row r="103">
          <cell r="B103" t="str">
            <v>Hotelling:LDI:NOC:Network Administration:Nauman Jamil</v>
          </cell>
        </row>
        <row r="104">
          <cell r="B104" t="str">
            <v>Hotelling:LDI:NOC:Operations:Jamil Ahmed</v>
          </cell>
        </row>
        <row r="105">
          <cell r="B105" t="str">
            <v>Hotelling:LDI:NOC:Technical</v>
          </cell>
        </row>
        <row r="109">
          <cell r="B109" t="str">
            <v>Internet Expenses:LDI:NOC:Administration</v>
          </cell>
        </row>
        <row r="110">
          <cell r="B110" t="str">
            <v>Internet Expenses:LDI:NOC:Network Administration:Amir Nasir</v>
          </cell>
        </row>
        <row r="111">
          <cell r="B111" t="str">
            <v>Internet Expenses:LDI:NOC:Network Administration:Atif Rasheed</v>
          </cell>
        </row>
        <row r="112">
          <cell r="B112" t="str">
            <v>Internet Expenses:LDI:NOC:Network Administration:Numan Jamil</v>
          </cell>
        </row>
        <row r="113">
          <cell r="B113" t="str">
            <v>Internet Expenses:LDI:NOC:Technical</v>
          </cell>
        </row>
        <row r="117">
          <cell r="B117" t="str">
            <v>legal and Professional charges:LDI:NOC:Administration</v>
          </cell>
        </row>
        <row r="121">
          <cell r="B121" t="str">
            <v>Mark-Up Lease:LDI:NOC:Technical</v>
          </cell>
        </row>
        <row r="122">
          <cell r="B122" t="str">
            <v>Mark-Up Lease:LDI:NOC:Technical:Equipment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</row>
        <row r="128">
          <cell r="B128" t="str">
            <v>Medical Expenses:LDI:NOC:Technical:Mr. Abdul Qayyum NOC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</row>
        <row r="132">
          <cell r="B132" t="str">
            <v>Medical Expenses:LDI:NOC:Technical:Syed Babar Abbass</v>
          </cell>
        </row>
        <row r="133">
          <cell r="B133" t="str">
            <v>Medical Expenses:LDI:NOC:Technical:Zahid Masood</v>
          </cell>
        </row>
        <row r="138">
          <cell r="B138" t="str">
            <v>Mobile Expenses:LDI:NOC:Administration</v>
          </cell>
        </row>
        <row r="139">
          <cell r="B139" t="str">
            <v>Mobile Expenses:LDI:NOC:Network Administration:Nauman Jamil</v>
          </cell>
        </row>
        <row r="140">
          <cell r="B140" t="str">
            <v>Mobile Expenses:LDI:NOC:Tehnical:0300-5011742</v>
          </cell>
        </row>
        <row r="141">
          <cell r="B141" t="str">
            <v>Mobile Expenses:LDI:NOC:Tehnical:0300-5011745</v>
          </cell>
        </row>
        <row r="142">
          <cell r="B142" t="str">
            <v>Mobile Expenses:LDI:NOC:Tehnical:0333-5679922</v>
          </cell>
        </row>
        <row r="145">
          <cell r="B145" t="str">
            <v>Office Renovation:LDI:NOC:Administration</v>
          </cell>
        </row>
        <row r="148">
          <cell r="B148" t="str">
            <v>Office Rent:LDI:NOC:Administration</v>
          </cell>
        </row>
        <row r="151">
          <cell r="B151" t="str">
            <v>Office Supplies:LDI:NOC:Administration</v>
          </cell>
        </row>
        <row r="152">
          <cell r="B152" t="str">
            <v>Office Supplies:LDI:NOC:Network Administration</v>
          </cell>
        </row>
        <row r="155">
          <cell r="B155" t="str">
            <v>P.O.L:LDI:Head Office:Technical:Mr.Tabish Anwar-P.O.L</v>
          </cell>
        </row>
        <row r="156">
          <cell r="B156" t="str">
            <v>P.O.L:LDI:Head Office:Technical:P.O.L Mr. Amer Nasir</v>
          </cell>
        </row>
        <row r="157">
          <cell r="B157" t="str">
            <v>P.O.L:LDI:NOC:Administration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</row>
        <row r="162">
          <cell r="B162" t="str">
            <v>Postage &amp; Delivery:LDI:NOC:Administration</v>
          </cell>
        </row>
        <row r="165">
          <cell r="B165" t="str">
            <v>PREPAYMENTS:Rent- NOC Office</v>
          </cell>
        </row>
        <row r="168">
          <cell r="B168" t="str">
            <v>Printing &amp; Stationay:LDI:NOC:Administration</v>
          </cell>
        </row>
        <row r="169">
          <cell r="B169" t="str">
            <v>Printing &amp; Stationay:LDI:NOC:Technical</v>
          </cell>
        </row>
        <row r="172">
          <cell r="B172" t="str">
            <v>Security Services:LDI:NOC:Administration</v>
          </cell>
        </row>
        <row r="175">
          <cell r="B175" t="str">
            <v>Services:LDI:Head Office:Technical</v>
          </cell>
        </row>
        <row r="176">
          <cell r="B176" t="str">
            <v>Services:LDI:NOC:Administration</v>
          </cell>
        </row>
        <row r="180">
          <cell r="B180" t="str">
            <v>Telephone Expenses:LDI:NOC:Administration</v>
          </cell>
        </row>
        <row r="181">
          <cell r="B181" t="str">
            <v>Telephone Expenses:LDI:NOC:Administration:051-4100856</v>
          </cell>
        </row>
        <row r="182">
          <cell r="B182" t="str">
            <v>Telephone Expenses:LDI:NOC:Administration:051-4100857</v>
          </cell>
        </row>
        <row r="183">
          <cell r="B183" t="str">
            <v>Telephone Expenses:LDI:NOC:Administration:051-4101408</v>
          </cell>
        </row>
        <row r="184">
          <cell r="B184" t="str">
            <v>Telephone Expenses:LDI:NOC:Administration:051-4101417</v>
          </cell>
        </row>
        <row r="185">
          <cell r="B185" t="str">
            <v>Telephone Expenses:LDI:NOC:Administration:051-4101420</v>
          </cell>
        </row>
        <row r="189">
          <cell r="B189" t="str">
            <v>Travelling:LDI:NOC:Administration</v>
          </cell>
        </row>
        <row r="190">
          <cell r="B190" t="str">
            <v>Travelling:LDI:NOC:Network Administration:Hamid Bashir</v>
          </cell>
        </row>
        <row r="191">
          <cell r="B191" t="str">
            <v>Travelling:LDI:NOC:Network Administration:Mr. Amir Nasir</v>
          </cell>
        </row>
        <row r="192">
          <cell r="B192" t="str">
            <v>Travelling:LDI:NOC:Network Administration:Nauman Jamil</v>
          </cell>
        </row>
        <row r="193">
          <cell r="B193" t="str">
            <v>Travelling:LDI:NOC:Technical</v>
          </cell>
        </row>
        <row r="194">
          <cell r="B194" t="str">
            <v>Travelling:LDI:NOC:Technical:Abdul Quyyum</v>
          </cell>
        </row>
        <row r="195">
          <cell r="B195" t="str">
            <v>Travelling:LDI:NOC:Technical:Asif Ahmed</v>
          </cell>
        </row>
        <row r="196">
          <cell r="B196" t="str">
            <v>Travelling:LDI:NOC:Technical:Hammad Ullah</v>
          </cell>
        </row>
        <row r="197">
          <cell r="B197" t="str">
            <v>Travelling:LDI:NOC:Technical:Mian Hammad Ullah</v>
          </cell>
        </row>
        <row r="198">
          <cell r="B198" t="str">
            <v>Travelling:LDI:NOC:Technical:Mr. Sajid Tareen</v>
          </cell>
        </row>
        <row r="199">
          <cell r="B199" t="str">
            <v>Travelling:LDI:NOC:Technical:Muhammad Shoaib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4">
          <cell r="B204" t="str">
            <v>Utility Bills- Electricity:LDI:NOC:Administration</v>
          </cell>
        </row>
        <row r="206">
          <cell r="B206" t="str">
            <v>Vehicle R &amp; M:LDI:NOC:Administration</v>
          </cell>
        </row>
        <row r="207">
          <cell r="B207" t="str">
            <v>Vehicle R &amp; M:LDI:NOC:Technical:Mr. Amer Nasir</v>
          </cell>
        </row>
        <row r="208">
          <cell r="B208" t="str">
            <v>Vehicle R &amp; M:LDI:NOC:Technical:Mr. Tabish Anwar</v>
          </cell>
        </row>
        <row r="212">
          <cell r="B212" t="str">
            <v>ADVANCES:Employees:Projects:WLL:Sajjad Mumtaz</v>
          </cell>
        </row>
        <row r="213">
          <cell r="B213" t="str">
            <v>Entertainment:WLL:Head Office</v>
          </cell>
        </row>
        <row r="214">
          <cell r="B214" t="str">
            <v>Mobile Expenses:WLL:300-8500438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20">
          <cell r="B220" t="str">
            <v>Vehicle R &amp; M:WLL:Mr. Sajjad Mumtaz</v>
          </cell>
        </row>
      </sheetData>
      <sheetData sheetId="4" refreshError="1">
        <row r="1">
          <cell r="A1" t="str">
            <v>Burraq Telecom Limited</v>
          </cell>
        </row>
        <row r="3">
          <cell r="A3" t="str">
            <v>Detail of Expenses Department Wise (MARKETING)</v>
          </cell>
        </row>
        <row r="5">
          <cell r="A5" t="str">
            <v>Head of Department: Mr. Sadiq Yousaf Yalmaz-CEO</v>
          </cell>
        </row>
        <row r="10">
          <cell r="C10" t="str">
            <v>Salary</v>
          </cell>
        </row>
        <row r="11">
          <cell r="C11" t="str">
            <v>Entertainment</v>
          </cell>
        </row>
        <row r="12">
          <cell r="C12" t="str">
            <v>Hotelling</v>
          </cell>
        </row>
        <row r="13">
          <cell r="C13" t="str">
            <v>Medical Expenses</v>
          </cell>
        </row>
        <row r="14">
          <cell r="C14" t="str">
            <v>Mobile Expenses</v>
          </cell>
        </row>
        <row r="15">
          <cell r="C15" t="str">
            <v>P.O.L</v>
          </cell>
        </row>
        <row r="16">
          <cell r="C16" t="str">
            <v>Vehicle R &amp; M</v>
          </cell>
        </row>
        <row r="17">
          <cell r="C17" t="str">
            <v>Travelling</v>
          </cell>
        </row>
        <row r="18">
          <cell r="C18" t="str">
            <v>Company Paid Driver</v>
          </cell>
        </row>
        <row r="21">
          <cell r="B21" t="str">
            <v>TVC</v>
          </cell>
        </row>
        <row r="22">
          <cell r="B22" t="str">
            <v>ADVANCES:Manhattan Pakistan (Pvt.) Ltd</v>
          </cell>
        </row>
        <row r="24">
          <cell r="B24" t="str">
            <v>ADVANCES:Advertisement &amp; Sales Promotion-BTL</v>
          </cell>
        </row>
        <row r="25">
          <cell r="B25" t="str">
            <v>Advertisement &amp; Sales Promotion-BTL</v>
          </cell>
        </row>
        <row r="26">
          <cell r="C26" t="str">
            <v>BTL-Total</v>
          </cell>
        </row>
        <row r="28">
          <cell r="B28" t="str">
            <v>Advertisement &amp; Sales Promotion-ATL</v>
          </cell>
        </row>
        <row r="29">
          <cell r="C29" t="str">
            <v>Electronic Media</v>
          </cell>
        </row>
        <row r="30">
          <cell r="C30" t="str">
            <v>Print Media</v>
          </cell>
        </row>
        <row r="31">
          <cell r="C31" t="str">
            <v>ATL-Total</v>
          </cell>
        </row>
        <row r="33">
          <cell r="B33" t="str">
            <v>ADVANCES:PR Activities (MPL)</v>
          </cell>
        </row>
        <row r="34">
          <cell r="B34" t="str">
            <v>AD for Distributors</v>
          </cell>
        </row>
        <row r="35">
          <cell r="B35" t="str">
            <v>Advertisement:Sponsorship (FAST, Shaukat Khanum,PTCL,PTA,Old Ravians,Terjuman)</v>
          </cell>
        </row>
        <row r="36">
          <cell r="B36" t="str">
            <v>Sales Promotion-ITCN,E-Commerce Gateway,NASCON &amp; (Distributors meeting) Marriott</v>
          </cell>
        </row>
        <row r="37">
          <cell r="B37" t="str">
            <v>Advertisement</v>
          </cell>
        </row>
        <row r="40">
          <cell r="B40" t="str">
            <v>Amortized on 12 months</v>
          </cell>
        </row>
        <row r="42">
          <cell r="B42" t="str">
            <v>Department Expenses</v>
          </cell>
        </row>
        <row r="44">
          <cell r="C44" t="str">
            <v>Salary</v>
          </cell>
        </row>
        <row r="45">
          <cell r="C45" t="str">
            <v>Consultancy (Sajid Tareen)</v>
          </cell>
        </row>
        <row r="46">
          <cell r="C46" t="str">
            <v>Daily Allowance to Employees</v>
          </cell>
        </row>
        <row r="47">
          <cell r="C47" t="str">
            <v>Medical</v>
          </cell>
        </row>
        <row r="48">
          <cell r="C48" t="str">
            <v>Entertainment</v>
          </cell>
        </row>
        <row r="49">
          <cell r="C49" t="str">
            <v>Travelling</v>
          </cell>
        </row>
        <row r="50">
          <cell r="C50" t="str">
            <v>Hotelling</v>
          </cell>
        </row>
        <row r="51">
          <cell r="C51" t="str">
            <v>Mobile Expenses</v>
          </cell>
        </row>
        <row r="52">
          <cell r="C52" t="str">
            <v>P.O.L</v>
          </cell>
        </row>
        <row r="53">
          <cell r="C53" t="str">
            <v>Services</v>
          </cell>
        </row>
        <row r="54">
          <cell r="C54" t="str">
            <v>Printing &amp; Stationay</v>
          </cell>
        </row>
        <row r="55">
          <cell r="C55" t="str">
            <v>Telephone Expenses</v>
          </cell>
        </row>
        <row r="56">
          <cell r="C56" t="str">
            <v>Car Rentals</v>
          </cell>
        </row>
        <row r="57">
          <cell r="C57" t="str">
            <v>Fee,Registration &amp; Subscription</v>
          </cell>
        </row>
        <row r="58">
          <cell r="C58" t="str">
            <v>Rates &amp; Taxes</v>
          </cell>
        </row>
        <row r="59">
          <cell r="C59" t="str">
            <v>Mark-Up Lease</v>
          </cell>
        </row>
        <row r="60">
          <cell r="C60" t="str">
            <v>Postage &amp; Delivery</v>
          </cell>
        </row>
        <row r="61">
          <cell r="C61" t="str">
            <v>Bad Debts</v>
          </cell>
        </row>
        <row r="62">
          <cell r="C62" t="str">
            <v>Documentation Charges</v>
          </cell>
        </row>
        <row r="63">
          <cell r="C63" t="str">
            <v>Office Rent:R.O Faisalabad</v>
          </cell>
        </row>
        <row r="64">
          <cell r="C64" t="str">
            <v>Office Rent:R.O Lahore</v>
          </cell>
        </row>
        <row r="65">
          <cell r="C65" t="str">
            <v>Office Rent:R.O Multan</v>
          </cell>
        </row>
        <row r="66">
          <cell r="C66" t="str">
            <v>Office Rent:R.O Rawalpindi</v>
          </cell>
        </row>
        <row r="67">
          <cell r="C67" t="str">
            <v>Office Rent:R.O Karachi</v>
          </cell>
        </row>
        <row r="68">
          <cell r="C68" t="str">
            <v>Internet Expenses:R.Os</v>
          </cell>
        </row>
        <row r="69">
          <cell r="C69" t="str">
            <v>Office Supplies</v>
          </cell>
        </row>
        <row r="70">
          <cell r="C70" t="str">
            <v>legal and Professional charges</v>
          </cell>
        </row>
        <row r="71">
          <cell r="C71" t="str">
            <v>Misc. Office Expenses</v>
          </cell>
        </row>
        <row r="72">
          <cell r="C72" t="str">
            <v>R &amp; M Vehicle</v>
          </cell>
        </row>
        <row r="73">
          <cell r="C73" t="str">
            <v>Utiliy Bills-R.Os</v>
          </cell>
        </row>
        <row r="75">
          <cell r="B75" t="str">
            <v>Call Center</v>
          </cell>
        </row>
        <row r="76">
          <cell r="C76" t="str">
            <v>Salary</v>
          </cell>
        </row>
        <row r="77">
          <cell r="C77" t="str">
            <v>Entertainment</v>
          </cell>
        </row>
        <row r="78">
          <cell r="C78" t="str">
            <v>Mobile Expenses</v>
          </cell>
        </row>
        <row r="79">
          <cell r="C79" t="str">
            <v>Office Supplies</v>
          </cell>
        </row>
        <row r="80">
          <cell r="C80" t="str">
            <v>Travelling</v>
          </cell>
        </row>
        <row r="85">
          <cell r="C85" t="str">
            <v>ADVANCES:Advances-Projects:Interior Studio</v>
          </cell>
        </row>
        <row r="87">
          <cell r="C87" t="str">
            <v>ADVANCES:Advances-Projects:Marriott Hotel - Islamabad</v>
          </cell>
        </row>
        <row r="90">
          <cell r="C90" t="str">
            <v>ADVANCES:Manhattan Pakistan (Pvt.) Ltd</v>
          </cell>
        </row>
        <row r="91">
          <cell r="C91" t="str">
            <v>ADVANCES:Advertisement &amp; Sales Promotion:Digi Print</v>
          </cell>
        </row>
        <row r="92">
          <cell r="C92" t="str">
            <v>ADVANCES:Advertisement &amp; Sales Promotion:Expo Men</v>
          </cell>
        </row>
        <row r="93">
          <cell r="C93" t="str">
            <v>ADVANCES:Advertisement &amp; Sales Promotion:KTN Productions</v>
          </cell>
        </row>
        <row r="94">
          <cell r="C94" t="str">
            <v>ADVANCES:Advertisement &amp; Sales Promotion:M/s Ad King</v>
          </cell>
        </row>
        <row r="95">
          <cell r="C95" t="str">
            <v>ADVANCES:Advertisement &amp; Sales Promotion:M/s Omar &amp; Co.</v>
          </cell>
        </row>
        <row r="96">
          <cell r="C96" t="str">
            <v>ADVANCES:Advertisement &amp; Sales Promotion:M/s Sign Mark</v>
          </cell>
        </row>
        <row r="97">
          <cell r="C97" t="str">
            <v>ADVANCES:Advertisement &amp; Sales Promotion:M/s Vital Links</v>
          </cell>
        </row>
        <row r="98">
          <cell r="C98" t="str">
            <v>ADVANCES:Advertisement &amp; Sales Promotion:M/s Waqas Advertisers</v>
          </cell>
        </row>
        <row r="99">
          <cell r="C99" t="str">
            <v>ADVANCES:Advertisement &amp; Sales Promotion:Marketing Support Services</v>
          </cell>
        </row>
        <row r="100">
          <cell r="C100" t="str">
            <v>ADVANCES:Advertisement &amp; Sales Promotion:Pearl Graphics</v>
          </cell>
        </row>
        <row r="101">
          <cell r="C101" t="str">
            <v>ADVANCES:Advertisement &amp; Sales Promotion:Talha Advertisers</v>
          </cell>
        </row>
        <row r="104">
          <cell r="C104" t="str">
            <v>ADVANCES:Manhattan Pakistan (Pvt.) Ltd</v>
          </cell>
        </row>
        <row r="107">
          <cell r="C107" t="str">
            <v>ADVANCES:Employees:Projects:Administration:Iqbal Haider Jafri (Lhr)</v>
          </cell>
        </row>
        <row r="108">
          <cell r="C108" t="str">
            <v>ADVANCES:Employees:Projects:Marketing:A. R Sherazi (KHI)</v>
          </cell>
        </row>
        <row r="109">
          <cell r="C109" t="str">
            <v>ADVANCES:Employees:Projects:Marketing:Faheem Mumtaz</v>
          </cell>
        </row>
        <row r="110">
          <cell r="C110" t="str">
            <v>ADVANCES:Employees:Projects:Marketing:Mr. Imran Bashir (RSM LHR)</v>
          </cell>
        </row>
        <row r="111">
          <cell r="C111" t="str">
            <v>ADVANCES:Employees:Projects:Marketing:Mr. Mustansir Sheikh</v>
          </cell>
        </row>
        <row r="112">
          <cell r="C112" t="str">
            <v>ADVANCES:Employees:Projects:Marketing:Mr. Usama Muneer</v>
          </cell>
        </row>
        <row r="115">
          <cell r="C115" t="str">
            <v>ADVANCES:M/S Saeed Akhtar Studio</v>
          </cell>
        </row>
        <row r="117">
          <cell r="C117" t="str">
            <v>Advertisement:LDI:Head Office:Marketing Prepaid</v>
          </cell>
        </row>
        <row r="118">
          <cell r="C118" t="str">
            <v>Advertisement:LDI:Head Office:Marketing Prepaid:ATL</v>
          </cell>
        </row>
        <row r="119">
          <cell r="C119" t="str">
            <v>Advertisement:LDI:Head Office:Marketing Prepaid:BTL - DA</v>
          </cell>
        </row>
        <row r="120">
          <cell r="C120" t="str">
            <v>Advertisement:LDI:Head Office:Marketing Prepaid:Sponsorship</v>
          </cell>
        </row>
        <row r="121">
          <cell r="C121" t="str">
            <v>Advertisement:LDI:R.O Lahore</v>
          </cell>
        </row>
        <row r="124">
          <cell r="C124" t="str">
            <v>Sales Promotion:LDI:H.O:Marketing Prepaid</v>
          </cell>
        </row>
        <row r="127">
          <cell r="C127" t="str">
            <v>Selling Expenses:Advertisment:Prepaid Calling Card:Below The Line:POS</v>
          </cell>
        </row>
        <row r="128">
          <cell r="C128" t="str">
            <v>Selling Expenses:Advertisment:Prepaid Calling Card:Below The Line:Promotional Material</v>
          </cell>
        </row>
        <row r="135">
          <cell r="C135" t="str">
            <v>Books, Newspaper &amp; Periodicals:LDI:R.O. Lahore</v>
          </cell>
        </row>
        <row r="138">
          <cell r="C138" t="str">
            <v>Car Rentals:LDI:A.O Faisalabad:Marketing Prepaid</v>
          </cell>
        </row>
        <row r="139">
          <cell r="C139" t="str">
            <v>Car Rentals:LDI:A.O Faisalabad:Marketing Prepaid:Osama Muneer</v>
          </cell>
        </row>
        <row r="140">
          <cell r="C140" t="str">
            <v>Car Rentals:LDI:Head Office:Marketing Prepaid</v>
          </cell>
        </row>
        <row r="141">
          <cell r="C141" t="str">
            <v>Car Rentals:LDI:Head Office:Marketing Prepaid:Mr. Waqas Safdar</v>
          </cell>
        </row>
        <row r="142">
          <cell r="C142" t="str">
            <v>Car Rentals:LDI:Head Office:Marketing Prepaid:Waqas Safdar Ch.</v>
          </cell>
        </row>
        <row r="143">
          <cell r="C143" t="str">
            <v>Car Rentals:LDI:R.O Multan:ASM Fiaz Ahmed</v>
          </cell>
        </row>
        <row r="144">
          <cell r="C144" t="str">
            <v>Car Rentals:LDI:R.O Multan:Marketing Prepaid:Faiz Ahmed</v>
          </cell>
        </row>
        <row r="148">
          <cell r="C148" t="str">
            <v>Daily Allowance to Employees:LDI:A.O Bahawalpur:Marketing Prepaid:M. Tariq Khan</v>
          </cell>
        </row>
        <row r="149">
          <cell r="C149" t="str">
            <v>Daily Allowance to Employees:LDI:A.O Hyderabad:Marketing Prepaid:Khan Mujeeb Azam</v>
          </cell>
        </row>
        <row r="150">
          <cell r="C150" t="str">
            <v>Daily Allowance to Employees:LDI:A.O Quetta:Marketing Prepaid:Kaleem Ullah Abbassi</v>
          </cell>
        </row>
        <row r="151">
          <cell r="C151" t="str">
            <v>Daily Allowance to Employees:LDI:A.O Sargodha:Prepaid:Hafiz Nasir</v>
          </cell>
        </row>
        <row r="152">
          <cell r="C152" t="str">
            <v>Daily Allowance to Employees:LDI:R.O Faisalabad:Marketing Prepaid:Irfan Habib</v>
          </cell>
        </row>
        <row r="153">
          <cell r="C153" t="str">
            <v>Daily Allowance to Employees:LDI:R.O Multan:Marketing Prepaid:Fiaz Ahmed</v>
          </cell>
        </row>
        <row r="154">
          <cell r="C154" t="str">
            <v>Daily Allowance to Employees:LDI:R.O Quetta:Marketing Prepaid:Kaleem Ullah Abbassi</v>
          </cell>
        </row>
        <row r="155">
          <cell r="C155" t="str">
            <v>Daily Allowance to Employees:LDI:R.O Rawalpindi:Marketing Prepaid:Waqas Safdar</v>
          </cell>
        </row>
        <row r="159">
          <cell r="C159" t="str">
            <v>Entertainment:LDI:A.O Peshawar:Marketing Prepaid:Islam Gull</v>
          </cell>
        </row>
        <row r="160">
          <cell r="C160" t="str">
            <v>Entertainment:LDI:Head Office:Marketing Payphone:Obaid Ullah Dar</v>
          </cell>
        </row>
        <row r="161">
          <cell r="C161" t="str">
            <v>Entertainment:LDI:Head Office:Marketing Prepaid</v>
          </cell>
        </row>
        <row r="162">
          <cell r="C162" t="str">
            <v>Entertainment:LDI:Head Office:Marketing Prepaid:Faisal Bashir Gill</v>
          </cell>
        </row>
        <row r="163">
          <cell r="C163" t="str">
            <v>Entertainment:LDI:Head Office:Marketing Prepaid:Mr. Mustansir Sheikh</v>
          </cell>
        </row>
        <row r="164">
          <cell r="C164" t="str">
            <v>Entertainment:LDI:R.O Faisalabad:Marketing Prepaid:Irfan Habib</v>
          </cell>
        </row>
        <row r="165">
          <cell r="C165" t="str">
            <v>Entertainment:LDI:R.O Faisalabad:Marketing Prepaid:Usama Muneer</v>
          </cell>
        </row>
        <row r="166">
          <cell r="C166" t="str">
            <v>Entertainment:LDI:R.O Karachi:Marketing Prepaid</v>
          </cell>
        </row>
        <row r="167">
          <cell r="C167" t="str">
            <v>Entertainment:LDI:R.O Karachi:Marketing Prepaid:A. R Sherazi</v>
          </cell>
        </row>
        <row r="168">
          <cell r="C168" t="str">
            <v>Entertainment:LDI:R.O Lahore:Marketing Prepaid</v>
          </cell>
        </row>
        <row r="169">
          <cell r="C169" t="str">
            <v>Entertainment:LDI:R.O Lahore:Marketing Prepaid:Imran Bashir</v>
          </cell>
        </row>
        <row r="173">
          <cell r="C173" t="str">
            <v>Hotelling:LDI:A.O Bahawalpur:Marketing Prepaid:M. Tariq Khan</v>
          </cell>
        </row>
        <row r="174">
          <cell r="C174" t="str">
            <v>Hotelling:LDI:A.O Jehlum:Marketing Prepaid:Syed Khurram Abbass</v>
          </cell>
        </row>
        <row r="175">
          <cell r="C175" t="str">
            <v>Hotelling:LDI:A.O Peshawar:Marketing Prepaid:Islam Gull</v>
          </cell>
        </row>
        <row r="176">
          <cell r="C176" t="str">
            <v>Hotelling:LDI:A.O Quetta:Marketing Prepaid:Kaleem Ullah Abbassi</v>
          </cell>
        </row>
        <row r="177">
          <cell r="C177" t="str">
            <v>Hotelling:LDI:A.O Sargodha:Marketing Prepaid:Hafiz Nasir Mehmood</v>
          </cell>
        </row>
        <row r="178">
          <cell r="C178" t="str">
            <v>Hotelling:LDI:Head Office:Marketing Payphone:Obaid Ullah Dar</v>
          </cell>
        </row>
        <row r="179">
          <cell r="C179" t="str">
            <v>Hotelling:LDI:Head Office:Marketing Prepaid</v>
          </cell>
        </row>
        <row r="180">
          <cell r="C180" t="str">
            <v>Hotelling:LDI:R.O Faisalabad:Marketing Prepaid:Usama Muneer</v>
          </cell>
        </row>
        <row r="181">
          <cell r="C181" t="str">
            <v>Hotelling:LDI:R.O Karachi:Marketing Prepaid:A.R Sherazi</v>
          </cell>
        </row>
        <row r="182">
          <cell r="C182" t="str">
            <v>Hotelling:LDI:R.O Multan:Marketing Prepaid:Baber Aftab</v>
          </cell>
        </row>
        <row r="183">
          <cell r="C183" t="str">
            <v>Hotelling:LDI:R.O Multan:Marketing Prepaid:Fiaz Ahmed</v>
          </cell>
        </row>
        <row r="184">
          <cell r="C184" t="str">
            <v>Hotelling:LDI:R.O Rawalpindi:Waqas Safdar</v>
          </cell>
        </row>
        <row r="187">
          <cell r="C187" t="str">
            <v>Internet Expenses:LDI:A.O Bahawalpur:Marketing Prepaid</v>
          </cell>
        </row>
        <row r="188">
          <cell r="C188" t="str">
            <v>Internet Expenses:LDI:A.O Hyderabad:Marketing Prepaid:Khan Mujeeb Azam</v>
          </cell>
        </row>
        <row r="189">
          <cell r="C189" t="str">
            <v>Internet Expenses:LDI:A.O Jehlum:Marketing Prepaid:Syed Khurram Abbass</v>
          </cell>
        </row>
        <row r="190">
          <cell r="C190" t="str">
            <v>Internet Expenses:LDI:A.O Sargodha:Marketing Prepaid:Hafiz Nasir Mehmood</v>
          </cell>
        </row>
        <row r="191">
          <cell r="C191" t="str">
            <v>Internet Expenses:LDI:R.O Faisalabad:Marketing Prepaid</v>
          </cell>
        </row>
        <row r="192">
          <cell r="C192" t="str">
            <v>Internet Expenses:LDI:R.O Faisalabad:Marketing Prepaid:Usama Muneer</v>
          </cell>
        </row>
        <row r="193">
          <cell r="C193" t="str">
            <v>Internet Expenses:LDI:R.O Karachi:Marketing Prepaid:A. R Sherazi</v>
          </cell>
        </row>
        <row r="194">
          <cell r="C194" t="str">
            <v>Internet Expenses:LDI:R.O Karachi:Marketing Prepaid:Irfan Javed Lari</v>
          </cell>
        </row>
        <row r="195">
          <cell r="C195" t="str">
            <v>Internet Expenses:LDI:R.O Karachi:Marketing Prepaid:Kh. Shoaib ILyas</v>
          </cell>
        </row>
        <row r="196">
          <cell r="C196" t="str">
            <v>Internet Expenses:LDI:R.O Lahore:Administration</v>
          </cell>
        </row>
        <row r="197">
          <cell r="C197" t="str">
            <v>Internet Expenses:LDI:R.O Lahore:Marketing Prepaid:Imran Bashir</v>
          </cell>
        </row>
        <row r="198">
          <cell r="C198" t="str">
            <v>Internet Expenses:LDI:R.O Multan:Marketing Prepaid:Baber Aftab</v>
          </cell>
        </row>
        <row r="199">
          <cell r="C199" t="str">
            <v>Internet Expenses:LDI:R.O Multan:Marketing Prepaid:Fiaz Ahmed</v>
          </cell>
        </row>
        <row r="202">
          <cell r="C202" t="str">
            <v>legal and Professional charges:LDI:Head Office:Marketing Prepaid</v>
          </cell>
        </row>
        <row r="205">
          <cell r="C205" t="str">
            <v>Mark-Up Lease:LDI:A.O Gujranwala:Marketing PCC</v>
          </cell>
        </row>
        <row r="206">
          <cell r="C206" t="str">
            <v>Mark-Up Lease:LDI:A.O Multan:Marketing PCC</v>
          </cell>
        </row>
        <row r="207">
          <cell r="C207" t="str">
            <v>Mark-Up Lease:LDI:A.O Peshawar:Marketing PCC</v>
          </cell>
        </row>
        <row r="208">
          <cell r="C208" t="str">
            <v>Mark-Up Lease:LDI:A.O Quetta:Marketing PCC</v>
          </cell>
        </row>
        <row r="209">
          <cell r="C209" t="str">
            <v>Mark-Up Lease:LDI:A.O Sukkur:Marketing PCC</v>
          </cell>
        </row>
        <row r="210">
          <cell r="C210" t="str">
            <v>Mark-Up Lease:LDI:Head Office:Marketing</v>
          </cell>
        </row>
        <row r="211">
          <cell r="C211" t="str">
            <v>Mark-Up Lease:LDI:R.O Faisalabad:Marketing PPC</v>
          </cell>
        </row>
        <row r="212">
          <cell r="C212" t="str">
            <v>Mark-Up Lease:LDI:R.O Karachi:Marketing PPC</v>
          </cell>
        </row>
        <row r="213">
          <cell r="C213" t="str">
            <v>Mark-Up Lease:LDI:R.O Lahore:Marketing PCC</v>
          </cell>
        </row>
        <row r="214">
          <cell r="C214" t="str">
            <v>Mark-Up Lease:LDI:R.O Rawalpindi:Marketing PCC</v>
          </cell>
        </row>
        <row r="218">
          <cell r="C218" t="str">
            <v>Medical Expenses:LDI:Head Office:Marketing Payphone:Mr. Obaid Ullah Dar</v>
          </cell>
        </row>
        <row r="219">
          <cell r="C219" t="str">
            <v>Medical Expenses:LDI:Head Office:Marketing Prepaid:Medical NSM</v>
          </cell>
        </row>
        <row r="223">
          <cell r="C223" t="str">
            <v>Misc. Office Expense:LDI:R.O Faisalabad:Marketing Prepaid</v>
          </cell>
        </row>
        <row r="224">
          <cell r="C224" t="str">
            <v>Misc. Office Expense:LDI:R.O Faisalabad:Marketing Prepaid:Usama Muneer</v>
          </cell>
        </row>
        <row r="225">
          <cell r="C225" t="str">
            <v>Misc. Office Expense:LDI:R.O Lahore:Marketing Prepaid</v>
          </cell>
        </row>
        <row r="229">
          <cell r="C229" t="str">
            <v>Mobile Expenses:LDI:A.O Bahawalpur:Marketing Prepaid:0300-8681765</v>
          </cell>
        </row>
        <row r="230">
          <cell r="C230" t="str">
            <v>Mobile Expenses:LDI:A.O Faisalabad:Marketing Prepaid:0300-8658972</v>
          </cell>
        </row>
        <row r="231">
          <cell r="C231" t="str">
            <v>Mobile Expenses:LDI:A.O Faisalabad:Marketing Prepaid:0300-8658973</v>
          </cell>
        </row>
        <row r="232">
          <cell r="C232" t="str">
            <v>Mobile Expenses:LDI:A.O Gujranwala:Marketing Prepaid:0300-8648137</v>
          </cell>
        </row>
        <row r="233">
          <cell r="C233" t="str">
            <v>Mobile Expenses:LDI:A.O Hyderabad:Marketing Prepaid:0300-8378321</v>
          </cell>
        </row>
        <row r="234">
          <cell r="C234" t="str">
            <v>Mobile Expenses:LDI:A.O Jehlum:Marketing Prepaid:0300-8511694</v>
          </cell>
        </row>
        <row r="235">
          <cell r="C235" t="str">
            <v>Mobile Expenses:LDI:A.O Multan:Marketing Prepaid:0300-8734450</v>
          </cell>
        </row>
        <row r="236">
          <cell r="C236" t="str">
            <v>Mobile Expenses:LDI:A.O Multan:Marketing Prepaid:0300-8734451</v>
          </cell>
        </row>
        <row r="237">
          <cell r="C237" t="str">
            <v>Mobile Expenses:LDI:A.O Peshawar:Marketing Prepaid:0300-8584158</v>
          </cell>
        </row>
        <row r="238">
          <cell r="C238" t="str">
            <v>Mobile Expenses:LDI:A.O Peshawar:Marketing Prepaid:Islam Gull</v>
          </cell>
        </row>
        <row r="239">
          <cell r="C239" t="str">
            <v>Mobile Expenses:LDI:A.O Sargodha:Marketing Prepaid:0300-8600704</v>
          </cell>
        </row>
        <row r="240">
          <cell r="C240" t="str">
            <v>Mobile Expenses:LDI:A.O Sukkur:Marketing Prepaid:0300-8313389</v>
          </cell>
        </row>
        <row r="241">
          <cell r="C241" t="str">
            <v>Mobile Expenses:LDI:A.O. Quetta:Marketing Prepaid:0300-8383578</v>
          </cell>
        </row>
        <row r="242">
          <cell r="C242" t="str">
            <v>Mobile Expenses:LDI:Head Office:Marketing Intl. Termination:0300-5016342</v>
          </cell>
        </row>
        <row r="243">
          <cell r="C243" t="str">
            <v>Mobile Expenses:LDI:Head Office:Marketing Payphone:0300-5014814</v>
          </cell>
        </row>
        <row r="244">
          <cell r="C244" t="str">
            <v>Mobile Expenses:LDI:Head Office:Marketing Prepaid:0300-5011746</v>
          </cell>
        </row>
        <row r="245">
          <cell r="C245" t="str">
            <v>Mobile Expenses:LDI:Head Office:Marketing Prepaid:0300-8485865</v>
          </cell>
        </row>
        <row r="246">
          <cell r="C246" t="str">
            <v>Mobile Expenses:LDI:Head Office:Marketing Prepaid:0300-8504535</v>
          </cell>
        </row>
        <row r="247">
          <cell r="C247" t="str">
            <v>Mobile Expenses:LDI:R.O Karachi:Marketing Prepaid:0300-2014841</v>
          </cell>
        </row>
        <row r="248">
          <cell r="C248" t="str">
            <v>Mobile Expenses:LDI:R.O Karachi:Marketing Prepaid:0300-2014842</v>
          </cell>
        </row>
        <row r="249">
          <cell r="C249" t="str">
            <v>Mobile Expenses:LDI:R.O Karachi:Marketing Prepaid:0300-2014843</v>
          </cell>
        </row>
        <row r="250">
          <cell r="C250" t="str">
            <v>Mobile Expenses:LDI:R.O Lahore:Marketing Prepaid:0300-4001861</v>
          </cell>
        </row>
        <row r="251">
          <cell r="C251" t="str">
            <v>Mobile Expenses:LDI:R.O Lahore:Marketing Prepaid:0300-4001865</v>
          </cell>
        </row>
        <row r="252">
          <cell r="C252" t="str">
            <v>Mobile Expenses:LDI:R.O Lahore:Marketing Prepaid:0300-4029027</v>
          </cell>
        </row>
        <row r="253">
          <cell r="C253" t="str">
            <v>Mobile Expenses:LDI:R.O Rawapindi:Marketing Prepaid:0300-5014815</v>
          </cell>
        </row>
        <row r="254">
          <cell r="C254" t="str">
            <v>Mobile Expenses:LDI:R.O Rawapindi:Marketing Prepaid:0300-5015990</v>
          </cell>
        </row>
        <row r="258">
          <cell r="C258" t="str">
            <v>Office Rent:LDI:R.O Faisalabad:Administration</v>
          </cell>
        </row>
        <row r="259">
          <cell r="C259" t="str">
            <v>Office Rent:LDI:R.O Karachi:Administration</v>
          </cell>
        </row>
        <row r="260">
          <cell r="C260" t="str">
            <v>Office Rent:LDI:R.O Lahore:Administration</v>
          </cell>
        </row>
        <row r="261">
          <cell r="C261" t="str">
            <v>Office Rent:LDI:R.O Multan:Administration</v>
          </cell>
        </row>
        <row r="262">
          <cell r="C262" t="str">
            <v>Office Rent:LDI:R.O Rawalpindi:Administration</v>
          </cell>
        </row>
        <row r="266">
          <cell r="C266" t="str">
            <v>Office Supplies:LDI:A.O Hyderabad:Marketing Prepaid:Khan Mujeeb Azam</v>
          </cell>
        </row>
        <row r="267">
          <cell r="C267" t="str">
            <v>Office Supplies:LDI:Head Office:Marketing Payphone:Obaid Ullah Dar</v>
          </cell>
        </row>
        <row r="268">
          <cell r="C268" t="str">
            <v>Office Supplies:LDI:R.O Faisalabad:Marketing Prepaid</v>
          </cell>
        </row>
        <row r="269">
          <cell r="C269" t="str">
            <v>Office Supplies:LDI:R.O Karachi:Marketing Prepaid:A. R Sherazi</v>
          </cell>
        </row>
        <row r="270">
          <cell r="C270" t="str">
            <v>Office Supplies:LDI:R.O Karachi:Marketing Prepaid:Kh. Shoaib ILyas</v>
          </cell>
        </row>
        <row r="271">
          <cell r="C271" t="str">
            <v>Office Supplies:LDI:R.O Lahore:Marketing Prepaid</v>
          </cell>
        </row>
        <row r="272">
          <cell r="C272" t="str">
            <v>Office Supplies:LDI:R.O Lahore:Marketing Prepaid:Imran Bashir</v>
          </cell>
        </row>
        <row r="273">
          <cell r="C273" t="str">
            <v>Office Supplies:LDI:R.O Lahore:Marketing Prepaid:Syed Ali Imran</v>
          </cell>
        </row>
        <row r="274">
          <cell r="C274" t="str">
            <v>Office Supplies:LDI:R.O Lahore:Marketing Prepaid:Syed Muhammad Hassan</v>
          </cell>
        </row>
        <row r="278">
          <cell r="C278" t="str">
            <v>P.O.L:LDI:A.O Gujranwala:Marketing Prepaid:Ali Imran</v>
          </cell>
        </row>
        <row r="279">
          <cell r="C279" t="str">
            <v>P.O.L:LDI:A.O Sargodha:Marketing Prepaid:Hafiz Nasir Mehmood</v>
          </cell>
        </row>
        <row r="280">
          <cell r="C280" t="str">
            <v>P.O.L:LDI:Head Office:Marketing Prepaid:P.O.L Mr. Mustansir</v>
          </cell>
        </row>
        <row r="281">
          <cell r="C281" t="str">
            <v>P.O.L:LDI:Head Office:Marketing Prepaid:P.O.L NSM</v>
          </cell>
        </row>
        <row r="282">
          <cell r="C282" t="str">
            <v>P.O.L:LDI:Head Office:Marketing Prepaid:Sohail Sarwar</v>
          </cell>
        </row>
        <row r="283">
          <cell r="C283" t="str">
            <v>P.O.L:LDI:R.O Faisalabad:Marketing Prepaid:Irfan Habib</v>
          </cell>
        </row>
        <row r="284">
          <cell r="C284" t="str">
            <v>P.O.L:LDI:R.O Faisalabad:Marketing Prepaid:Kaleem Ullah Abbassi</v>
          </cell>
        </row>
        <row r="285">
          <cell r="C285" t="str">
            <v>P.O.L:LDI:R.O Faisalabad:Marketing Prepaid:Usama Muneer</v>
          </cell>
        </row>
        <row r="286">
          <cell r="C286" t="str">
            <v>P.O.L:LDI:R.O Karachi:Marketing Prepaid:A. R Sherazi</v>
          </cell>
        </row>
        <row r="287">
          <cell r="C287" t="str">
            <v>P.O.L:LDI:R.O Karachi:Marketing Prepaid:Irfan Javed Lari</v>
          </cell>
        </row>
        <row r="288">
          <cell r="C288" t="str">
            <v>P.O.L:LDI:R.O Karachi:Marketing Prepaid:Kh. Shoaib ILyas</v>
          </cell>
        </row>
        <row r="289">
          <cell r="C289" t="str">
            <v>P.O.L:LDI:R.O Lahore:Marketing Prepaid:Imran Bashir</v>
          </cell>
        </row>
        <row r="290">
          <cell r="C290" t="str">
            <v>P.O.L:LDI:R.O Lahore:Marketing Prepaid:Zubair A. Latif</v>
          </cell>
        </row>
        <row r="291">
          <cell r="C291" t="str">
            <v>P.O.L:LDI:R.O Quetta:Marketing Prepaid:Kaleem Ullah Abbassi</v>
          </cell>
        </row>
        <row r="292">
          <cell r="C292" t="str">
            <v>P.O.L:LDI:R.O Rawalpindi:Marketing Prepaid:Waqas Safdar</v>
          </cell>
        </row>
        <row r="296">
          <cell r="C296" t="str">
            <v>Postage &amp; Delivery:LDI:.O Hyderabad:Marketing Prepaid:Khan Mujeeb Azam</v>
          </cell>
        </row>
        <row r="297">
          <cell r="C297" t="str">
            <v>Postage &amp; Delivery:LDI:A.O Faisalabad:Marketing Prepaid</v>
          </cell>
        </row>
        <row r="298">
          <cell r="C298" t="str">
            <v>Postage &amp; Delivery:LDI:A.O Faisalabad:Marketing Prepaid:Irfan Habib</v>
          </cell>
        </row>
        <row r="299">
          <cell r="C299" t="str">
            <v>Postage &amp; Delivery:LDI:A.O Faisalabad:Marketing Prepaid:Kaleem Ullah Abbassi</v>
          </cell>
        </row>
        <row r="300">
          <cell r="C300" t="str">
            <v>Postage &amp; Delivery:LDI:A.O Faisalabad:Marketing Prepaid:Usama Muneer</v>
          </cell>
        </row>
        <row r="301">
          <cell r="C301" t="str">
            <v>Postage &amp; Delivery:LDI:A.O Hyderabad:Marketing Prepaid:Khan Mujeeb Azam</v>
          </cell>
        </row>
        <row r="302">
          <cell r="C302" t="str">
            <v>Postage &amp; Delivery:LDI:A.O Jehlum:Marketing Prepaid:Syed Khurram Abbass</v>
          </cell>
        </row>
        <row r="303">
          <cell r="C303" t="str">
            <v>Postage &amp; Delivery:LDI:A.O Quetta:Marketing Prepaid:Kaleem Ullah Abbassi</v>
          </cell>
        </row>
        <row r="304">
          <cell r="C304" t="str">
            <v>Postage &amp; Delivery:LDI:A.O Sargodha</v>
          </cell>
        </row>
        <row r="305">
          <cell r="C305" t="str">
            <v>Postage &amp; Delivery:LDI:A.O Sargodha:Marketing Prepaid:Hafiz Nasir Mehmood</v>
          </cell>
        </row>
        <row r="306">
          <cell r="C306" t="str">
            <v>Postage &amp; Delivery:LDI:R.O Karachi:Marketing Prepaid</v>
          </cell>
        </row>
        <row r="307">
          <cell r="C307" t="str">
            <v>Postage &amp; Delivery:LDI:R.O Karachi:Marketing Prepaid:A. R Sherazi</v>
          </cell>
        </row>
        <row r="308">
          <cell r="C308" t="str">
            <v>Postage &amp; Delivery:LDI:R.O Karachi:Marketing Prepaid:Irfan Javed Lari</v>
          </cell>
        </row>
        <row r="309">
          <cell r="C309" t="str">
            <v>Postage &amp; Delivery:LDI:R.O Karachi:Marketing Prepaid:Kh. Shoaib ILyas</v>
          </cell>
        </row>
        <row r="310">
          <cell r="C310" t="str">
            <v>Postage &amp; Delivery:LDI:R.O Lahore:Marketing Prepaid</v>
          </cell>
        </row>
        <row r="311">
          <cell r="C311" t="str">
            <v>Postage &amp; Delivery:LDI:R.O Lahore:Marketing Prepaid:Imran Bashir</v>
          </cell>
        </row>
        <row r="312">
          <cell r="C312" t="str">
            <v>Postage &amp; Delivery:LDI:R.O Lahore:Marketing Prepaid:Zubair A. Latif</v>
          </cell>
        </row>
        <row r="316">
          <cell r="C316" t="str">
            <v>PREPAYMENTS:Rent - Regional Offices:Faisalabad</v>
          </cell>
        </row>
        <row r="317">
          <cell r="C317" t="str">
            <v>PREPAYMENTS:Rent - Regional Offices:Karachi</v>
          </cell>
        </row>
        <row r="318">
          <cell r="C318" t="str">
            <v>PREPAYMENTS:Rent - Regional Offices:Lahore</v>
          </cell>
        </row>
        <row r="319">
          <cell r="C319" t="str">
            <v>PREPAYMENTS:Rent - Regional Offices:Multan</v>
          </cell>
        </row>
        <row r="320">
          <cell r="C320" t="str">
            <v>PREPAYMENTS:Rent - Regional Offices:Rawalpindi</v>
          </cell>
        </row>
        <row r="324">
          <cell r="C324" t="str">
            <v>Printing &amp; Stationay:LDI:A.O Bahwalpur:Marketing Prepaid</v>
          </cell>
        </row>
        <row r="325">
          <cell r="C325" t="str">
            <v>Printing &amp; Stationay:LDI:A.O Hyderabad:Marketing Prepaid:Khan Mujeeb Azam</v>
          </cell>
        </row>
        <row r="326">
          <cell r="C326" t="str">
            <v>Printing &amp; Stationay:LDI:A.O Peshawar:Marketing Prepaid</v>
          </cell>
        </row>
        <row r="327">
          <cell r="C327" t="str">
            <v>Printing &amp; Stationay:LDI:A.O Quetta:Marketing Prepaid:Kaleem Ullah Abbassi</v>
          </cell>
        </row>
        <row r="328">
          <cell r="C328" t="str">
            <v>Printing &amp; Stationay:LDI:A.O Quetta:Operations</v>
          </cell>
        </row>
        <row r="329">
          <cell r="C329" t="str">
            <v>Printing &amp; Stationay:LDI:Head Office:Marketing Postpaid</v>
          </cell>
        </row>
        <row r="330">
          <cell r="C330" t="str">
            <v>Printing &amp; Stationay:LDI:Head Office:Marketing Prepaid</v>
          </cell>
        </row>
        <row r="331">
          <cell r="C331" t="str">
            <v>Printing &amp; Stationay:LDI:R.O Faisalabad:Marketing Prepaid</v>
          </cell>
        </row>
        <row r="332">
          <cell r="C332" t="str">
            <v>Printing &amp; Stationay:LDI:R.O Faisalabad:Marketing Prepaid:Irfan Habib</v>
          </cell>
        </row>
        <row r="333">
          <cell r="C333" t="str">
            <v>Printing &amp; Stationay:LDI:R.O Faisalabad:Marketing Prepaid:Kaleem Ullah Abbassi</v>
          </cell>
        </row>
        <row r="334">
          <cell r="C334" t="str">
            <v>Printing &amp; Stationay:LDI:R.O Faisalabad:Operations</v>
          </cell>
        </row>
        <row r="335">
          <cell r="C335" t="str">
            <v>Printing &amp; Stationay:LDI:R.O Karachi:Marketing Prepaid</v>
          </cell>
        </row>
        <row r="336">
          <cell r="C336" t="str">
            <v>Printing &amp; Stationay:LDI:R.O Lahore:Marketing Prepaid</v>
          </cell>
        </row>
        <row r="337">
          <cell r="C337" t="str">
            <v>Printing &amp; Stationay:LDI:R.O Lahore:Marketing Prepaid:Imran Bashir</v>
          </cell>
        </row>
        <row r="338">
          <cell r="C338" t="str">
            <v>Printing &amp; Stationay:LDI:R.O Lahore:Marketing Prepaid:Syed Muhammad Hassan</v>
          </cell>
        </row>
        <row r="339">
          <cell r="C339" t="str">
            <v>Printing &amp; Stationay:LDI:R.O Multan</v>
          </cell>
        </row>
        <row r="340">
          <cell r="C340" t="str">
            <v>Printing &amp; Stationay:LDI:R.O Multan:Marketing Prepaid</v>
          </cell>
        </row>
        <row r="341">
          <cell r="C341" t="str">
            <v>Printing &amp; Stationay:LDI:R.O Quetta:Marketing Prepaid:Kaleem Ullah Abbassi</v>
          </cell>
        </row>
        <row r="345">
          <cell r="C345" t="str">
            <v>R &amp; M Building:LDI:R.O Faisalabad:Marketing Prepaid</v>
          </cell>
        </row>
        <row r="346">
          <cell r="C346" t="str">
            <v>R &amp; M Building:LDI:R.O Lahore:Marketing Prepaid</v>
          </cell>
        </row>
        <row r="349">
          <cell r="C349" t="str">
            <v>R &amp; M Electric Equipment:LDI:R.O Faisalabad:Marketing Prepaid</v>
          </cell>
        </row>
        <row r="352">
          <cell r="C352" t="str">
            <v>R &amp; M Vehicle:LDI:A.O. Sargodha:Hafiz Nasir</v>
          </cell>
        </row>
        <row r="355">
          <cell r="C355" t="str">
            <v>Rates &amp; Taxes:LDI:A.O Faisalabad:Marketing Prepaid:Irfan Habib</v>
          </cell>
        </row>
        <row r="356">
          <cell r="C356" t="str">
            <v>Rates &amp; Taxes:LDI:A.O Faisalabad:Marketing Prepaid:Usama Muneer</v>
          </cell>
        </row>
        <row r="357">
          <cell r="C357" t="str">
            <v>Rates &amp; Taxes:LDI:A.O Gujranwala:Marketing Prepaid:Ali Imran</v>
          </cell>
        </row>
        <row r="358">
          <cell r="C358" t="str">
            <v>Rates &amp; Taxes:LDI:A.O Sargodha:Marketing Prepaid:Hafiz Nasir Mehmood</v>
          </cell>
        </row>
        <row r="359">
          <cell r="C359" t="str">
            <v>Rates &amp; Taxes:LDI:Head Office:Marketing Payphone:Obaid Ullah Dar</v>
          </cell>
        </row>
        <row r="360">
          <cell r="C360" t="str">
            <v>Rates &amp; Taxes:LDI:Head Office:Marketing Prepaid:Mr. Mustansir Sheikh</v>
          </cell>
        </row>
        <row r="361">
          <cell r="C361" t="str">
            <v>Rates &amp; Taxes:LDI:Head Office:Marketing Prepaid:NSM</v>
          </cell>
        </row>
        <row r="362">
          <cell r="C362" t="str">
            <v>Rates &amp; Taxes:LDI:R.O Lahore:Marketing Prepaid:Imran Bashir</v>
          </cell>
        </row>
        <row r="363">
          <cell r="C363" t="str">
            <v>Rates &amp; Taxes:LDI:R.O Lahore:Marketing Prepaid:Zubair A. Latif</v>
          </cell>
        </row>
        <row r="364">
          <cell r="C364" t="str">
            <v>Rates &amp; Taxes:LDI:R.O Multan:Marketing Prepaid:Baber Aftab</v>
          </cell>
        </row>
        <row r="365">
          <cell r="C365" t="str">
            <v>Rates &amp; Taxes:LDI:R.O Rawalpindi:Marketing Prepaid:Sheikh Mustansir</v>
          </cell>
        </row>
        <row r="366">
          <cell r="C366" t="str">
            <v>Rates &amp; Taxes:LDI:R.O Rawalpindi:Marketing Prepaid:Waqas Safdar</v>
          </cell>
        </row>
        <row r="367">
          <cell r="C367" t="str">
            <v>Rates &amp; Taxes:LDI:R.O Rawalpindi:Waqas Safdar</v>
          </cell>
        </row>
        <row r="378">
          <cell r="C378" t="str">
            <v>Services:LDI:A.O Peshawar:Marketing Prepaid:Islam Gull</v>
          </cell>
        </row>
        <row r="379">
          <cell r="C379" t="str">
            <v>Services:LDI:Head Office:Marketing Prepaid</v>
          </cell>
        </row>
        <row r="380">
          <cell r="C380" t="str">
            <v>Services:LDI:R.O Faisalabad:Marketing Prepaid</v>
          </cell>
        </row>
        <row r="383">
          <cell r="C383" t="str">
            <v>Telephone Expenses:LDI:A.O Hyderabad:Marketing Prepaid:Khan Mujeeb Azam</v>
          </cell>
        </row>
        <row r="384">
          <cell r="C384" t="str">
            <v>Telephone Expenses:LDI:A.O Jehlum:Marketing Prepaid:Syed Khurram Abbass</v>
          </cell>
        </row>
        <row r="385">
          <cell r="C385" t="str">
            <v>Telephone Expenses:LDI:A.O Sargodha:Marketing Prepaid:Hafiz Nasir Mehmood</v>
          </cell>
        </row>
        <row r="386">
          <cell r="C386" t="str">
            <v>Telephone Expenses:LDI:Head Office:Administration:Calling Cards</v>
          </cell>
        </row>
        <row r="387">
          <cell r="C387" t="str">
            <v>Telephone Expenses:LDI:R.O Faisalabad:041-8556771</v>
          </cell>
        </row>
        <row r="388">
          <cell r="C388" t="str">
            <v>Telephone Expenses:LDI:R.O Faisalabad:041-8556772</v>
          </cell>
        </row>
        <row r="389">
          <cell r="C389" t="str">
            <v>Telephone Expenses:LDI:R.O Faisalabad:041-8556773</v>
          </cell>
        </row>
        <row r="390">
          <cell r="C390" t="str">
            <v>Telephone Expenses:LDI:R.O Faisalabad:041-8556774</v>
          </cell>
        </row>
        <row r="391">
          <cell r="C391" t="str">
            <v>Telephone Expenses:LDI:R.O Faisalabad:Marketing Prepaid</v>
          </cell>
        </row>
        <row r="392">
          <cell r="C392" t="str">
            <v>Telephone Expenses:LDI:R.O Faisalabad:Marketing Prepaid:Kaleem Ullah Abbassi</v>
          </cell>
        </row>
        <row r="393">
          <cell r="C393" t="str">
            <v>Telephone Expenses:LDI:R.O Karachi:Marketing Prepaid</v>
          </cell>
        </row>
        <row r="394">
          <cell r="C394" t="str">
            <v>Telephone Expenses:LDI:R.O Lahore:042-5781237</v>
          </cell>
        </row>
        <row r="395">
          <cell r="C395" t="str">
            <v>Telephone Expenses:LDI:R.O Lahore:042-5781238</v>
          </cell>
        </row>
        <row r="396">
          <cell r="C396" t="str">
            <v>Telephone Expenses:LDI:R.O Lahore:042-5781239</v>
          </cell>
        </row>
        <row r="397">
          <cell r="C397" t="str">
            <v>Telephone Expenses:LDI:R.O Lahore:042-5781240</v>
          </cell>
        </row>
        <row r="398">
          <cell r="C398" t="str">
            <v>Telephone Expenses:LDI:R.O Lahore:042-5781241</v>
          </cell>
        </row>
        <row r="399">
          <cell r="C399" t="str">
            <v>Telephone Expenses:LDI:R.O Lahore:Marketing Prepaid:Imran Bashir</v>
          </cell>
        </row>
        <row r="403">
          <cell r="C403" t="str">
            <v>Travelling:LDI:A.O Bahawalpur:Marketing Prepaid:M. Tariq Khan</v>
          </cell>
        </row>
        <row r="404">
          <cell r="C404" t="str">
            <v>Travelling:LDI:A.O Faisalabad:Marketing Prepaid:Irfan Habib</v>
          </cell>
        </row>
        <row r="405">
          <cell r="C405" t="str">
            <v>Travelling:LDI:A.O Faisalabad:Marketing Prepaid:Kaleem Ullah Abbassi</v>
          </cell>
        </row>
        <row r="406">
          <cell r="C406" t="str">
            <v>Travelling:LDI:A.O Faisalabad:Marketing Prepaid:Usma Muneer</v>
          </cell>
        </row>
        <row r="407">
          <cell r="C407" t="str">
            <v>Travelling:LDI:A.O Gujranwala:Marketing Prepaid:Ali Imran</v>
          </cell>
        </row>
        <row r="408">
          <cell r="C408" t="str">
            <v>Travelling:LDI:A.O Hyderabad:Marketing Prepaid:Khan Mujeeb Azam</v>
          </cell>
        </row>
        <row r="409">
          <cell r="C409" t="str">
            <v>Travelling:LDI:A.O Quetta:Marketing Prepaid:Kaleem Ullah Abbassi</v>
          </cell>
        </row>
        <row r="410">
          <cell r="C410" t="str">
            <v>Travelling:LDI:A.O Sargodha:Marketing Prepaid:Hafiz Nasir Mehmood</v>
          </cell>
        </row>
        <row r="411">
          <cell r="C411" t="str">
            <v>Travelling:LDI:A.O. Jhelum:Marketing Prepaid:Syed Khurram Abbass</v>
          </cell>
        </row>
        <row r="412">
          <cell r="C412" t="str">
            <v>Travelling:LDI:Head Office:Marketing Payphone:Obaid Ullah Dar</v>
          </cell>
        </row>
        <row r="413">
          <cell r="C413" t="str">
            <v>Travelling:LDI:Head Office:Marketing Prepaid</v>
          </cell>
        </row>
        <row r="414">
          <cell r="C414" t="str">
            <v>Travelling:LDI:Head Office:Marketing Prepaid:Sohail Sarwar Khan</v>
          </cell>
        </row>
        <row r="415">
          <cell r="C415" t="str">
            <v>Travelling:LDI:R.O Karachi:Marketing Prepaid:Irfan Javed Lari</v>
          </cell>
        </row>
        <row r="416">
          <cell r="C416" t="str">
            <v>Travelling:LDI:R.O Karachi:Marketing Prepaid:Kh. Shoaib ILyas</v>
          </cell>
        </row>
        <row r="417">
          <cell r="C417" t="str">
            <v>Travelling:LDI:R.O Lahore:Marketing Prepaid:Ali Naeem</v>
          </cell>
        </row>
        <row r="418">
          <cell r="C418" t="str">
            <v>Travelling:LDI:R.O Lahore:Marketing Prepaid:Imran Bashir</v>
          </cell>
        </row>
        <row r="419">
          <cell r="C419" t="str">
            <v>Travelling:LDI:R.O Lahore:Marketing Prepaid:Syed Muhammad Hassan</v>
          </cell>
        </row>
        <row r="420">
          <cell r="C420" t="str">
            <v>Travelling:LDI:R.O Lahore:Marketing Prepaid:Zubair A. Latif</v>
          </cell>
        </row>
        <row r="421">
          <cell r="C421" t="str">
            <v>Travelling:LDI:R.O Multan:Marketing Prepaid:Baber Aftab</v>
          </cell>
        </row>
        <row r="422">
          <cell r="C422" t="str">
            <v>Travelling:LDI:R.O Multan:Marketing Prepaid:Fiaz Ahmad</v>
          </cell>
        </row>
        <row r="423">
          <cell r="C423" t="str">
            <v>Travelling:LDI:R.O Rawalpindi:Marketing Prepaid:Sheikh Mustansir</v>
          </cell>
        </row>
        <row r="424">
          <cell r="C424" t="str">
            <v>Travelling:LDI:R.O Rawalpindi:Marketing Prepaid:Waqas Safdar</v>
          </cell>
        </row>
        <row r="428">
          <cell r="C428" t="str">
            <v>Utility Bills- Electricity:LDI:R.O Failsalabad:Marketing Prepaid</v>
          </cell>
        </row>
        <row r="429">
          <cell r="C429" t="str">
            <v>Utility Bills- Electricity:LDI:R.O Karachi</v>
          </cell>
        </row>
        <row r="430">
          <cell r="C430" t="str">
            <v>Utility Bills- Electricity:LDI:R.O Lahore:Marketing Prepaid</v>
          </cell>
        </row>
        <row r="433">
          <cell r="C433" t="str">
            <v>Vehicle R &amp; M:LDI:A.O Faisalabad:Marketing Prepaid:Irfan Habib</v>
          </cell>
        </row>
        <row r="434">
          <cell r="C434" t="str">
            <v>Vehicle R &amp; M:LDI:A.O Faisalabad:Marketing Prepaid:Usama Muneer</v>
          </cell>
        </row>
        <row r="435">
          <cell r="C435" t="str">
            <v>Vehicle R &amp; M:LDI:A.O Sargodha:Marketing Prepaid:Hafiz Nasir Mehmood</v>
          </cell>
        </row>
        <row r="436">
          <cell r="C436" t="str">
            <v>Vehicle R &amp; M:LDI:Head Office:Marketing Prepaid:Faisal Bashir Gill</v>
          </cell>
        </row>
        <row r="437">
          <cell r="C437" t="str">
            <v>Vehicle R &amp; M:LDI:Head Office:Marketing Prepaid:Mr. Mustansir Sheikh</v>
          </cell>
        </row>
        <row r="438">
          <cell r="C438" t="str">
            <v>Vehicle R &amp; M:LDI:R.O Karachi:Marketing Prepaid:A. R Sherazi</v>
          </cell>
        </row>
        <row r="439">
          <cell r="C439" t="str">
            <v>Vehicle R &amp; M:LDI:R.O Karachi:Marketing Prepaid:Kh. Shoaib ILyas</v>
          </cell>
        </row>
        <row r="440">
          <cell r="C440" t="str">
            <v>Vehicle R &amp; M:LDI:R.O Lahore:Marketing Prepaid:Imran Bashir</v>
          </cell>
        </row>
        <row r="441">
          <cell r="C441" t="str">
            <v>Vehicle R &amp; M:LDI:R.O Quetta:Marketing Prepaid:Kaleem Ullah Abbassi</v>
          </cell>
        </row>
        <row r="442">
          <cell r="C442" t="str">
            <v>Vehicle R &amp; M:LDI:R.O Rawalpindi:Marketing Prepaid:Shekh Mustansir</v>
          </cell>
        </row>
        <row r="443">
          <cell r="C443" t="str">
            <v>Vehicle R &amp; M:LDI:R.O Rawalpindi:Waqas Safdar</v>
          </cell>
        </row>
        <row r="448">
          <cell r="C448" t="str">
            <v>Mobile Expenses:LDI:NOC:Call Centre:0300-5014813</v>
          </cell>
        </row>
        <row r="449">
          <cell r="C449" t="str">
            <v>Office Supplies:LDI:NOC:CallCenter</v>
          </cell>
        </row>
        <row r="450">
          <cell r="C450" t="str">
            <v>Travelling:LDI:NOC:Call Centre:Khurram Malik</v>
          </cell>
        </row>
        <row r="453">
          <cell r="C453" t="str">
            <v>Entertainment:WLL:Head Office:Osama Rahat Khawaja</v>
          </cell>
        </row>
        <row r="454">
          <cell r="C454" t="str">
            <v>Rates &amp; Taxes:WLL:Marketing:Osama Rahat Khuwaja</v>
          </cell>
        </row>
        <row r="455">
          <cell r="C455" t="str">
            <v>Telephone Expenses:WLL:Head Office:Marketing:Osama Rahat Khawaja</v>
          </cell>
        </row>
        <row r="456">
          <cell r="C456" t="str">
            <v>Travelling:WLL:Head Office:Marketing:Osama Rahat Khuwaja</v>
          </cell>
        </row>
      </sheetData>
      <sheetData sheetId="5" refreshError="1">
        <row r="1">
          <cell r="A1" t="str">
            <v>Burraq Telecom Limited</v>
          </cell>
        </row>
        <row r="3">
          <cell r="A3" t="str">
            <v>Detail of Expenses Department Wise (Administration)</v>
          </cell>
        </row>
        <row r="5">
          <cell r="A5" t="str">
            <v>Head of Department: Mr. Sadiq Yousaf Yalmaz-CEO</v>
          </cell>
        </row>
        <row r="9">
          <cell r="B9" t="str">
            <v>Department Expenses</v>
          </cell>
        </row>
        <row r="11">
          <cell r="B11" t="str">
            <v>HR</v>
          </cell>
        </row>
        <row r="12">
          <cell r="C12" t="str">
            <v>Salary</v>
          </cell>
        </row>
        <row r="13">
          <cell r="C13" t="str">
            <v>Hotelling</v>
          </cell>
        </row>
        <row r="14">
          <cell r="C14" t="str">
            <v>Daily Allowance to Employees</v>
          </cell>
        </row>
        <row r="15">
          <cell r="C15" t="str">
            <v>Trevalling</v>
          </cell>
        </row>
        <row r="16">
          <cell r="C16" t="str">
            <v>Ad for Jobs</v>
          </cell>
        </row>
        <row r="17">
          <cell r="C17" t="str">
            <v>Entertainment</v>
          </cell>
        </row>
        <row r="18">
          <cell r="C18" t="str">
            <v>Fee, Registration &amp; Subscription</v>
          </cell>
        </row>
        <row r="20">
          <cell r="B20" t="str">
            <v>Regulatory Affairs</v>
          </cell>
        </row>
        <row r="21">
          <cell r="C21" t="str">
            <v>Salary</v>
          </cell>
        </row>
        <row r="22">
          <cell r="C22" t="str">
            <v>Daily Allowance to Employees</v>
          </cell>
        </row>
        <row r="23">
          <cell r="C23" t="str">
            <v>Entertainment</v>
          </cell>
        </row>
        <row r="24">
          <cell r="C24" t="str">
            <v>Medical Expenses</v>
          </cell>
        </row>
        <row r="25">
          <cell r="C25" t="str">
            <v>Mobile Expenses</v>
          </cell>
        </row>
        <row r="26">
          <cell r="C26" t="str">
            <v>Rates &amp; Taxes</v>
          </cell>
        </row>
        <row r="27">
          <cell r="C27" t="str">
            <v>Printing &amp; Stationery</v>
          </cell>
        </row>
        <row r="28">
          <cell r="C28" t="str">
            <v>Travelling</v>
          </cell>
        </row>
        <row r="30">
          <cell r="B30" t="str">
            <v>Administration</v>
          </cell>
        </row>
        <row r="31">
          <cell r="C31" t="str">
            <v>Salary</v>
          </cell>
        </row>
        <row r="32">
          <cell r="C32" t="str">
            <v>Daily Allowance</v>
          </cell>
        </row>
        <row r="33">
          <cell r="C33" t="str">
            <v>Travelling</v>
          </cell>
        </row>
        <row r="34">
          <cell r="C34" t="str">
            <v>Office Rent</v>
          </cell>
        </row>
        <row r="35">
          <cell r="C35" t="str">
            <v>Books, Newspaper &amp; Periodicals</v>
          </cell>
        </row>
        <row r="36">
          <cell r="C36" t="str">
            <v>Postage &amp; Delivery</v>
          </cell>
        </row>
        <row r="37">
          <cell r="C37" t="str">
            <v>Printing &amp; Stationay</v>
          </cell>
        </row>
        <row r="38">
          <cell r="C38" t="str">
            <v>Documentation charges</v>
          </cell>
        </row>
        <row r="39">
          <cell r="C39" t="str">
            <v>Car Rentals</v>
          </cell>
        </row>
        <row r="40">
          <cell r="C40" t="str">
            <v>Entertainment</v>
          </cell>
        </row>
        <row r="41">
          <cell r="C41" t="str">
            <v>Fee,Registration &amp; Subscription</v>
          </cell>
        </row>
        <row r="42">
          <cell r="C42" t="str">
            <v>Rates &amp; Taxes</v>
          </cell>
        </row>
        <row r="43">
          <cell r="C43" t="str">
            <v>Internet Expenses</v>
          </cell>
        </row>
        <row r="44">
          <cell r="C44" t="str">
            <v>legal and Professional charges</v>
          </cell>
        </row>
        <row r="45">
          <cell r="C45" t="str">
            <v>Mark-Up Lease</v>
          </cell>
        </row>
        <row r="46">
          <cell r="C46" t="str">
            <v>Misc. Office Expense</v>
          </cell>
        </row>
        <row r="47">
          <cell r="C47" t="str">
            <v>Office Supplies</v>
          </cell>
        </row>
        <row r="48">
          <cell r="C48" t="str">
            <v>Mobile Expenses</v>
          </cell>
        </row>
        <row r="49">
          <cell r="C49" t="str">
            <v>P.O.L</v>
          </cell>
        </row>
        <row r="50">
          <cell r="C50" t="str">
            <v>R &amp; M Electric Equipment</v>
          </cell>
        </row>
        <row r="51">
          <cell r="C51" t="str">
            <v>R &amp; M Vehicle</v>
          </cell>
        </row>
        <row r="52">
          <cell r="C52" t="str">
            <v>Office Renovation</v>
          </cell>
        </row>
        <row r="53">
          <cell r="C53" t="str">
            <v>Security Services</v>
          </cell>
        </row>
        <row r="54">
          <cell r="C54" t="str">
            <v>Gardening</v>
          </cell>
        </row>
        <row r="55">
          <cell r="C55" t="str">
            <v>Services</v>
          </cell>
        </row>
        <row r="56">
          <cell r="C56" t="str">
            <v>Seminar &amp; Functions (Contract Sign Cery)</v>
          </cell>
        </row>
        <row r="57">
          <cell r="C57" t="str">
            <v>Telephone Expenses</v>
          </cell>
        </row>
        <row r="58">
          <cell r="C58" t="str">
            <v>Utility Bills- Electricity</v>
          </cell>
        </row>
        <row r="59">
          <cell r="C59" t="str">
            <v>Utility Bills-Sui Gas</v>
          </cell>
        </row>
        <row r="60">
          <cell r="C60" t="str">
            <v>Utiliy Bills-Water</v>
          </cell>
        </row>
        <row r="67">
          <cell r="C67" t="str">
            <v>Cost of Services:LDI:Insurance-LDI Equipment</v>
          </cell>
        </row>
        <row r="68">
          <cell r="C68" t="str">
            <v>PREPAYMENTS:Insurance:Vehicles</v>
          </cell>
        </row>
        <row r="70">
          <cell r="C70" t="str">
            <v>Car Rentals:LDI:Administration:CEO</v>
          </cell>
        </row>
        <row r="71">
          <cell r="C71" t="str">
            <v>Entertainment:LDI:Head Office:Administration:- CEO</v>
          </cell>
        </row>
        <row r="72">
          <cell r="C72" t="str">
            <v>Hotelling:LDI:Head Office:Administration:CEO</v>
          </cell>
        </row>
        <row r="73">
          <cell r="C73" t="str">
            <v>Medical Expenses:LDI:Head Office:Medical CEO</v>
          </cell>
        </row>
        <row r="74">
          <cell r="C74" t="str">
            <v>Mobile Expenses:LDI:Head Office:Administration:0300-8454399</v>
          </cell>
        </row>
        <row r="75">
          <cell r="C75" t="str">
            <v>P.O.L:LDI:Head Office:Administration:P.O.L-CEO</v>
          </cell>
        </row>
        <row r="76">
          <cell r="C76" t="str">
            <v>Rates &amp; Taxes:LDI:Head Office:Administration:CEO</v>
          </cell>
        </row>
        <row r="77">
          <cell r="C77" t="str">
            <v>Vehicle R &amp; M:LDI:Head Office:Administration:CEO</v>
          </cell>
        </row>
        <row r="83">
          <cell r="C83" t="str">
            <v>ADVANCES:Employees:Projects:Administration:Imran W Khan</v>
          </cell>
        </row>
        <row r="84">
          <cell r="C84" t="str">
            <v>ADVANCES:Employees:Projects:Administration:Mailk Yasir</v>
          </cell>
        </row>
        <row r="85">
          <cell r="C85" t="str">
            <v>ADVANCES:Employees:Projects:Administration:Mr. Noor Hussain</v>
          </cell>
        </row>
        <row r="86">
          <cell r="C86" t="str">
            <v>ADVANCES:Employees:Projects:Administration:Uzma Kiani</v>
          </cell>
        </row>
        <row r="89">
          <cell r="C89" t="str">
            <v>Books, Newspaper &amp; Periodicals:LDI:Head Office:Administration</v>
          </cell>
        </row>
        <row r="93">
          <cell r="C93" t="str">
            <v>Daily Allowance to Employees:LDI:Head Office:Administration:Hamid (Driver)</v>
          </cell>
        </row>
        <row r="95">
          <cell r="C95" t="str">
            <v>Entertainment:LDI:Head Office:Administration</v>
          </cell>
        </row>
        <row r="97">
          <cell r="C97" t="str">
            <v>Gardening:LDI:H.O:Administration</v>
          </cell>
        </row>
        <row r="99">
          <cell r="C99" t="str">
            <v>Internet Expenses:LDI:Head Office:Administration</v>
          </cell>
        </row>
        <row r="101">
          <cell r="C101" t="str">
            <v>Mark-Up Lease:LDI:Head Office:Administration</v>
          </cell>
        </row>
        <row r="103">
          <cell r="C103" t="str">
            <v>Misc. Office Expense</v>
          </cell>
        </row>
        <row r="104">
          <cell r="C104" t="str">
            <v>Misc. Office Expense:LDI:Head Office:Administration</v>
          </cell>
        </row>
        <row r="107">
          <cell r="C107" t="str">
            <v>Office Renovation:LDI:Head Office:Administration</v>
          </cell>
        </row>
        <row r="109">
          <cell r="C109" t="str">
            <v>Office Rent:LDI:Head Office:Administration</v>
          </cell>
        </row>
        <row r="111">
          <cell r="C111" t="str">
            <v>Office Supplies:LDI:Head Office:Administration</v>
          </cell>
        </row>
        <row r="113">
          <cell r="C113" t="str">
            <v>P.O.L:LDI:Head Office:Administration:P.O.L-Official</v>
          </cell>
        </row>
        <row r="116">
          <cell r="C116" t="str">
            <v>Postage &amp; Delivery:LDI:Head Office:Adminstration</v>
          </cell>
        </row>
        <row r="119">
          <cell r="C119" t="str">
            <v>PREPAYMENTS:Rent- Head Office</v>
          </cell>
        </row>
        <row r="121">
          <cell r="C121" t="str">
            <v>Printing &amp; Stationay</v>
          </cell>
        </row>
        <row r="122">
          <cell r="C122" t="str">
            <v>Printing &amp; Stationay:LDI:Head Office:Administration</v>
          </cell>
        </row>
        <row r="125">
          <cell r="C125" t="str">
            <v>R &amp; M Building:LDI:Head Office:Administration</v>
          </cell>
        </row>
        <row r="128">
          <cell r="C128" t="str">
            <v>R &amp; M Electric Equipment:LDI:Head Office:Administration</v>
          </cell>
        </row>
        <row r="131">
          <cell r="C131" t="str">
            <v>Rates &amp; Taxes:LDI:Head Office:Administration</v>
          </cell>
        </row>
        <row r="132">
          <cell r="C132" t="str">
            <v>Rates &amp; Taxes:LDI:Head Office:Administration:Uzma Kiani</v>
          </cell>
        </row>
        <row r="135">
          <cell r="C135" t="str">
            <v>Security Services:LDI:Head Office:Administration</v>
          </cell>
        </row>
        <row r="138">
          <cell r="C138" t="str">
            <v>Services:LDI:Head Office:Administration</v>
          </cell>
        </row>
        <row r="141">
          <cell r="C141" t="str">
            <v>Telephone Expenses:LDI:Head Office:Administration:051-2112379</v>
          </cell>
        </row>
        <row r="142">
          <cell r="C142" t="str">
            <v>Telephone Expenses:LDI:Head Office:Administration:051-2112380</v>
          </cell>
        </row>
        <row r="143">
          <cell r="C143" t="str">
            <v>Telephone Expenses:LDI:Head Office:Administration:051-2112381</v>
          </cell>
        </row>
        <row r="144">
          <cell r="C144" t="str">
            <v>Telephone Expenses:LDI:Head Office:Administration:051-2112382</v>
          </cell>
        </row>
        <row r="145">
          <cell r="C145" t="str">
            <v>Telephone Expenses:LDI:Head Office:Administration:051-2113644</v>
          </cell>
        </row>
        <row r="146">
          <cell r="C146" t="str">
            <v>Telephone Expenses:LDI:Head Office:Administration:051-2113645</v>
          </cell>
        </row>
        <row r="147">
          <cell r="C147" t="str">
            <v>Telephone Expenses:LDI:Head Office:Administration:051-2113646</v>
          </cell>
        </row>
        <row r="148">
          <cell r="C148" t="str">
            <v>Telephone Expenses:LDI:Head Office:Administration:051-2113647</v>
          </cell>
        </row>
        <row r="149">
          <cell r="C149" t="str">
            <v>Telephone Expenses:LDI:Head Office:Administration:051-2113648</v>
          </cell>
        </row>
        <row r="150">
          <cell r="C150" t="str">
            <v>Telephone Expenses:LDI:Head Office:Administration:051-2113649</v>
          </cell>
        </row>
        <row r="153">
          <cell r="C153" t="str">
            <v>Travelling:LDI:Head Office:Administration</v>
          </cell>
        </row>
        <row r="155">
          <cell r="C155" t="str">
            <v>Utility Bills- Electricity</v>
          </cell>
        </row>
        <row r="156">
          <cell r="C156" t="str">
            <v>Utility Bills- Electricity:LDI:Head Office:Administration</v>
          </cell>
        </row>
        <row r="157">
          <cell r="C157" t="str">
            <v>Utility Bills-Sui Gas:LDI:Head Office:Administration</v>
          </cell>
        </row>
        <row r="160">
          <cell r="C160" t="str">
            <v>Vehicle R &amp; M:LDI:Head Office:Administration</v>
          </cell>
        </row>
        <row r="162">
          <cell r="C162" t="str">
            <v>Vehicle R &amp; M:LDI:Head Office:Administration:Pool Car</v>
          </cell>
        </row>
        <row r="166">
          <cell r="C166" t="str">
            <v>Daily Allowance to Employees:LDI:Head Office:HR:Wajahat Hussain</v>
          </cell>
        </row>
        <row r="167">
          <cell r="C167" t="str">
            <v>Entertainment:LDI:Head Office:HR:Salman T. Ghani</v>
          </cell>
        </row>
        <row r="168">
          <cell r="C168" t="str">
            <v>Entertainment:LDI:Head Office:HR:Wajahat Hussain</v>
          </cell>
        </row>
        <row r="169">
          <cell r="C169" t="str">
            <v>Fee,Registration &amp; Subscription:LDI:Head Office:Human Resouce</v>
          </cell>
        </row>
        <row r="170">
          <cell r="C170" t="str">
            <v>Travelling:LDI:Head Office:HR:Wajahat Hussain</v>
          </cell>
        </row>
        <row r="173">
          <cell r="C173" t="str">
            <v>ADVANCES:Employees:Projects:Regulatory Affairs:Mubashir Mubeen</v>
          </cell>
        </row>
        <row r="174">
          <cell r="C174" t="str">
            <v>Medical Expenses:LDI:Head Office:Regulatory Affairs:Mubashir Mubeen</v>
          </cell>
        </row>
        <row r="175">
          <cell r="C175" t="str">
            <v>Mobile Expenses:LDI:Head Office:Regulatory Affairs:0300-5011741</v>
          </cell>
        </row>
        <row r="176">
          <cell r="C176" t="str">
            <v>Printing &amp; Stationay:LDI:Head Office:Regulatory Affairs</v>
          </cell>
        </row>
        <row r="177">
          <cell r="C177" t="str">
            <v>Travelling:LDI:Head Office:Regulatory Affairs:Mubashir Mubeen</v>
          </cell>
        </row>
      </sheetData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ssets Department wise"/>
      <sheetName val="Fin"/>
      <sheetName val="Operation"/>
      <sheetName val="Technical"/>
      <sheetName val="Marketing"/>
      <sheetName val="Administration"/>
    </sheetNames>
    <sheetDataSet>
      <sheetData sheetId="0" refreshError="1">
        <row r="1">
          <cell r="A1" t="str">
            <v>Burraq Telecom Limited</v>
          </cell>
        </row>
        <row r="3">
          <cell r="A3" t="str">
            <v>Detail of Fixed Assets, Department Wise</v>
          </cell>
        </row>
        <row r="5">
          <cell r="B5" t="str">
            <v>Particulars of Operating Assets</v>
          </cell>
        </row>
        <row r="8">
          <cell r="B8" t="str">
            <v>Soft Switch</v>
          </cell>
        </row>
        <row r="9">
          <cell r="B9" t="str">
            <v>Neura Gate Ways</v>
          </cell>
        </row>
        <row r="10">
          <cell r="B10" t="str">
            <v>Juniper Routers</v>
          </cell>
        </row>
        <row r="11">
          <cell r="B11" t="str">
            <v>Oracle Data Base</v>
          </cell>
        </row>
        <row r="12">
          <cell r="B12" t="str">
            <v>Sun Systems</v>
          </cell>
        </row>
        <row r="13">
          <cell r="B13" t="str">
            <v>Installation Material</v>
          </cell>
        </row>
        <row r="14">
          <cell r="B14" t="str">
            <v>Orthogon System</v>
          </cell>
        </row>
        <row r="15">
          <cell r="B15" t="str">
            <v>Guide Tower</v>
          </cell>
        </row>
        <row r="16">
          <cell r="B16" t="str">
            <v>3 Com Switches</v>
          </cell>
        </row>
        <row r="17">
          <cell r="B17" t="str">
            <v>NMS BTL</v>
          </cell>
        </row>
        <row r="18">
          <cell r="B18" t="str">
            <v>NetPac SBC</v>
          </cell>
        </row>
        <row r="19">
          <cell r="B19" t="str">
            <v>RJ45 Connector &amp; Cabinet Rack</v>
          </cell>
        </row>
        <row r="20">
          <cell r="B20" t="str">
            <v>UPS</v>
          </cell>
        </row>
        <row r="21">
          <cell r="B21" t="str">
            <v>Dish Antina</v>
          </cell>
        </row>
        <row r="22">
          <cell r="B22" t="str">
            <v>Racks-Tele city-UK</v>
          </cell>
        </row>
        <row r="23">
          <cell r="B23" t="str">
            <v>PIX 525</v>
          </cell>
        </row>
        <row r="24">
          <cell r="B24" t="str">
            <v>Ethernet Convertor</v>
          </cell>
        </row>
        <row r="25">
          <cell r="B25" t="str">
            <v>Weather Goose</v>
          </cell>
        </row>
        <row r="26">
          <cell r="B26" t="str">
            <v>Cameras</v>
          </cell>
        </row>
        <row r="27">
          <cell r="B27" t="str">
            <v>IP PBX</v>
          </cell>
        </row>
        <row r="28">
          <cell r="B28" t="str">
            <v>Micro Wave Radio</v>
          </cell>
        </row>
        <row r="29">
          <cell r="B29" t="str">
            <v>Quad E1 Digium PCI card</v>
          </cell>
        </row>
        <row r="32">
          <cell r="B32" t="str">
            <v>Head Office Renovation</v>
          </cell>
        </row>
        <row r="34">
          <cell r="B34" t="str">
            <v>NOC-Preparations</v>
          </cell>
        </row>
        <row r="40">
          <cell r="B40" t="str">
            <v>Regional offices-Preparation</v>
          </cell>
        </row>
        <row r="41">
          <cell r="B41" t="str">
            <v>Time Management Systems</v>
          </cell>
        </row>
        <row r="44">
          <cell r="B44" t="str">
            <v>Call Center-</v>
          </cell>
        </row>
        <row r="47">
          <cell r="B47" t="str">
            <v>Furniture &amp; Fixture</v>
          </cell>
        </row>
        <row r="48">
          <cell r="B48" t="str">
            <v>Computer Equipment</v>
          </cell>
        </row>
        <row r="49">
          <cell r="B49" t="str">
            <v>Vehicles</v>
          </cell>
        </row>
        <row r="51">
          <cell r="B51" t="str">
            <v xml:space="preserve">Co-Location- </v>
          </cell>
        </row>
        <row r="55">
          <cell r="B55" t="str">
            <v>Total Fixed Assets</v>
          </cell>
        </row>
        <row r="58">
          <cell r="B58" t="str">
            <v>DIU`s</v>
          </cell>
        </row>
        <row r="59">
          <cell r="B59" t="str">
            <v>Media E1s</v>
          </cell>
        </row>
        <row r="61">
          <cell r="B61" t="str">
            <v>Grand Total</v>
          </cell>
        </row>
      </sheetData>
      <sheetData sheetId="1" refreshError="1"/>
      <sheetData sheetId="2" refreshError="1">
        <row r="1">
          <cell r="A1" t="str">
            <v>Burraq Telecom Limited</v>
          </cell>
        </row>
        <row r="3">
          <cell r="A3" t="str">
            <v>Detail of Expenses Department Wise (Operation)</v>
          </cell>
        </row>
        <row r="5">
          <cell r="A5" t="str">
            <v>Head of Department: Mr. Muhammad Aqeel, Mr. Shakeel Ilyas</v>
          </cell>
        </row>
        <row r="9">
          <cell r="B9" t="str">
            <v>Salary</v>
          </cell>
        </row>
        <row r="10">
          <cell r="B10" t="str">
            <v>Entertainment</v>
          </cell>
        </row>
        <row r="11">
          <cell r="B11" t="str">
            <v>Medical</v>
          </cell>
        </row>
        <row r="12">
          <cell r="B12" t="str">
            <v>Mobile</v>
          </cell>
        </row>
        <row r="13">
          <cell r="B13" t="str">
            <v>P.O.L</v>
          </cell>
        </row>
        <row r="14">
          <cell r="B14" t="str">
            <v>Rates &amp; Taxes</v>
          </cell>
        </row>
        <row r="15">
          <cell r="B15" t="str">
            <v>Travelling</v>
          </cell>
        </row>
        <row r="16">
          <cell r="B16" t="str">
            <v>Hotelling</v>
          </cell>
        </row>
        <row r="17">
          <cell r="B17" t="str">
            <v>Vehicle R &amp; M</v>
          </cell>
        </row>
        <row r="18">
          <cell r="B18" t="str">
            <v>Company paid Driver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</row>
        <row r="22">
          <cell r="B22" t="str">
            <v>Salary</v>
          </cell>
        </row>
        <row r="23">
          <cell r="B23" t="str">
            <v>Salary</v>
          </cell>
        </row>
        <row r="24">
          <cell r="B24" t="str">
            <v>Advertisement</v>
          </cell>
        </row>
        <row r="25">
          <cell r="B25" t="str">
            <v>Car Rentals</v>
          </cell>
        </row>
        <row r="26">
          <cell r="B26" t="str">
            <v>Vehicle R &amp; M</v>
          </cell>
        </row>
        <row r="27">
          <cell r="B27" t="str">
            <v>Daily Allowance to Employees</v>
          </cell>
        </row>
        <row r="28">
          <cell r="B28" t="str">
            <v>Entertainment</v>
          </cell>
        </row>
        <row r="29">
          <cell r="B29" t="str">
            <v>Fee,Registration &amp; Subscription</v>
          </cell>
        </row>
        <row r="30">
          <cell r="B30" t="str">
            <v>Hotelling</v>
          </cell>
        </row>
        <row r="31">
          <cell r="B31" t="str">
            <v>Mark-Up Lease</v>
          </cell>
        </row>
        <row r="32">
          <cell r="B32" t="str">
            <v>Documentation charges-Lease Vehicle</v>
          </cell>
        </row>
        <row r="33">
          <cell r="B33" t="str">
            <v>Medical Expenses</v>
          </cell>
        </row>
        <row r="34">
          <cell r="B34" t="str">
            <v>Misc. Office Expense</v>
          </cell>
        </row>
        <row r="35">
          <cell r="B35" t="str">
            <v>Mobile Expenses</v>
          </cell>
        </row>
        <row r="36">
          <cell r="B36" t="str">
            <v>Office Renovation</v>
          </cell>
        </row>
        <row r="37">
          <cell r="B37" t="str">
            <v>Office Supplies</v>
          </cell>
        </row>
        <row r="38">
          <cell r="B38" t="str">
            <v>P.O.L</v>
          </cell>
        </row>
        <row r="39">
          <cell r="B39" t="str">
            <v>Postage &amp; Delivery</v>
          </cell>
        </row>
        <row r="40">
          <cell r="B40" t="str">
            <v>Printing &amp; Stationay</v>
          </cell>
        </row>
        <row r="41">
          <cell r="B41" t="str">
            <v>Telephone Expenses</v>
          </cell>
        </row>
        <row r="42">
          <cell r="B42" t="str">
            <v>Services</v>
          </cell>
        </row>
        <row r="43">
          <cell r="B43" t="str">
            <v>Rates &amp; Taxes</v>
          </cell>
        </row>
        <row r="44">
          <cell r="B44" t="str">
            <v>Travelling</v>
          </cell>
        </row>
        <row r="45">
          <cell r="B45" t="str">
            <v>Travelling</v>
          </cell>
        </row>
        <row r="46">
          <cell r="B46" t="str">
            <v>Utility Bills- Electricity</v>
          </cell>
        </row>
        <row r="47">
          <cell r="B47" t="str">
            <v>Sales Promotion</v>
          </cell>
        </row>
        <row r="48">
          <cell r="B48" t="str">
            <v>Services</v>
          </cell>
        </row>
        <row r="49">
          <cell r="A49" t="str">
            <v>WLL</v>
          </cell>
        </row>
        <row r="50">
          <cell r="B50" t="str">
            <v>Total</v>
          </cell>
        </row>
        <row r="51">
          <cell r="B51" t="str">
            <v>Salary</v>
          </cell>
        </row>
        <row r="52">
          <cell r="B52" t="str">
            <v>Entertainment</v>
          </cell>
        </row>
        <row r="53">
          <cell r="B53" t="str">
            <v>ADVANCES:Employees:Projects:Operations:Muhammad Aqeel-Dir Ops</v>
          </cell>
        </row>
        <row r="54">
          <cell r="B54" t="str">
            <v>ADVANCES:Employees:Projects:Operations:Shakeel ILyas</v>
          </cell>
        </row>
        <row r="55">
          <cell r="B55" t="str">
            <v>Printing &amp; Stationay</v>
          </cell>
        </row>
        <row r="56">
          <cell r="B56" t="str">
            <v>Travelling</v>
          </cell>
        </row>
        <row r="57">
          <cell r="B57" t="str">
            <v>Entertainment:LDI:Head Office:Operations:Director Operations</v>
          </cell>
        </row>
        <row r="58">
          <cell r="B58" t="str">
            <v>Entertainment:LDI:NOC:Operations:Director Operations</v>
          </cell>
        </row>
        <row r="61">
          <cell r="B61" t="str">
            <v>Medical Expenses:LDI:Head Office:Operations:Muhammad Aqeel</v>
          </cell>
        </row>
        <row r="62">
          <cell r="B62" t="str">
            <v>Entertainment:LDI:Head Office:Technical:Asad Karim</v>
          </cell>
        </row>
        <row r="63">
          <cell r="B63" t="str">
            <v>Mobile Expenses:LDI:Head Office:Operations:0300-5011747</v>
          </cell>
        </row>
        <row r="64">
          <cell r="B64" t="str">
            <v>Mobile Expenses:LDI:Head Office:Operations:0300-5011748</v>
          </cell>
        </row>
        <row r="65">
          <cell r="B65" t="str">
            <v>Mobile Expenses:LDI:Head Office:Operations:Director Operations</v>
          </cell>
        </row>
        <row r="66">
          <cell r="B66" t="str">
            <v>P.O.L:LDI:Head Office:Technical:P.O.L Mr. Asad Karim</v>
          </cell>
        </row>
        <row r="67">
          <cell r="B67" t="str">
            <v>Telephone Expenses:LDI:Head Office:Director's Telephone Expenses:Mr. Asad Karim C.T.O.</v>
          </cell>
        </row>
        <row r="68">
          <cell r="B68" t="str">
            <v>P.O.L:LDI:Head Office:Operations:P.O.L-Director Operations</v>
          </cell>
        </row>
        <row r="70">
          <cell r="B70" t="str">
            <v>Rates &amp; Taxes:LDI:Head Office:Operations:Director Operations</v>
          </cell>
        </row>
        <row r="72">
          <cell r="B72" t="str">
            <v>Travelling:LDI:Head Office:Operations:Mr. Muhammad Aqeel</v>
          </cell>
        </row>
        <row r="73">
          <cell r="B73" t="str">
            <v>ADVANCES:Employees:Projects:NOC:Shahzad Ahmed (Admin)</v>
          </cell>
        </row>
        <row r="74">
          <cell r="B74" t="str">
            <v>ADVANCES:Employees:Projects:NOC:Tabish Anwar</v>
          </cell>
        </row>
        <row r="75">
          <cell r="B75" t="str">
            <v>ADVANCES:Employees:Projects:Technical:Abdul Quyyum</v>
          </cell>
        </row>
        <row r="78">
          <cell r="B78" t="str">
            <v>ADVANCES:Employees:Projects:Operations:Abdul Quyyum</v>
          </cell>
        </row>
        <row r="79">
          <cell r="B79" t="str">
            <v>ADVANCES:Employees:Projects:Operations:Amir Yaqoob(Gujrat)</v>
          </cell>
        </row>
        <row r="80">
          <cell r="B80" t="str">
            <v>ADVANCES:Employees:Projects:Operations:Arif (Quetta)</v>
          </cell>
        </row>
        <row r="81">
          <cell r="B81" t="str">
            <v>ADVANCES:Employees:Projects:Operations:Asim Khan (Peshawar)</v>
          </cell>
        </row>
        <row r="82">
          <cell r="B82" t="str">
            <v>ADVANCES:Employees:Projects:Operations:Danish</v>
          </cell>
        </row>
        <row r="83">
          <cell r="B83" t="str">
            <v>ADVANCES:Employees:Projects:Operations:Faheem Akhtar</v>
          </cell>
        </row>
        <row r="84">
          <cell r="B84" t="str">
            <v>ADVANCES:Employees:Projects:Operations:Faisal Nadeem</v>
          </cell>
        </row>
        <row r="85">
          <cell r="B85" t="str">
            <v>ADVANCES:Employees:Projects:Operations:Farrukh Sajjad</v>
          </cell>
        </row>
        <row r="86">
          <cell r="B86" t="str">
            <v>ADVANCES:Employees:Projects:Operations:Irfan (Jehlum)</v>
          </cell>
        </row>
        <row r="87">
          <cell r="B87" t="str">
            <v>ADVANCES:Employees:Projects:Operations:Irfan Rafi</v>
          </cell>
        </row>
        <row r="88">
          <cell r="B88" t="str">
            <v>ADVANCES:Employees:Projects:Operations:Jamil Ahmed</v>
          </cell>
        </row>
        <row r="89">
          <cell r="B89" t="str">
            <v>ADVANCES:Employees:Projects:Operations:M. Shoaib</v>
          </cell>
        </row>
        <row r="90">
          <cell r="B90" t="str">
            <v>ADVANCES:Employees:Projects:Operations:Malik Niaz Khan</v>
          </cell>
        </row>
        <row r="91">
          <cell r="B91" t="str">
            <v>ADVANCES:Employees:Projects:Operations:Mr. Imtiaz Ahmed (Irfan Ali)</v>
          </cell>
        </row>
        <row r="92">
          <cell r="B92" t="str">
            <v>ADVANCES:Employees:Projects:Operations:Muhammad ILyas</v>
          </cell>
        </row>
        <row r="93">
          <cell r="B93" t="str">
            <v>ADVANCES:Employees:Projects:Operations:Naveed Iqbal</v>
          </cell>
        </row>
        <row r="94">
          <cell r="B94" t="str">
            <v>ADVANCES:Employees:Projects:Operations:Noman (Karachi)</v>
          </cell>
        </row>
        <row r="95">
          <cell r="B95" t="str">
            <v>ADVANCES:Employees:Projects:Operations:Saleh Muhammad (Abbottabad)</v>
          </cell>
        </row>
        <row r="96">
          <cell r="B96" t="str">
            <v>ADVANCES:Employees:Projects:Operations:Siraj (Hyderabad)</v>
          </cell>
        </row>
        <row r="97">
          <cell r="B97" t="str">
            <v>ADVANCES:Employees:Projects:Operations:Tariq Ahmed (Sahiwal)</v>
          </cell>
        </row>
        <row r="98">
          <cell r="B98" t="str">
            <v>ADVANCES:Employees:Projects:Operations:Tariq Memon</v>
          </cell>
        </row>
        <row r="99">
          <cell r="B99" t="str">
            <v>ADVANCES:Employees:Projects:Operations:Zahid Masood</v>
          </cell>
        </row>
        <row r="100">
          <cell r="B100" t="str">
            <v>ADVANCES:Employees:Projects:Operations:Zubair A. Latif (Lahore)</v>
          </cell>
        </row>
        <row r="103">
          <cell r="B103" t="str">
            <v>Hotelling:LDI:NOC:Network Administration:Nauman Jamil</v>
          </cell>
        </row>
        <row r="104">
          <cell r="B104" t="str">
            <v>Advertisement:LDI:NOC:Operations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</row>
        <row r="109">
          <cell r="B109" t="str">
            <v>Internet Expenses:LDI:NOC:Administration</v>
          </cell>
        </row>
        <row r="110">
          <cell r="B110" t="str">
            <v>Daily Allowance to Employees:LDI:Head Office:Operations:Faheem Akhtar</v>
          </cell>
        </row>
        <row r="111">
          <cell r="B111" t="str">
            <v>Daily Allowance to Employees:LDI:Head Office:Operations:Jamil Ahmed</v>
          </cell>
        </row>
        <row r="112">
          <cell r="B112" t="str">
            <v>Daily Allowance to Employees:LDI:Head Office:Operations:Muhammad ILyas</v>
          </cell>
        </row>
        <row r="113">
          <cell r="B113" t="str">
            <v>Daily Allowance to Employees:LDI:Head Office:Operations:Muhammad Shoaib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</row>
        <row r="117">
          <cell r="B117" t="str">
            <v>legal and Professional charges:LDI:NOC:Administration</v>
          </cell>
        </row>
        <row r="118">
          <cell r="B118" t="str">
            <v>Entertainment:LDI:NOC:Operations:Faheem Akhtar</v>
          </cell>
        </row>
        <row r="119">
          <cell r="B119" t="str">
            <v>Entertainment:LDI:NOC:Operations:Irfan Rafi</v>
          </cell>
        </row>
        <row r="120">
          <cell r="B120" t="str">
            <v>Entertainment:LDI:NOC:Operations:Muhammad ILyas</v>
          </cell>
        </row>
        <row r="121">
          <cell r="B121" t="str">
            <v>Entertainment:LDI:NOC:Operations:Naveed Iqbal</v>
          </cell>
        </row>
        <row r="122">
          <cell r="B122" t="str">
            <v>Entertainment:LDI:NOC:Operations:Tariq Memon</v>
          </cell>
        </row>
        <row r="126">
          <cell r="B126" t="str">
            <v>Fee,Registration &amp; Subscription:LDI:Head Office:Operations</v>
          </cell>
        </row>
        <row r="127">
          <cell r="B127" t="str">
            <v>Medical Expenses:LDI:NOC:Technical:Abdul Quyyum</v>
          </cell>
        </row>
        <row r="128">
          <cell r="B128" t="str">
            <v>Medical Expenses:LDI:NOC:Technical:Mr. Abdul Qayyum NOC</v>
          </cell>
        </row>
        <row r="129">
          <cell r="B129" t="str">
            <v>Hotelling:LDI:NOC:Operations:Faheem Akhtar</v>
          </cell>
        </row>
        <row r="130">
          <cell r="B130" t="str">
            <v>Hotelling:LDI:NOC:Operations:Muhammad ILyas</v>
          </cell>
        </row>
        <row r="131">
          <cell r="B131" t="str">
            <v>Hotelling:LDI:NOC:Operations:Numan Usman</v>
          </cell>
        </row>
        <row r="132">
          <cell r="B132" t="str">
            <v>Hotelling:LDI:NOC:Operations:Tariq Memon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</row>
        <row r="138">
          <cell r="B138" t="str">
            <v>Mark-Up Lease:LDI:NOC:Operation</v>
          </cell>
        </row>
        <row r="139">
          <cell r="B139" t="str">
            <v>Mobile Expenses:LDI:NOC:Network Administration:Nauman Jamil</v>
          </cell>
        </row>
        <row r="140">
          <cell r="B140" t="str">
            <v>Mobile Expenses:LDI:NOC:Tehnical:0300-5011742</v>
          </cell>
        </row>
        <row r="141">
          <cell r="B141" t="str">
            <v>Medical Expenses:LDI:Head Office:Operations:Farrukh Sajjad</v>
          </cell>
        </row>
        <row r="142">
          <cell r="B142" t="str">
            <v>Medical Expenses:LDI:Head Office:Operations:Muhammad ILyas</v>
          </cell>
        </row>
        <row r="145">
          <cell r="B145" t="str">
            <v>Misc. Office Expense:LDI:NOC:Operations</v>
          </cell>
        </row>
        <row r="146">
          <cell r="B146" t="str">
            <v>Misc. Office Expense:LDI:NOC:Operations:Asim Khan</v>
          </cell>
        </row>
        <row r="147">
          <cell r="B147" t="str">
            <v>Misc. Office Expense:LDI:NOC:Operations:Faheem Akhtar</v>
          </cell>
        </row>
        <row r="148">
          <cell r="B148" t="str">
            <v>Misc. Office Expense:LDI:NOC:Operations:Irfan Rafi</v>
          </cell>
        </row>
        <row r="149">
          <cell r="B149" t="str">
            <v>Misc. Office Expense:LDI:NOC:Operations:Muhammad Tariq</v>
          </cell>
        </row>
        <row r="151">
          <cell r="B151" t="str">
            <v>Office Supplies:LDI:NOC:Administration</v>
          </cell>
        </row>
        <row r="152">
          <cell r="B152" t="str">
            <v>Office Supplies:LDI:NOC:Network Administration</v>
          </cell>
        </row>
        <row r="153">
          <cell r="B153" t="str">
            <v>Mobile Expenses:LDI:Head Office:Operations:0300-5011743</v>
          </cell>
        </row>
        <row r="154">
          <cell r="B154" t="str">
            <v>Mobile Expenses:LDI:Head Office:Operations:Naveed Iqbal</v>
          </cell>
        </row>
        <row r="155">
          <cell r="B155" t="str">
            <v>Mobile Expenses:LDI:NOC:Operations</v>
          </cell>
        </row>
        <row r="156">
          <cell r="B156" t="str">
            <v>Mobile Expenses:LDI:NOC:Operations:0300-5015330</v>
          </cell>
        </row>
        <row r="157">
          <cell r="B157" t="str">
            <v>Mobile Expenses:LDI:NOC:Operations:0300-8566066</v>
          </cell>
        </row>
        <row r="158">
          <cell r="B158" t="str">
            <v>Mobile Expenses:LDI:NOC:Operations:Faheem Akhtar</v>
          </cell>
        </row>
        <row r="159">
          <cell r="B159" t="str">
            <v>Mobile Expenses:LDI:NOC:Operations:Muhammad Tariq</v>
          </cell>
        </row>
        <row r="160">
          <cell r="B160" t="str">
            <v>Mobile Expenses:LDI:R.O Karachi:Operations:0300-2014845</v>
          </cell>
        </row>
        <row r="162">
          <cell r="B162" t="str">
            <v>Postage &amp; Delivery:LDI:NOC:Administration</v>
          </cell>
        </row>
        <row r="164">
          <cell r="B164" t="str">
            <v>Office Renovation:LDI:NOC:Operations</v>
          </cell>
        </row>
        <row r="165">
          <cell r="B165" t="str">
            <v>Office Renovation:LDI:NOC:Operations:Malik Niaz Khan</v>
          </cell>
        </row>
        <row r="168">
          <cell r="B168" t="str">
            <v>Printing &amp; Stationay:LDI:NOC:Administration</v>
          </cell>
        </row>
        <row r="169">
          <cell r="B169" t="str">
            <v>Office Supplies:LDI:A.O Quetta:Operations</v>
          </cell>
        </row>
        <row r="170">
          <cell r="B170" t="str">
            <v>Office Supplies:LDI:Head Office:Operations:Muhammad ILyas</v>
          </cell>
        </row>
        <row r="171">
          <cell r="B171" t="str">
            <v>Office Supplies:LDI:NOC:Operations</v>
          </cell>
        </row>
        <row r="172">
          <cell r="B172" t="str">
            <v>Office Supplies:LDI:NOC:Operations:Faheem Akhtar</v>
          </cell>
        </row>
        <row r="173">
          <cell r="B173" t="str">
            <v>Office Supplies:LDI:NOC:Operations:Irfan Rafi</v>
          </cell>
        </row>
        <row r="174">
          <cell r="B174" t="str">
            <v>Office Supplies:LDI:R.O Faisalabad:Operations</v>
          </cell>
        </row>
        <row r="175">
          <cell r="B175" t="str">
            <v>Services:LDI:Head Office:Technical</v>
          </cell>
        </row>
        <row r="176">
          <cell r="B176" t="str">
            <v>Services:LDI:NOC:Administration</v>
          </cell>
        </row>
        <row r="177">
          <cell r="B177" t="str">
            <v>P.O.L:LDI:Head Office:Operations:P.O.L Mr. Tariq Memon</v>
          </cell>
        </row>
        <row r="180">
          <cell r="B180" t="str">
            <v>Telephone Expenses:LDI:NOC:Administration</v>
          </cell>
        </row>
        <row r="181">
          <cell r="B181" t="str">
            <v>Postage &amp; Delivery:LDI:A.O Faisalabad:Operations:Faisal Nadeem</v>
          </cell>
        </row>
        <row r="182">
          <cell r="B182" t="str">
            <v>Postage &amp; Delivery:LDI:A.O Quetta:Operations:Muhammad Arif</v>
          </cell>
        </row>
        <row r="183">
          <cell r="B183" t="str">
            <v>Postage &amp; Delivery:LDI:NOC:Operations</v>
          </cell>
        </row>
        <row r="184">
          <cell r="B184" t="str">
            <v>Postage &amp; Delivery:LDI:NOC:Operations:Asim Khan</v>
          </cell>
        </row>
        <row r="185">
          <cell r="B185" t="str">
            <v>Postage &amp; Delivery:LDI:NOC:Operations:Malik Niaz Khan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</row>
        <row r="188">
          <cell r="B188" t="str">
            <v>Postage &amp; Delivery:LDI:NOC:Operations:Naveed Iqbal</v>
          </cell>
        </row>
        <row r="189">
          <cell r="B189" t="str">
            <v>Postage &amp; Delivery:LDI:NOC:Operations:Numan Usman</v>
          </cell>
        </row>
        <row r="190">
          <cell r="B190" t="str">
            <v>Travelling:LDI:NOC:Network Administration:Hamid Bashir</v>
          </cell>
        </row>
        <row r="191">
          <cell r="B191" t="str">
            <v>Travelling:LDI:NOC:Network Administration:Mr. Amir Nasir</v>
          </cell>
        </row>
        <row r="192">
          <cell r="B192" t="str">
            <v>Printing &amp; Stationay:LDI:NOC:Operations</v>
          </cell>
        </row>
        <row r="193">
          <cell r="B193" t="str">
            <v>Printing &amp; Stationay:LDI:NOC:Operations:Malik Niaz Khan</v>
          </cell>
        </row>
        <row r="194">
          <cell r="B194" t="str">
            <v>Printing &amp; Stationay:LDI:NOC:Operations:Muhammad Tariq</v>
          </cell>
        </row>
        <row r="195">
          <cell r="B195" t="str">
            <v>Travelling:LDI:NOC:Technical:Asif Ahmed</v>
          </cell>
        </row>
        <row r="196">
          <cell r="B196" t="str">
            <v>Travelling:LDI:NOC:Technical:Hammad Ullah</v>
          </cell>
        </row>
        <row r="197">
          <cell r="B197" t="str">
            <v>R &amp; M Electric Equipment:LDI:NOC:Operations</v>
          </cell>
        </row>
        <row r="198">
          <cell r="B198" t="str">
            <v>Travelling:LDI:NOC:Technical:Mr. Sajid Tareen</v>
          </cell>
        </row>
        <row r="199">
          <cell r="B199" t="str">
            <v>Travelling:LDI:NOC:Technical:Muhammad Shoaib</v>
          </cell>
        </row>
        <row r="200">
          <cell r="B200" t="str">
            <v>Travelling:LDI:NOC:Technical:Syed Babar Abbass</v>
          </cell>
        </row>
        <row r="201">
          <cell r="B201" t="str">
            <v>Rates &amp; Taxes:LDI:Head Office:Operations:Faheem Akhtar</v>
          </cell>
        </row>
        <row r="202">
          <cell r="B202" t="str">
            <v>Rates &amp; Taxes:LDI:Head Office:Operations:Tariq Memon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6">
          <cell r="B206" t="str">
            <v>Sales Promotion:LDI:NOC:Operations</v>
          </cell>
        </row>
        <row r="207">
          <cell r="B207" t="str">
            <v>Sales Promotion:LDI:R.O Karachi:Operations</v>
          </cell>
        </row>
        <row r="208">
          <cell r="B208" t="str">
            <v>Vehicle R &amp; M:LDI:NOC:Technical:Mr. Tabish Anwar</v>
          </cell>
        </row>
        <row r="210">
          <cell r="B210" t="str">
            <v>Services:LDI:NOC:Operations</v>
          </cell>
        </row>
        <row r="211">
          <cell r="B211" t="str">
            <v>Services:LDI:NOC:Operations:Naveed Iqbal</v>
          </cell>
        </row>
        <row r="212">
          <cell r="B212" t="str">
            <v>Services:LDI:NOC:Operations:Numan Usman</v>
          </cell>
        </row>
        <row r="213">
          <cell r="B213" t="str">
            <v>Entertainment:WLL:Head Office</v>
          </cell>
        </row>
        <row r="214">
          <cell r="B214" t="str">
            <v>Mobile Expenses:WLL:300-8500438</v>
          </cell>
        </row>
        <row r="215">
          <cell r="B215" t="str">
            <v>Telephone Expenses:LDI:Head Office:Operations:Muhammad ILyas</v>
          </cell>
        </row>
        <row r="216">
          <cell r="B216" t="str">
            <v>Telephone Expenses:LDI:NOC:Operations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</row>
        <row r="224">
          <cell r="B224" t="str">
            <v>Travelling:LDI:NOC:Operations:Asim Khan</v>
          </cell>
        </row>
        <row r="225">
          <cell r="B225" t="str">
            <v>Travelling:LDI:NOC:Operations:Faheem Akhtar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</row>
        <row r="230">
          <cell r="B230" t="str">
            <v>Travelling:LDI:NOC:Operations:Malik Niaz Khan</v>
          </cell>
        </row>
        <row r="231">
          <cell r="B231" t="str">
            <v>Travelling:LDI:NOC:Operations:Mr. Naveed Iqbal</v>
          </cell>
        </row>
        <row r="232">
          <cell r="B232" t="str">
            <v>Travelling:LDI:NOC:Operations:Muhammad ILyas</v>
          </cell>
        </row>
        <row r="233">
          <cell r="B233" t="str">
            <v>Travelling:LDI:NOC:Operations:Muhammad Tariq</v>
          </cell>
        </row>
        <row r="234">
          <cell r="B234" t="str">
            <v>Travelling:LDI:NOC:Operations:Numan Usman</v>
          </cell>
        </row>
        <row r="235">
          <cell r="B235" t="str">
            <v>Travelling:LDI:NOC:Operations:Tariq Memon</v>
          </cell>
        </row>
        <row r="238">
          <cell r="B238" t="str">
            <v>Vehicle R &amp; M:LDI:Head Office:Operations:Tariq Memon</v>
          </cell>
        </row>
      </sheetData>
      <sheetData sheetId="3" refreshError="1">
        <row r="1">
          <cell r="A1" t="str">
            <v>Burraq Telecom Limited</v>
          </cell>
        </row>
        <row r="3">
          <cell r="A3" t="str">
            <v>Detail of Expenses Department Wise (Technical)</v>
          </cell>
        </row>
        <row r="5">
          <cell r="A5" t="str">
            <v>Head of Department: Mr. Asad Karim (CTO)</v>
          </cell>
        </row>
        <row r="9">
          <cell r="B9" t="str">
            <v>Salary</v>
          </cell>
        </row>
        <row r="10">
          <cell r="B10" t="str">
            <v>Entertainment</v>
          </cell>
        </row>
        <row r="11">
          <cell r="B11" t="str">
            <v>Medical Expenses</v>
          </cell>
        </row>
        <row r="12">
          <cell r="B12" t="str">
            <v>Mobile Expenses</v>
          </cell>
        </row>
        <row r="13">
          <cell r="B13" t="str">
            <v>Internet</v>
          </cell>
        </row>
        <row r="14">
          <cell r="B14" t="str">
            <v>P.O.L</v>
          </cell>
        </row>
        <row r="15">
          <cell r="B15" t="str">
            <v>Telephone Expenses</v>
          </cell>
        </row>
        <row r="16">
          <cell r="B16" t="str">
            <v>Vehicle R &amp; M</v>
          </cell>
        </row>
        <row r="17">
          <cell r="B17" t="str">
            <v>Company paid Driver</v>
          </cell>
        </row>
        <row r="18">
          <cell r="B18" t="str">
            <v>Company paid Driver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</row>
        <row r="22">
          <cell r="B22" t="str">
            <v>Salary</v>
          </cell>
        </row>
        <row r="23">
          <cell r="B23" t="str">
            <v>Daily Allowance to Employees</v>
          </cell>
        </row>
        <row r="24">
          <cell r="B24" t="str">
            <v>Documentation Charges</v>
          </cell>
        </row>
        <row r="25">
          <cell r="B25" t="str">
            <v>Entertainment</v>
          </cell>
        </row>
        <row r="26">
          <cell r="B26" t="str">
            <v>Fee,Registration &amp; Subscription</v>
          </cell>
        </row>
        <row r="27">
          <cell r="B27" t="str">
            <v>Hotelling</v>
          </cell>
        </row>
        <row r="28">
          <cell r="B28" t="str">
            <v>Internet Expenses</v>
          </cell>
        </row>
        <row r="29">
          <cell r="B29" t="str">
            <v>legal and Professional charges</v>
          </cell>
        </row>
        <row r="30">
          <cell r="B30" t="str">
            <v>Mark-Up Lease</v>
          </cell>
        </row>
        <row r="31">
          <cell r="B31" t="str">
            <v>Medical Expenses</v>
          </cell>
        </row>
        <row r="32">
          <cell r="B32" t="str">
            <v>Misc. Office Expense</v>
          </cell>
        </row>
        <row r="33">
          <cell r="B33" t="str">
            <v>Mobile Expenses</v>
          </cell>
        </row>
        <row r="34">
          <cell r="B34" t="str">
            <v>Office Renovation</v>
          </cell>
        </row>
        <row r="35">
          <cell r="B35" t="str">
            <v>Office Rent</v>
          </cell>
        </row>
        <row r="36">
          <cell r="B36" t="str">
            <v>Office Supplies</v>
          </cell>
        </row>
        <row r="37">
          <cell r="B37" t="str">
            <v>P.O.L</v>
          </cell>
        </row>
        <row r="38">
          <cell r="B38" t="str">
            <v>Postage &amp; Delivery</v>
          </cell>
        </row>
        <row r="39">
          <cell r="B39" t="str">
            <v>Printing &amp; Stationay</v>
          </cell>
        </row>
        <row r="40">
          <cell r="B40" t="str">
            <v>R &amp; M Machinery</v>
          </cell>
        </row>
        <row r="41">
          <cell r="B41" t="str">
            <v>R &amp; M Vehicle</v>
          </cell>
        </row>
        <row r="42">
          <cell r="B42" t="str">
            <v>Security Services</v>
          </cell>
        </row>
        <row r="43">
          <cell r="B43" t="str">
            <v>Telephone Expenses</v>
          </cell>
        </row>
        <row r="44">
          <cell r="B44" t="str">
            <v>Services</v>
          </cell>
        </row>
        <row r="45">
          <cell r="B45" t="str">
            <v>Travelling</v>
          </cell>
        </row>
        <row r="46">
          <cell r="B46" t="str">
            <v>Utility Bills- Electricity</v>
          </cell>
        </row>
        <row r="47">
          <cell r="B47" t="str">
            <v>Sales Promotion</v>
          </cell>
        </row>
        <row r="48">
          <cell r="B48" t="str">
            <v>Services</v>
          </cell>
        </row>
        <row r="49">
          <cell r="A49" t="str">
            <v>WLL</v>
          </cell>
        </row>
        <row r="50">
          <cell r="B50" t="str">
            <v>ADVANCES:Employees:Projects:WLL:Sajjad Mumtaz</v>
          </cell>
        </row>
        <row r="51">
          <cell r="B51" t="str">
            <v>Salary</v>
          </cell>
        </row>
        <row r="52">
          <cell r="B52" t="str">
            <v>Entertainment</v>
          </cell>
        </row>
        <row r="53">
          <cell r="B53" t="str">
            <v>P.O.L</v>
          </cell>
        </row>
        <row r="54">
          <cell r="B54" t="str">
            <v>Mobile Expenses:WLL:300-8500438</v>
          </cell>
        </row>
        <row r="55">
          <cell r="B55" t="str">
            <v>Printing &amp; Stationay</v>
          </cell>
        </row>
        <row r="56">
          <cell r="B56" t="str">
            <v>Travelling</v>
          </cell>
        </row>
        <row r="57">
          <cell r="B57" t="str">
            <v>Entertainment:LDI:Head Office:Operations:Director Operations</v>
          </cell>
        </row>
        <row r="58">
          <cell r="B58" t="str">
            <v>Entertainment:LDI:NOC:Operations:Director Operations</v>
          </cell>
        </row>
        <row r="61">
          <cell r="B61" t="str">
            <v>Medical Expenses:LDI:Head Office:Operations:Muhammad Aqeel</v>
          </cell>
        </row>
        <row r="62">
          <cell r="B62" t="str">
            <v>Entertainment:LDI:Head Office:Technical:Asad Karim</v>
          </cell>
        </row>
        <row r="63">
          <cell r="B63" t="str">
            <v>Internet Expenses:LDI:NOC:Technical:Asad Karim</v>
          </cell>
        </row>
        <row r="64">
          <cell r="B64" t="str">
            <v>Medical Expenses:LDI:NOC:Technical:Mr. Asad Karim C.T.O.</v>
          </cell>
        </row>
        <row r="65">
          <cell r="B65" t="str">
            <v>Mobile Expenses:LDI:Head Office:Technical:Mr. Asad Karim C.T.O</v>
          </cell>
        </row>
        <row r="66">
          <cell r="B66" t="str">
            <v>P.O.L:LDI:Head Office:Technical:P.O.L Mr. Asad Karim</v>
          </cell>
        </row>
        <row r="67">
          <cell r="B67" t="str">
            <v>Telephone Expenses:LDI:Head Office:Director's Telephone Expenses:Mr. Asad Karim C.T.O.</v>
          </cell>
        </row>
        <row r="68">
          <cell r="B68" t="str">
            <v>Vehicle R &amp; M:LDI:Head Office:Technical:Mr. Asad Karim</v>
          </cell>
        </row>
        <row r="70">
          <cell r="B70" t="str">
            <v>Rates &amp; Taxes:LDI:Head Office:Operations:Director Operations</v>
          </cell>
        </row>
        <row r="72">
          <cell r="B72" t="str">
            <v>ADVANCES:Employees:Projects:NOC:Hamid Bashir</v>
          </cell>
        </row>
        <row r="73">
          <cell r="B73" t="str">
            <v>ADVANCES:Employees:Projects:NOC:Shahzad Ahmed (Admin)</v>
          </cell>
        </row>
        <row r="74">
          <cell r="B74" t="str">
            <v>ADVANCES:Employees:Projects:NOC:Tabish Anwar</v>
          </cell>
        </row>
        <row r="75">
          <cell r="B75" t="str">
            <v>ADVANCES:Employees:Projects:Technical:Abdul Quyyum</v>
          </cell>
        </row>
        <row r="78">
          <cell r="B78" t="str">
            <v>ADVANCES:Employees:Projects:Operations:Abdul Quyyum</v>
          </cell>
        </row>
        <row r="79">
          <cell r="B79" t="str">
            <v>Car Rentals:LDI:NOC:Technical</v>
          </cell>
        </row>
        <row r="80">
          <cell r="B80" t="str">
            <v>ADVANCES:Employees:Projects:Operations:Arif (Quetta)</v>
          </cell>
        </row>
        <row r="81">
          <cell r="B81" t="str">
            <v>ADVANCES:Employees:Projects:Operations:Asim Khan (Peshawar)</v>
          </cell>
        </row>
        <row r="82">
          <cell r="B82" t="str">
            <v>Consultancy:LDI:NOC:Technical</v>
          </cell>
        </row>
        <row r="83">
          <cell r="B83" t="str">
            <v>ADVANCES:Employees:Projects:Operations:Faheem Akhtar</v>
          </cell>
        </row>
        <row r="84">
          <cell r="B84" t="str">
            <v>ADVANCES:Employees:Projects:Operations:Faisal Nadeem</v>
          </cell>
        </row>
        <row r="85">
          <cell r="B85" t="str">
            <v>Cost of Services:LDI:NOC-Expenses:Electricity Bills</v>
          </cell>
        </row>
        <row r="86">
          <cell r="B86" t="str">
            <v>ADVANCES:Employees:Projects:Operations:Irfan (Jehlum)</v>
          </cell>
        </row>
        <row r="87">
          <cell r="B87" t="str">
            <v>ADVANCES:Employees:Projects:Operations:Irfan Rafi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</row>
        <row r="90">
          <cell r="B90" t="str">
            <v>Daily Allowance to Employees:LDI:NOC:Technical:Syed Babar Abbass</v>
          </cell>
        </row>
        <row r="91">
          <cell r="B91" t="str">
            <v>Daily Allowance to Employees:LDI:NOC:Technical:Zahid Masood</v>
          </cell>
        </row>
        <row r="92">
          <cell r="B92" t="str">
            <v>ADVANCES:Employees:Projects:Operations:Muhammad ILyas</v>
          </cell>
        </row>
        <row r="93">
          <cell r="B93" t="str">
            <v>ADVANCES:Employees:Projects:Operations:Naveed Iqbal</v>
          </cell>
        </row>
        <row r="94">
          <cell r="B94" t="str">
            <v>ADVANCES:Employees:Projects:Operations:Noman (Karachi)</v>
          </cell>
        </row>
        <row r="95">
          <cell r="B95" t="str">
            <v>Entertainment:LDI:NOC:Administration</v>
          </cell>
        </row>
        <row r="96">
          <cell r="B96" t="str">
            <v>Entertainment:LDI:NOC:Network Administration:Asif Ahmed</v>
          </cell>
        </row>
        <row r="97">
          <cell r="B97" t="str">
            <v>Entertainment:LDI:NOC:Network Administration:Nauman Jamil</v>
          </cell>
        </row>
        <row r="98">
          <cell r="B98" t="str">
            <v>Entertainment:LDI:NOC:Technical:Syed Babar Abbass</v>
          </cell>
        </row>
        <row r="99">
          <cell r="B99" t="str">
            <v>Entertainment:LDI:NOC:Technical:Zahid Masood</v>
          </cell>
        </row>
        <row r="100">
          <cell r="B100" t="str">
            <v>ADVANCES:Employees:Projects:Operations:Zubair A. Latif (Lahore)</v>
          </cell>
        </row>
        <row r="103">
          <cell r="B103" t="str">
            <v>Hotelling:LDI:NOC:Network Administration:Nauman Jamil</v>
          </cell>
        </row>
        <row r="104">
          <cell r="B104" t="str">
            <v>Hotelling:LDI:NOC:Operations:Jamil Ahmed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</row>
        <row r="109">
          <cell r="B109" t="str">
            <v>Internet Expenses:LDI:NOC:Administration</v>
          </cell>
        </row>
        <row r="110">
          <cell r="B110" t="str">
            <v>Internet Expenses:LDI:NOC:Network Administration:Amir Nasir</v>
          </cell>
        </row>
        <row r="111">
          <cell r="B111" t="str">
            <v>Internet Expenses:LDI:NOC:Network Administration:Atif Rasheed</v>
          </cell>
        </row>
        <row r="112">
          <cell r="B112" t="str">
            <v>Internet Expenses:LDI:NOC:Network Administration:Numan Jamil</v>
          </cell>
        </row>
        <row r="113">
          <cell r="B113" t="str">
            <v>Internet Expenses:LDI:NOC:Technical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</row>
        <row r="117">
          <cell r="B117" t="str">
            <v>legal and Professional charges:LDI:NOC:Administration</v>
          </cell>
        </row>
        <row r="118">
          <cell r="B118" t="str">
            <v>Entertainment:LDI:NOC:Operations:Faheem Akhtar</v>
          </cell>
        </row>
        <row r="119">
          <cell r="B119" t="str">
            <v>Entertainment:LDI:NOC:Operations:Irfan Rafi</v>
          </cell>
        </row>
        <row r="120">
          <cell r="B120" t="str">
            <v>Entertainment:LDI:NOC:Operations:Muhammad ILyas</v>
          </cell>
        </row>
        <row r="121">
          <cell r="B121" t="str">
            <v>Mark-Up Lease:LDI:NOC:Technical</v>
          </cell>
        </row>
        <row r="122">
          <cell r="B122" t="str">
            <v>Mark-Up Lease:LDI:NOC:Technical:Equipment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</row>
        <row r="128">
          <cell r="B128" t="str">
            <v>Medical Expenses:LDI:NOC:Technical:Mr. Abdul Qayyum NOC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</row>
        <row r="132">
          <cell r="B132" t="str">
            <v>Medical Expenses:LDI:NOC:Technical:Syed Babar Abbass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</row>
        <row r="138">
          <cell r="B138" t="str">
            <v>Mobile Expenses:LDI:NOC:Administration</v>
          </cell>
        </row>
        <row r="139">
          <cell r="B139" t="str">
            <v>Mobile Expenses:LDI:NOC:Network Administration:Nauman Jamil</v>
          </cell>
        </row>
        <row r="140">
          <cell r="B140" t="str">
            <v>Mobile Expenses:LDI:NOC:Tehnical:0300-5011742</v>
          </cell>
        </row>
        <row r="141">
          <cell r="B141" t="str">
            <v>Mobile Expenses:LDI:NOC:Tehnical:0300-5011745</v>
          </cell>
        </row>
        <row r="142">
          <cell r="B142" t="str">
            <v>Mobile Expenses:LDI:NOC:Tehnical:0333-5679922</v>
          </cell>
        </row>
        <row r="145">
          <cell r="B145" t="str">
            <v>Office Renovation:LDI:NOC:Administration</v>
          </cell>
        </row>
        <row r="146">
          <cell r="B146" t="str">
            <v>Misc. Office Expense:LDI:NOC:Operations:Asim Khan</v>
          </cell>
        </row>
        <row r="147">
          <cell r="B147" t="str">
            <v>Misc. Office Expense:LDI:NOC:Operations:Faheem Akhtar</v>
          </cell>
        </row>
        <row r="148">
          <cell r="B148" t="str">
            <v>Office Rent:LDI:NOC:Administration</v>
          </cell>
        </row>
        <row r="149">
          <cell r="B149" t="str">
            <v>Misc. Office Expense:LDI:NOC:Operations:Muhammad Tariq</v>
          </cell>
        </row>
        <row r="151">
          <cell r="B151" t="str">
            <v>Office Supplies:LDI:NOC:Administration</v>
          </cell>
        </row>
        <row r="152">
          <cell r="B152" t="str">
            <v>Office Supplies:LDI:NOC:Network Administration</v>
          </cell>
        </row>
        <row r="153">
          <cell r="B153" t="str">
            <v>Mobile Expenses:LDI:Head Office:Operations:0300-5011743</v>
          </cell>
        </row>
        <row r="154">
          <cell r="B154" t="str">
            <v>Mobile Expenses:LDI:Head Office:Operations:Naveed Iqbal</v>
          </cell>
        </row>
        <row r="155">
          <cell r="B155" t="str">
            <v>P.O.L:LDI:Head Office:Technical:Mr.Tabish Anwar-P.O.L</v>
          </cell>
        </row>
        <row r="156">
          <cell r="B156" t="str">
            <v>P.O.L:LDI:Head Office:Technical:P.O.L Mr. Amer Nasir</v>
          </cell>
        </row>
        <row r="157">
          <cell r="B157" t="str">
            <v>P.O.L:LDI:NOC:Administration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</row>
        <row r="160">
          <cell r="B160" t="str">
            <v>Mobile Expenses:LDI:R.O Karachi:Operations:0300-2014845</v>
          </cell>
        </row>
        <row r="162">
          <cell r="B162" t="str">
            <v>Postage &amp; Delivery:LDI:NOC:Administration</v>
          </cell>
        </row>
        <row r="164">
          <cell r="B164" t="str">
            <v>Office Renovation:LDI:NOC:Operations</v>
          </cell>
        </row>
        <row r="165">
          <cell r="B165" t="str">
            <v>PREPAYMENTS:Rent- NOC Office</v>
          </cell>
        </row>
        <row r="168">
          <cell r="B168" t="str">
            <v>Printing &amp; Stationay:LDI:NOC:Administration</v>
          </cell>
        </row>
        <row r="169">
          <cell r="B169" t="str">
            <v>Printing &amp; Stationay:LDI:NOC:Technical</v>
          </cell>
        </row>
        <row r="170">
          <cell r="B170" t="str">
            <v>Office Supplies:LDI:Head Office:Operations:Muhammad ILyas</v>
          </cell>
        </row>
        <row r="171">
          <cell r="B171" t="str">
            <v>Office Supplies:LDI:NOC:Operations</v>
          </cell>
        </row>
        <row r="172">
          <cell r="B172" t="str">
            <v>Security Services:LDI:NOC:Administration</v>
          </cell>
        </row>
        <row r="173">
          <cell r="B173" t="str">
            <v>Office Supplies:LDI:NOC:Operations:Irfan Rafi</v>
          </cell>
        </row>
        <row r="174">
          <cell r="B174" t="str">
            <v>Office Supplies:LDI:R.O Faisalabad:Operations</v>
          </cell>
        </row>
        <row r="175">
          <cell r="B175" t="str">
            <v>Services:LDI:Head Office:Technical</v>
          </cell>
        </row>
        <row r="176">
          <cell r="B176" t="str">
            <v>Services:LDI:NOC:Administration</v>
          </cell>
        </row>
        <row r="177">
          <cell r="B177" t="str">
            <v>P.O.L:LDI:Head Office:Operations:P.O.L Mr. Tariq Memon</v>
          </cell>
        </row>
        <row r="180">
          <cell r="B180" t="str">
            <v>Telephone Expenses:LDI:NOC:Administration</v>
          </cell>
        </row>
        <row r="181">
          <cell r="B181" t="str">
            <v>Telephone Expenses:LDI:NOC:Administration:051-4100856</v>
          </cell>
        </row>
        <row r="182">
          <cell r="B182" t="str">
            <v>Telephone Expenses:LDI:NOC:Administration:051-4100857</v>
          </cell>
        </row>
        <row r="183">
          <cell r="B183" t="str">
            <v>Telephone Expenses:LDI:NOC:Administration:051-4101408</v>
          </cell>
        </row>
        <row r="184">
          <cell r="B184" t="str">
            <v>Telephone Expenses:LDI:NOC:Administration:051-4101417</v>
          </cell>
        </row>
        <row r="185">
          <cell r="B185" t="str">
            <v>Telephone Expenses:LDI:NOC:Administration:051-4101420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</row>
        <row r="188">
          <cell r="B188" t="str">
            <v>Postage &amp; Delivery:LDI:NOC:Operations:Naveed Iqbal</v>
          </cell>
        </row>
        <row r="189">
          <cell r="B189" t="str">
            <v>Travelling:LDI:NOC:Administration</v>
          </cell>
        </row>
        <row r="190">
          <cell r="B190" t="str">
            <v>Travelling:LDI:NOC:Network Administration:Hamid Bashir</v>
          </cell>
        </row>
        <row r="191">
          <cell r="B191" t="str">
            <v>Travelling:LDI:NOC:Network Administration:Mr. Amir Nasir</v>
          </cell>
        </row>
        <row r="192">
          <cell r="B192" t="str">
            <v>Travelling:LDI:NOC:Network Administration:Nauman Jamil</v>
          </cell>
        </row>
        <row r="193">
          <cell r="B193" t="str">
            <v>Travelling:LDI:NOC:Technical</v>
          </cell>
        </row>
        <row r="194">
          <cell r="B194" t="str">
            <v>Travelling:LDI:NOC:Technical:Abdul Quyyum</v>
          </cell>
        </row>
        <row r="195">
          <cell r="B195" t="str">
            <v>Travelling:LDI:NOC:Technical:Asif Ahmed</v>
          </cell>
        </row>
        <row r="196">
          <cell r="B196" t="str">
            <v>Travelling:LDI:NOC:Technical:Hammad Ullah</v>
          </cell>
        </row>
        <row r="197">
          <cell r="B197" t="str">
            <v>Travelling:LDI:NOC:Technical:Mian Hammad Ullah</v>
          </cell>
        </row>
        <row r="198">
          <cell r="B198" t="str">
            <v>Travelling:LDI:NOC:Technical:Mr. Sajid Tareen</v>
          </cell>
        </row>
        <row r="199">
          <cell r="B199" t="str">
            <v>Travelling:LDI:NOC:Technical:Muhammad Shoaib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2">
          <cell r="B202" t="str">
            <v>Rates &amp; Taxes:LDI:Head Office:Operations:Tariq Memon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6">
          <cell r="B206" t="str">
            <v>Vehicle R &amp; M:LDI:NOC:Administration</v>
          </cell>
        </row>
        <row r="207">
          <cell r="B207" t="str">
            <v>Vehicle R &amp; M:LDI:NOC:Technical:Mr. Amer Nasir</v>
          </cell>
        </row>
        <row r="208">
          <cell r="B208" t="str">
            <v>Vehicle R &amp; M:LDI:NOC:Technical:Mr. Tabish Anwar</v>
          </cell>
        </row>
        <row r="210">
          <cell r="B210" t="str">
            <v>Services:LDI:NOC:Operations</v>
          </cell>
        </row>
        <row r="211">
          <cell r="B211" t="str">
            <v>Services:LDI:NOC:Operations:Naveed Iqbal</v>
          </cell>
        </row>
        <row r="212">
          <cell r="B212" t="str">
            <v>ADVANCES:Employees:Projects:WLL:Sajjad Mumtaz</v>
          </cell>
        </row>
        <row r="213">
          <cell r="B213" t="str">
            <v>Entertainment:WLL:Head Office</v>
          </cell>
        </row>
        <row r="214">
          <cell r="B214" t="str">
            <v>Mobile Expenses:WLL:300-8500438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</row>
        <row r="224">
          <cell r="B224" t="str">
            <v>Travelling:LDI:NOC:Operations:Asim Khan</v>
          </cell>
        </row>
        <row r="225">
          <cell r="B225" t="str">
            <v>Travelling:LDI:NOC:Operations:Faheem Akhtar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</row>
        <row r="230">
          <cell r="B230" t="str">
            <v>Travelling:LDI:NOC:Operations:Malik Niaz Khan</v>
          </cell>
        </row>
        <row r="231">
          <cell r="B231" t="str">
            <v>Travelling:LDI:NOC:Operations:Mr. Naveed Iqbal</v>
          </cell>
        </row>
        <row r="232">
          <cell r="B232" t="str">
            <v>Travelling:LDI:NOC:Operations:Muhammad ILyas</v>
          </cell>
        </row>
        <row r="233">
          <cell r="B233" t="str">
            <v>Travelling:LDI:NOC:Operations:Muhammad Tariq</v>
          </cell>
        </row>
        <row r="234">
          <cell r="B234" t="str">
            <v>Travelling:LDI:NOC:Operations:Numan Usman</v>
          </cell>
        </row>
        <row r="235">
          <cell r="B235" t="str">
            <v>Travelling:LDI:NOC:Operations:Tariq Memon</v>
          </cell>
        </row>
        <row r="238">
          <cell r="B238" t="str">
            <v>Vehicle R &amp; M:LDI:Head Office:Operations:Tariq Memon</v>
          </cell>
        </row>
      </sheetData>
      <sheetData sheetId="4" refreshError="1">
        <row r="1">
          <cell r="A1" t="str">
            <v>Burraq Telecom Limited</v>
          </cell>
        </row>
        <row r="3">
          <cell r="A3" t="str">
            <v>Detail of Expenses Department Wise (MARKETING)</v>
          </cell>
        </row>
        <row r="5">
          <cell r="A5" t="str">
            <v>Head of Department: Mr. Sadiq Yousaf Yalmaz-CEO</v>
          </cell>
        </row>
        <row r="9">
          <cell r="B9" t="str">
            <v>Department Expenses</v>
          </cell>
        </row>
        <row r="10">
          <cell r="B10" t="str">
            <v>Entertainment</v>
          </cell>
          <cell r="C10" t="str">
            <v>Salary</v>
          </cell>
        </row>
        <row r="11">
          <cell r="B11" t="str">
            <v>HR</v>
          </cell>
          <cell r="C11" t="str">
            <v>Entertainment</v>
          </cell>
        </row>
        <row r="12">
          <cell r="B12" t="str">
            <v>Mobile Expenses</v>
          </cell>
          <cell r="C12" t="str">
            <v>Hotelling</v>
          </cell>
        </row>
        <row r="13">
          <cell r="B13" t="str">
            <v>Internet</v>
          </cell>
          <cell r="C13" t="str">
            <v>Medical Expenses</v>
          </cell>
        </row>
        <row r="14">
          <cell r="B14" t="str">
            <v>P.O.L</v>
          </cell>
          <cell r="C14" t="str">
            <v>Mobile Expenses</v>
          </cell>
        </row>
        <row r="15">
          <cell r="B15" t="str">
            <v>Telephone Expenses</v>
          </cell>
          <cell r="C15" t="str">
            <v>P.O.L</v>
          </cell>
        </row>
        <row r="16">
          <cell r="B16" t="str">
            <v>Vehicle R &amp; M</v>
          </cell>
          <cell r="C16" t="str">
            <v>Vehicle R &amp; M</v>
          </cell>
        </row>
        <row r="17">
          <cell r="B17" t="str">
            <v>Company paid Driver</v>
          </cell>
          <cell r="C17" t="str">
            <v>Travelling</v>
          </cell>
        </row>
        <row r="18">
          <cell r="B18" t="str">
            <v>Company paid Driver</v>
          </cell>
          <cell r="C18" t="str">
            <v>Company Paid Driver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  <cell r="C21" t="str">
            <v>Salary</v>
          </cell>
        </row>
        <row r="22">
          <cell r="B22" t="str">
            <v>ADVANCES:Manhattan Pakistan (Pvt.) Ltd</v>
          </cell>
          <cell r="C22" t="str">
            <v>Daily Allowance to Employees</v>
          </cell>
        </row>
        <row r="23">
          <cell r="B23" t="str">
            <v>Daily Allowance to Employees</v>
          </cell>
          <cell r="C23" t="str">
            <v>Entertainment</v>
          </cell>
        </row>
        <row r="24">
          <cell r="B24" t="str">
            <v>ADVANCES:Advertisement &amp; Sales Promotion-BTL</v>
          </cell>
          <cell r="C24" t="str">
            <v>Medical Expenses</v>
          </cell>
        </row>
        <row r="25">
          <cell r="B25" t="str">
            <v>Advertisement &amp; Sales Promotion-BTL</v>
          </cell>
          <cell r="C25" t="str">
            <v>Mobile Expenses</v>
          </cell>
        </row>
        <row r="26">
          <cell r="B26" t="str">
            <v>Fee,Registration &amp; Subscription</v>
          </cell>
          <cell r="C26" t="str">
            <v>BTL-Total</v>
          </cell>
        </row>
        <row r="27">
          <cell r="B27" t="str">
            <v>Hotelling</v>
          </cell>
          <cell r="C27" t="str">
            <v>Printing &amp; Stationery</v>
          </cell>
        </row>
        <row r="28">
          <cell r="B28" t="str">
            <v>Advertisement &amp; Sales Promotion-ATL</v>
          </cell>
          <cell r="C28" t="str">
            <v>Travelling</v>
          </cell>
        </row>
        <row r="29">
          <cell r="B29" t="str">
            <v>legal and Professional charges</v>
          </cell>
          <cell r="C29" t="str">
            <v>Electronic Media</v>
          </cell>
        </row>
        <row r="30">
          <cell r="B30" t="str">
            <v>Administration</v>
          </cell>
          <cell r="C30" t="str">
            <v>Print Media</v>
          </cell>
        </row>
        <row r="31">
          <cell r="B31" t="str">
            <v>Medical Expenses</v>
          </cell>
          <cell r="C31" t="str">
            <v>ATL-Total</v>
          </cell>
        </row>
        <row r="32">
          <cell r="B32" t="str">
            <v>Misc. Office Expense</v>
          </cell>
          <cell r="C32" t="str">
            <v>Daily Allowance</v>
          </cell>
        </row>
        <row r="33">
          <cell r="B33" t="str">
            <v>ADVANCES:PR Activities (MPL)</v>
          </cell>
          <cell r="C33" t="str">
            <v>Travelling</v>
          </cell>
        </row>
        <row r="34">
          <cell r="B34" t="str">
            <v>AD for Distributors</v>
          </cell>
          <cell r="C34" t="str">
            <v>Office Rent</v>
          </cell>
        </row>
        <row r="35">
          <cell r="B35" t="str">
            <v>Advertisement:Sponsorship (FAST, Shaukat Khanum,PTCL,PTA,Old Ravians,Terjuman)</v>
          </cell>
          <cell r="C35" t="str">
            <v>Books, Newspaper &amp; Periodicals</v>
          </cell>
        </row>
        <row r="36">
          <cell r="B36" t="str">
            <v>Sales Promotion-ITCN,E-Commerce Gateway,NASCON &amp; (Distributors meeting) Marriott</v>
          </cell>
          <cell r="C36" t="str">
            <v>Postage &amp; Delivery</v>
          </cell>
        </row>
        <row r="37">
          <cell r="B37" t="str">
            <v>Advertisement</v>
          </cell>
          <cell r="C37" t="str">
            <v>Printing &amp; Stationay</v>
          </cell>
        </row>
        <row r="38">
          <cell r="B38" t="str">
            <v>Postage &amp; Delivery</v>
          </cell>
          <cell r="C38" t="str">
            <v>Documentation charges</v>
          </cell>
        </row>
        <row r="39">
          <cell r="B39" t="str">
            <v>Printing &amp; Stationay</v>
          </cell>
          <cell r="C39" t="str">
            <v>Car Rentals</v>
          </cell>
        </row>
        <row r="40">
          <cell r="B40" t="str">
            <v>Amortized on 12 months</v>
          </cell>
          <cell r="C40" t="str">
            <v>Entertainment</v>
          </cell>
        </row>
        <row r="41">
          <cell r="B41" t="str">
            <v>R &amp; M Vehicle</v>
          </cell>
          <cell r="C41" t="str">
            <v>Fee,Registration &amp; Subscription</v>
          </cell>
        </row>
        <row r="42">
          <cell r="B42" t="str">
            <v>Department Expenses</v>
          </cell>
          <cell r="C42" t="str">
            <v>Rates &amp; Taxes</v>
          </cell>
        </row>
        <row r="43">
          <cell r="B43" t="str">
            <v>Telephone Expenses</v>
          </cell>
          <cell r="C43" t="str">
            <v>Internet Expenses</v>
          </cell>
        </row>
        <row r="44">
          <cell r="B44" t="str">
            <v>Services</v>
          </cell>
          <cell r="C44" t="str">
            <v>Salary</v>
          </cell>
        </row>
        <row r="45">
          <cell r="B45" t="str">
            <v>Travelling</v>
          </cell>
          <cell r="C45" t="str">
            <v>Consultancy (Sajid Tareen)</v>
          </cell>
        </row>
        <row r="46">
          <cell r="B46" t="str">
            <v>Utility Bills- Electricity</v>
          </cell>
          <cell r="C46" t="str">
            <v>Daily Allowance to Employees</v>
          </cell>
        </row>
        <row r="47">
          <cell r="B47" t="str">
            <v>Sales Promotion</v>
          </cell>
          <cell r="C47" t="str">
            <v>Medical</v>
          </cell>
        </row>
        <row r="48">
          <cell r="B48" t="str">
            <v>Services</v>
          </cell>
          <cell r="C48" t="str">
            <v>Entertainment</v>
          </cell>
        </row>
        <row r="49">
          <cell r="A49" t="str">
            <v>WLL</v>
          </cell>
          <cell r="C49" t="str">
            <v>Travelling</v>
          </cell>
        </row>
        <row r="50">
          <cell r="B50" t="str">
            <v>ADVANCES:Employees:Projects:WLL:Sajjad Mumtaz</v>
          </cell>
          <cell r="C50" t="str">
            <v>Hotelling</v>
          </cell>
        </row>
        <row r="51">
          <cell r="B51" t="str">
            <v>Salary</v>
          </cell>
          <cell r="C51" t="str">
            <v>Mobile Expenses</v>
          </cell>
        </row>
        <row r="52">
          <cell r="B52" t="str">
            <v>Entertainment</v>
          </cell>
          <cell r="C52" t="str">
            <v>P.O.L</v>
          </cell>
        </row>
        <row r="53">
          <cell r="B53" t="str">
            <v>P.O.L</v>
          </cell>
          <cell r="C53" t="str">
            <v>Services</v>
          </cell>
        </row>
        <row r="54">
          <cell r="B54" t="str">
            <v>Mobile Expenses:WLL:300-8500438</v>
          </cell>
          <cell r="C54" t="str">
            <v>Printing &amp; Stationay</v>
          </cell>
        </row>
        <row r="55">
          <cell r="B55" t="str">
            <v>Printing &amp; Stationay</v>
          </cell>
          <cell r="C55" t="str">
            <v>Telephone Expenses</v>
          </cell>
        </row>
        <row r="56">
          <cell r="B56" t="str">
            <v>Travelling</v>
          </cell>
          <cell r="C56" t="str">
            <v>Car Rentals</v>
          </cell>
        </row>
        <row r="57">
          <cell r="B57" t="str">
            <v>Entertainment:LDI:Head Office:Operations:Director Operations</v>
          </cell>
          <cell r="C57" t="str">
            <v>Fee,Registration &amp; Subscription</v>
          </cell>
        </row>
        <row r="58">
          <cell r="B58" t="str">
            <v>Entertainment:LDI:NOC:Operations:Director Operations</v>
          </cell>
          <cell r="C58" t="str">
            <v>Rates &amp; Taxes</v>
          </cell>
        </row>
        <row r="59">
          <cell r="C59" t="str">
            <v>Mark-Up Lease</v>
          </cell>
        </row>
        <row r="60">
          <cell r="C60" t="str">
            <v>Postage &amp; Delivery</v>
          </cell>
        </row>
        <row r="61">
          <cell r="B61" t="str">
            <v>Medical Expenses:LDI:Head Office:Operations:Muhammad Aqeel</v>
          </cell>
          <cell r="C61" t="str">
            <v>Bad Debts</v>
          </cell>
        </row>
        <row r="62">
          <cell r="B62" t="str">
            <v>Entertainment:LDI:Head Office:Technical:Asad Karim</v>
          </cell>
          <cell r="C62" t="str">
            <v>Documentation Charges</v>
          </cell>
        </row>
        <row r="63">
          <cell r="B63" t="str">
            <v>Internet Expenses:LDI:NOC:Technical:Asad Karim</v>
          </cell>
          <cell r="C63" t="str">
            <v>Office Rent:R.O Faisalabad</v>
          </cell>
        </row>
        <row r="64">
          <cell r="B64" t="str">
            <v>Medical Expenses:LDI:NOC:Technical:Mr. Asad Karim C.T.O.</v>
          </cell>
          <cell r="C64" t="str">
            <v>Office Rent:R.O Lahore</v>
          </cell>
        </row>
        <row r="65">
          <cell r="B65" t="str">
            <v>Mobile Expenses:LDI:Head Office:Technical:Mr. Asad Karim C.T.O</v>
          </cell>
          <cell r="C65" t="str">
            <v>Office Rent:R.O Multan</v>
          </cell>
        </row>
        <row r="66">
          <cell r="B66" t="str">
            <v>P.O.L:LDI:Head Office:Technical:P.O.L Mr. Asad Karim</v>
          </cell>
          <cell r="C66" t="str">
            <v>Office Rent:R.O Rawalpindi</v>
          </cell>
        </row>
        <row r="67">
          <cell r="B67" t="str">
            <v>Telephone Expenses:LDI:Head Office:Director's Telephone Expenses:Mr. Asad Karim C.T.O.</v>
          </cell>
          <cell r="C67" t="str">
            <v>Office Rent:R.O Karachi</v>
          </cell>
        </row>
        <row r="68">
          <cell r="B68" t="str">
            <v>Vehicle R &amp; M:LDI:Head Office:Technical:Mr. Asad Karim</v>
          </cell>
          <cell r="C68" t="str">
            <v>Internet Expenses:R.Os</v>
          </cell>
        </row>
        <row r="69">
          <cell r="C69" t="str">
            <v>Office Supplies</v>
          </cell>
        </row>
        <row r="70">
          <cell r="B70" t="str">
            <v>Rates &amp; Taxes:LDI:Head Office:Operations:Director Operations</v>
          </cell>
          <cell r="C70" t="str">
            <v>legal and Professional charges</v>
          </cell>
        </row>
        <row r="71">
          <cell r="C71" t="str">
            <v>Misc. Office Expenses</v>
          </cell>
        </row>
        <row r="72">
          <cell r="B72" t="str">
            <v>ADVANCES:Employees:Projects:NOC:Hamid Bashir</v>
          </cell>
          <cell r="C72" t="str">
            <v>R &amp; M Vehicle</v>
          </cell>
        </row>
        <row r="73">
          <cell r="B73" t="str">
            <v>ADVANCES:Employees:Projects:NOC:Shahzad Ahmed (Admin)</v>
          </cell>
          <cell r="C73" t="str">
            <v>Utiliy Bills-R.Os</v>
          </cell>
        </row>
        <row r="74">
          <cell r="B74" t="str">
            <v>ADVANCES:Employees:Projects:NOC:Tabish Anwar</v>
          </cell>
          <cell r="C74" t="str">
            <v>Mobile Expenses:LDI:Head Office:Administration:0300-8454399</v>
          </cell>
        </row>
        <row r="75">
          <cell r="B75" t="str">
            <v>Call Center</v>
          </cell>
          <cell r="C75" t="str">
            <v>P.O.L:LDI:Head Office:Administration:P.O.L-CEO</v>
          </cell>
        </row>
        <row r="76">
          <cell r="C76" t="str">
            <v>Salary</v>
          </cell>
        </row>
        <row r="77">
          <cell r="C77" t="str">
            <v>Entertainment</v>
          </cell>
        </row>
        <row r="78">
          <cell r="B78" t="str">
            <v>ADVANCES:Employees:Projects:Operations:Abdul Quyyum</v>
          </cell>
          <cell r="C78" t="str">
            <v>Mobile Expenses</v>
          </cell>
        </row>
        <row r="79">
          <cell r="B79" t="str">
            <v>Car Rentals:LDI:NOC:Technical</v>
          </cell>
          <cell r="C79" t="str">
            <v>Office Supplies</v>
          </cell>
        </row>
        <row r="80">
          <cell r="B80" t="str">
            <v>ADVANCES:Employees:Projects:Operations:Arif (Quetta)</v>
          </cell>
          <cell r="C80" t="str">
            <v>Travelling</v>
          </cell>
        </row>
        <row r="81">
          <cell r="B81" t="str">
            <v>ADVANCES:Employees:Projects:Operations:Asim Khan (Peshawar)</v>
          </cell>
        </row>
        <row r="82">
          <cell r="B82" t="str">
            <v>Consultancy:LDI:NOC:Technical</v>
          </cell>
        </row>
        <row r="83">
          <cell r="B83" t="str">
            <v>ADVANCES:Employees:Projects:Operations:Faheem Akhtar</v>
          </cell>
          <cell r="C83" t="str">
            <v>ADVANCES:Employees:Projects:Administration:Imran W Khan</v>
          </cell>
        </row>
        <row r="84">
          <cell r="B84" t="str">
            <v>ADVANCES:Employees:Projects:Operations:Faisal Nadeem</v>
          </cell>
          <cell r="C84" t="str">
            <v>ADVANCES:Employees:Projects:Administration:Mailk Yasir</v>
          </cell>
        </row>
        <row r="85">
          <cell r="B85" t="str">
            <v>Cost of Services:LDI:NOC-Expenses:Electricity Bills</v>
          </cell>
          <cell r="C85" t="str">
            <v>ADVANCES:Advances-Projects:Interior Studio</v>
          </cell>
        </row>
        <row r="86">
          <cell r="B86" t="str">
            <v>ADVANCES:Employees:Projects:Operations:Irfan (Jehlum)</v>
          </cell>
          <cell r="C86" t="str">
            <v>ADVANCES:Employees:Projects:Administration:Uzma Kiani</v>
          </cell>
        </row>
        <row r="87">
          <cell r="B87" t="str">
            <v>ADVANCES:Employees:Projects:Operations:Irfan Rafi</v>
          </cell>
          <cell r="C87" t="str">
            <v>ADVANCES:Advances-Projects:Marriott Hotel - Islamabad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  <cell r="C89" t="str">
            <v>Books, Newspaper &amp; Periodicals:LDI:Head Office:Administration</v>
          </cell>
        </row>
        <row r="90">
          <cell r="B90" t="str">
            <v>Daily Allowance to Employees:LDI:NOC:Technical:Syed Babar Abbass</v>
          </cell>
          <cell r="C90" t="str">
            <v>ADVANCES:Manhattan Pakistan (Pvt.) Ltd</v>
          </cell>
        </row>
        <row r="91">
          <cell r="B91" t="str">
            <v>Daily Allowance to Employees:LDI:NOC:Technical:Zahid Masood</v>
          </cell>
          <cell r="C91" t="str">
            <v>ADVANCES:Advertisement &amp; Sales Promotion:Digi Print</v>
          </cell>
        </row>
        <row r="92">
          <cell r="B92" t="str">
            <v>ADVANCES:Employees:Projects:Operations:Muhammad ILyas</v>
          </cell>
          <cell r="C92" t="str">
            <v>ADVANCES:Advertisement &amp; Sales Promotion:Expo Men</v>
          </cell>
        </row>
        <row r="93">
          <cell r="B93" t="str">
            <v>ADVANCES:Employees:Projects:Operations:Naveed Iqbal</v>
          </cell>
          <cell r="C93" t="str">
            <v>ADVANCES:Advertisement &amp; Sales Promotion:KTN Productions</v>
          </cell>
        </row>
        <row r="94">
          <cell r="B94" t="str">
            <v>ADVANCES:Employees:Projects:Operations:Noman (Karachi)</v>
          </cell>
          <cell r="C94" t="str">
            <v>ADVANCES:Advertisement &amp; Sales Promotion:M/s Ad King</v>
          </cell>
        </row>
        <row r="95">
          <cell r="B95" t="str">
            <v>Entertainment:LDI:NOC:Administration</v>
          </cell>
          <cell r="C95" t="str">
            <v>ADVANCES:Advertisement &amp; Sales Promotion:M/s Omar &amp; Co.</v>
          </cell>
        </row>
        <row r="96">
          <cell r="B96" t="str">
            <v>Entertainment:LDI:NOC:Network Administration:Asif Ahmed</v>
          </cell>
          <cell r="C96" t="str">
            <v>ADVANCES:Advertisement &amp; Sales Promotion:M/s Sign Mark</v>
          </cell>
        </row>
        <row r="97">
          <cell r="B97" t="str">
            <v>Entertainment:LDI:NOC:Network Administration:Nauman Jamil</v>
          </cell>
          <cell r="C97" t="str">
            <v>ADVANCES:Advertisement &amp; Sales Promotion:M/s Vital Links</v>
          </cell>
        </row>
        <row r="98">
          <cell r="B98" t="str">
            <v>Entertainment:LDI:NOC:Technical:Syed Babar Abbass</v>
          </cell>
          <cell r="C98" t="str">
            <v>ADVANCES:Advertisement &amp; Sales Promotion:M/s Waqas Advertisers</v>
          </cell>
        </row>
        <row r="99">
          <cell r="B99" t="str">
            <v>Entertainment:LDI:NOC:Technical:Zahid Masood</v>
          </cell>
          <cell r="C99" t="str">
            <v>ADVANCES:Advertisement &amp; Sales Promotion:Marketing Support Services</v>
          </cell>
        </row>
        <row r="100">
          <cell r="B100" t="str">
            <v>ADVANCES:Employees:Projects:Operations:Zubair A. Latif (Lahore)</v>
          </cell>
          <cell r="C100" t="str">
            <v>ADVANCES:Advertisement &amp; Sales Promotion:Pearl Graphics</v>
          </cell>
        </row>
        <row r="101">
          <cell r="C101" t="str">
            <v>ADVANCES:Advertisement &amp; Sales Promotion:Talha Advertisers</v>
          </cell>
        </row>
        <row r="103">
          <cell r="B103" t="str">
            <v>Hotelling:LDI:NOC:Network Administration:Nauman Jamil</v>
          </cell>
          <cell r="C103" t="str">
            <v>Misc. Office Expense</v>
          </cell>
        </row>
        <row r="104">
          <cell r="B104" t="str">
            <v>Hotelling:LDI:NOC:Operations:Jamil Ahmed</v>
          </cell>
          <cell r="C104" t="str">
            <v>ADVANCES:Manhattan Pakistan (Pvt.) Ltd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  <cell r="C107" t="str">
            <v>ADVANCES:Employees:Projects:Administration:Iqbal Haider Jafri (Lhr)</v>
          </cell>
        </row>
        <row r="108">
          <cell r="C108" t="str">
            <v>ADVANCES:Employees:Projects:Marketing:A. R Sherazi (KHI)</v>
          </cell>
        </row>
        <row r="109">
          <cell r="B109" t="str">
            <v>Internet Expenses:LDI:NOC:Administration</v>
          </cell>
          <cell r="C109" t="str">
            <v>ADVANCES:Employees:Projects:Marketing:Faheem Mumtaz</v>
          </cell>
        </row>
        <row r="110">
          <cell r="B110" t="str">
            <v>Internet Expenses:LDI:NOC:Network Administration:Amir Nasir</v>
          </cell>
          <cell r="C110" t="str">
            <v>ADVANCES:Employees:Projects:Marketing:Mr. Imran Bashir (RSM LHR)</v>
          </cell>
        </row>
        <row r="111">
          <cell r="B111" t="str">
            <v>Internet Expenses:LDI:NOC:Network Administration:Atif Rasheed</v>
          </cell>
          <cell r="C111" t="str">
            <v>ADVANCES:Employees:Projects:Marketing:Mr. Mustansir Sheikh</v>
          </cell>
        </row>
        <row r="112">
          <cell r="B112" t="str">
            <v>Internet Expenses:LDI:NOC:Network Administration:Numan Jamil</v>
          </cell>
          <cell r="C112" t="str">
            <v>ADVANCES:Employees:Projects:Marketing:Mr. Usama Muneer</v>
          </cell>
        </row>
        <row r="113">
          <cell r="B113" t="str">
            <v>Internet Expenses:LDI:NOC:Technical</v>
          </cell>
          <cell r="C113" t="str">
            <v>P.O.L:LDI:Head Office:Administration:P.O.L-Official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  <cell r="C115" t="str">
            <v>ADVANCES:M/S Saeed Akhtar Studio</v>
          </cell>
        </row>
        <row r="116">
          <cell r="C116" t="str">
            <v>Postage &amp; Delivery:LDI:Head Office:Adminstration</v>
          </cell>
        </row>
        <row r="117">
          <cell r="B117" t="str">
            <v>legal and Professional charges:LDI:NOC:Administration</v>
          </cell>
          <cell r="C117" t="str">
            <v>Advertisement:LDI:Head Office:Marketing Prepaid</v>
          </cell>
        </row>
        <row r="118">
          <cell r="B118" t="str">
            <v>Entertainment:LDI:NOC:Operations:Faheem Akhtar</v>
          </cell>
          <cell r="C118" t="str">
            <v>Advertisement:LDI:Head Office:Marketing Prepaid:ATL</v>
          </cell>
        </row>
        <row r="119">
          <cell r="B119" t="str">
            <v>Entertainment:LDI:NOC:Operations:Irfan Rafi</v>
          </cell>
          <cell r="C119" t="str">
            <v>Advertisement:LDI:Head Office:Marketing Prepaid:BTL - DA</v>
          </cell>
        </row>
        <row r="120">
          <cell r="B120" t="str">
            <v>Entertainment:LDI:NOC:Operations:Muhammad ILyas</v>
          </cell>
          <cell r="C120" t="str">
            <v>Advertisement:LDI:Head Office:Marketing Prepaid:Sponsorship</v>
          </cell>
        </row>
        <row r="121">
          <cell r="B121" t="str">
            <v>Mark-Up Lease:LDI:NOC:Technical</v>
          </cell>
          <cell r="C121" t="str">
            <v>Advertisement:LDI:R.O Lahore</v>
          </cell>
        </row>
        <row r="122">
          <cell r="B122" t="str">
            <v>Mark-Up Lease:LDI:NOC:Technical:Equipment</v>
          </cell>
          <cell r="C122" t="str">
            <v>Printing &amp; Stationay:LDI:Head Office:Administration</v>
          </cell>
        </row>
        <row r="124">
          <cell r="C124" t="str">
            <v>Sales Promotion:LDI:H.O:Marketing Prepaid</v>
          </cell>
        </row>
        <row r="125">
          <cell r="C125" t="str">
            <v>R &amp; M Building:LDI:Head Office:Administration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  <cell r="C127" t="str">
            <v>Selling Expenses:Advertisment:Prepaid Calling Card:Below The Line:POS</v>
          </cell>
        </row>
        <row r="128">
          <cell r="B128" t="str">
            <v>Medical Expenses:LDI:NOC:Technical:Mr. Abdul Qayyum NOC</v>
          </cell>
          <cell r="C128" t="str">
            <v>Selling Expenses:Advertisment:Prepaid Calling Card:Below The Line:Promotional Material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  <cell r="C131" t="str">
            <v>Rates &amp; Taxes:LDI:Head Office:Administration</v>
          </cell>
        </row>
        <row r="132">
          <cell r="B132" t="str">
            <v>Medical Expenses:LDI:NOC:Technical:Syed Babar Abbass</v>
          </cell>
          <cell r="C132" t="str">
            <v>Rates &amp; Taxes:LDI:Head Office:Administration:Uzma Kiani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  <cell r="C135" t="str">
            <v>Books, Newspaper &amp; Periodicals:LDI:R.O. Lahore</v>
          </cell>
        </row>
        <row r="138">
          <cell r="B138" t="str">
            <v>Mobile Expenses:LDI:NOC:Administration</v>
          </cell>
          <cell r="C138" t="str">
            <v>Car Rentals:LDI:A.O Faisalabad:Marketing Prepaid</v>
          </cell>
        </row>
        <row r="139">
          <cell r="B139" t="str">
            <v>Mobile Expenses:LDI:NOC:Network Administration:Nauman Jamil</v>
          </cell>
          <cell r="C139" t="str">
            <v>Car Rentals:LDI:A.O Faisalabad:Marketing Prepaid:Osama Muneer</v>
          </cell>
        </row>
        <row r="140">
          <cell r="B140" t="str">
            <v>Mobile Expenses:LDI:NOC:Tehnical:0300-5011742</v>
          </cell>
          <cell r="C140" t="str">
            <v>Car Rentals:LDI:Head Office:Marketing Prepaid</v>
          </cell>
        </row>
        <row r="141">
          <cell r="B141" t="str">
            <v>Mobile Expenses:LDI:NOC:Tehnical:0300-5011745</v>
          </cell>
          <cell r="C141" t="str">
            <v>Car Rentals:LDI:Head Office:Marketing Prepaid:Mr. Waqas Safdar</v>
          </cell>
        </row>
        <row r="142">
          <cell r="B142" t="str">
            <v>Mobile Expenses:LDI:NOC:Tehnical:0333-5679922</v>
          </cell>
          <cell r="C142" t="str">
            <v>Car Rentals:LDI:Head Office:Marketing Prepaid:Waqas Safdar Ch.</v>
          </cell>
        </row>
        <row r="143">
          <cell r="C143" t="str">
            <v>Car Rentals:LDI:R.O Multan:ASM Fiaz Ahmed</v>
          </cell>
        </row>
        <row r="144">
          <cell r="C144" t="str">
            <v>Car Rentals:LDI:R.O Multan:Marketing Prepaid:Faiz Ahmed</v>
          </cell>
        </row>
        <row r="145">
          <cell r="B145" t="str">
            <v>Office Renovation:LDI:NOC:Administration</v>
          </cell>
          <cell r="C145" t="str">
            <v>Telephone Expenses:LDI:Head Office:Administration:051-2113644</v>
          </cell>
        </row>
        <row r="146">
          <cell r="B146" t="str">
            <v>Misc. Office Expense:LDI:NOC:Operations:Asim Khan</v>
          </cell>
          <cell r="C146" t="str">
            <v>Telephone Expenses:LDI:Head Office:Administration:051-2113645</v>
          </cell>
        </row>
        <row r="147">
          <cell r="B147" t="str">
            <v>Misc. Office Expense:LDI:NOC:Operations:Faheem Akhtar</v>
          </cell>
          <cell r="C147" t="str">
            <v>Telephone Expenses:LDI:Head Office:Administration:051-2113646</v>
          </cell>
        </row>
        <row r="148">
          <cell r="B148" t="str">
            <v>Office Rent:LDI:NOC:Administration</v>
          </cell>
          <cell r="C148" t="str">
            <v>Daily Allowance to Employees:LDI:A.O Bahawalpur:Marketing Prepaid:M. Tariq Khan</v>
          </cell>
        </row>
        <row r="149">
          <cell r="B149" t="str">
            <v>Misc. Office Expense:LDI:NOC:Operations:Muhammad Tariq</v>
          </cell>
          <cell r="C149" t="str">
            <v>Daily Allowance to Employees:LDI:A.O Hyderabad:Marketing Prepaid:Khan Mujeeb Azam</v>
          </cell>
        </row>
        <row r="150">
          <cell r="C150" t="str">
            <v>Daily Allowance to Employees:LDI:A.O Quetta:Marketing Prepaid:Kaleem Ullah Abbassi</v>
          </cell>
        </row>
        <row r="151">
          <cell r="B151" t="str">
            <v>Office Supplies:LDI:NOC:Administration</v>
          </cell>
          <cell r="C151" t="str">
            <v>Daily Allowance to Employees:LDI:A.O Sargodha:Prepaid:Hafiz Nasir</v>
          </cell>
        </row>
        <row r="152">
          <cell r="B152" t="str">
            <v>Office Supplies:LDI:NOC:Network Administration</v>
          </cell>
          <cell r="C152" t="str">
            <v>Daily Allowance to Employees:LDI:R.O Faisalabad:Marketing Prepaid:Irfan Habib</v>
          </cell>
        </row>
        <row r="153">
          <cell r="B153" t="str">
            <v>Mobile Expenses:LDI:Head Office:Operations:0300-5011743</v>
          </cell>
          <cell r="C153" t="str">
            <v>Daily Allowance to Employees:LDI:R.O Multan:Marketing Prepaid:Fiaz Ahmed</v>
          </cell>
        </row>
        <row r="154">
          <cell r="B154" t="str">
            <v>Mobile Expenses:LDI:Head Office:Operations:Naveed Iqbal</v>
          </cell>
          <cell r="C154" t="str">
            <v>Daily Allowance to Employees:LDI:R.O Quetta:Marketing Prepaid:Kaleem Ullah Abbassi</v>
          </cell>
        </row>
        <row r="155">
          <cell r="B155" t="str">
            <v>P.O.L:LDI:Head Office:Technical:Mr.Tabish Anwar-P.O.L</v>
          </cell>
          <cell r="C155" t="str">
            <v>Daily Allowance to Employees:LDI:R.O Rawalpindi:Marketing Prepaid:Waqas Safdar</v>
          </cell>
        </row>
        <row r="156">
          <cell r="B156" t="str">
            <v>P.O.L:LDI:Head Office:Technical:P.O.L Mr. Amer Nasir</v>
          </cell>
          <cell r="C156" t="str">
            <v>Utility Bills- Electricity:LDI:Head Office:Administration</v>
          </cell>
        </row>
        <row r="157">
          <cell r="B157" t="str">
            <v>P.O.L:LDI:NOC:Administration</v>
          </cell>
          <cell r="C157" t="str">
            <v>Utility Bills-Sui Gas:LDI:Head Office:Administration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  <cell r="C159" t="str">
            <v>Entertainment:LDI:A.O Peshawar:Marketing Prepaid:Islam Gull</v>
          </cell>
        </row>
        <row r="160">
          <cell r="B160" t="str">
            <v>Mobile Expenses:LDI:R.O Karachi:Operations:0300-2014845</v>
          </cell>
          <cell r="C160" t="str">
            <v>Entertainment:LDI:Head Office:Marketing Payphone:Obaid Ullah Dar</v>
          </cell>
        </row>
        <row r="161">
          <cell r="C161" t="str">
            <v>Entertainment:LDI:Head Office:Marketing Prepaid</v>
          </cell>
        </row>
        <row r="162">
          <cell r="B162" t="str">
            <v>Postage &amp; Delivery:LDI:NOC:Administration</v>
          </cell>
          <cell r="C162" t="str">
            <v>Entertainment:LDI:Head Office:Marketing Prepaid:Faisal Bashir Gill</v>
          </cell>
        </row>
        <row r="163">
          <cell r="C163" t="str">
            <v>Entertainment:LDI:Head Office:Marketing Prepaid:Mr. Mustansir Sheikh</v>
          </cell>
        </row>
        <row r="164">
          <cell r="B164" t="str">
            <v>Office Renovation:LDI:NOC:Operations</v>
          </cell>
          <cell r="C164" t="str">
            <v>Entertainment:LDI:R.O Faisalabad:Marketing Prepaid:Irfan Habib</v>
          </cell>
        </row>
        <row r="165">
          <cell r="B165" t="str">
            <v>PREPAYMENTS:Rent- NOC Office</v>
          </cell>
          <cell r="C165" t="str">
            <v>Entertainment:LDI:R.O Faisalabad:Marketing Prepaid:Usama Muneer</v>
          </cell>
        </row>
        <row r="166">
          <cell r="C166" t="str">
            <v>Entertainment:LDI:R.O Karachi:Marketing Prepaid</v>
          </cell>
        </row>
        <row r="167">
          <cell r="C167" t="str">
            <v>Entertainment:LDI:R.O Karachi:Marketing Prepaid:A. R Sherazi</v>
          </cell>
        </row>
        <row r="168">
          <cell r="B168" t="str">
            <v>Printing &amp; Stationay:LDI:NOC:Administration</v>
          </cell>
          <cell r="C168" t="str">
            <v>Entertainment:LDI:R.O Lahore:Marketing Prepaid</v>
          </cell>
        </row>
        <row r="169">
          <cell r="B169" t="str">
            <v>Printing &amp; Stationay:LDI:NOC:Technical</v>
          </cell>
          <cell r="C169" t="str">
            <v>Entertainment:LDI:R.O Lahore:Marketing Prepaid:Imran Bashir</v>
          </cell>
        </row>
        <row r="170">
          <cell r="B170" t="str">
            <v>Office Supplies:LDI:Head Office:Operations:Muhammad ILyas</v>
          </cell>
          <cell r="C170" t="str">
            <v>Travelling:LDI:Head Office:HR:Wajahat Hussain</v>
          </cell>
        </row>
        <row r="171">
          <cell r="B171" t="str">
            <v>Office Supplies:LDI:NOC:Operations</v>
          </cell>
        </row>
        <row r="172">
          <cell r="B172" t="str">
            <v>Security Services:LDI:NOC:Administration</v>
          </cell>
        </row>
        <row r="173">
          <cell r="B173" t="str">
            <v>Office Supplies:LDI:NOC:Operations:Irfan Rafi</v>
          </cell>
          <cell r="C173" t="str">
            <v>Hotelling:LDI:A.O Bahawalpur:Marketing Prepaid:M. Tariq Khan</v>
          </cell>
        </row>
        <row r="174">
          <cell r="B174" t="str">
            <v>Office Supplies:LDI:R.O Faisalabad:Operations</v>
          </cell>
          <cell r="C174" t="str">
            <v>Hotelling:LDI:A.O Jehlum:Marketing Prepaid:Syed Khurram Abbass</v>
          </cell>
        </row>
        <row r="175">
          <cell r="B175" t="str">
            <v>Services:LDI:Head Office:Technical</v>
          </cell>
          <cell r="C175" t="str">
            <v>Hotelling:LDI:A.O Peshawar:Marketing Prepaid:Islam Gull</v>
          </cell>
        </row>
        <row r="176">
          <cell r="B176" t="str">
            <v>Services:LDI:NOC:Administration</v>
          </cell>
          <cell r="C176" t="str">
            <v>Hotelling:LDI:A.O Quetta:Marketing Prepaid:Kaleem Ullah Abbassi</v>
          </cell>
        </row>
        <row r="177">
          <cell r="B177" t="str">
            <v>P.O.L:LDI:Head Office:Operations:P.O.L Mr. Tariq Memon</v>
          </cell>
          <cell r="C177" t="str">
            <v>Hotelling:LDI:A.O Sargodha:Marketing Prepaid:Hafiz Nasir Mehmood</v>
          </cell>
        </row>
        <row r="178">
          <cell r="C178" t="str">
            <v>Hotelling:LDI:Head Office:Marketing Payphone:Obaid Ullah Dar</v>
          </cell>
        </row>
        <row r="179">
          <cell r="C179" t="str">
            <v>Hotelling:LDI:Head Office:Marketing Prepaid</v>
          </cell>
        </row>
        <row r="180">
          <cell r="B180" t="str">
            <v>Telephone Expenses:LDI:NOC:Administration</v>
          </cell>
          <cell r="C180" t="str">
            <v>Hotelling:LDI:R.O Faisalabad:Marketing Prepaid:Usama Muneer</v>
          </cell>
        </row>
        <row r="181">
          <cell r="B181" t="str">
            <v>Telephone Expenses:LDI:NOC:Administration:051-4100856</v>
          </cell>
          <cell r="C181" t="str">
            <v>Hotelling:LDI:R.O Karachi:Marketing Prepaid:A.R Sherazi</v>
          </cell>
        </row>
        <row r="182">
          <cell r="B182" t="str">
            <v>Telephone Expenses:LDI:NOC:Administration:051-4100857</v>
          </cell>
          <cell r="C182" t="str">
            <v>Hotelling:LDI:R.O Multan:Marketing Prepaid:Baber Aftab</v>
          </cell>
        </row>
        <row r="183">
          <cell r="B183" t="str">
            <v>Telephone Expenses:LDI:NOC:Administration:051-4101408</v>
          </cell>
          <cell r="C183" t="str">
            <v>Hotelling:LDI:R.O Multan:Marketing Prepaid:Fiaz Ahmed</v>
          </cell>
        </row>
        <row r="184">
          <cell r="B184" t="str">
            <v>Telephone Expenses:LDI:NOC:Administration:051-4101417</v>
          </cell>
          <cell r="C184" t="str">
            <v>Hotelling:LDI:R.O Rawalpindi:Waqas Safdar</v>
          </cell>
        </row>
        <row r="185">
          <cell r="B185" t="str">
            <v>Telephone Expenses:LDI:NOC:Administration:051-4101420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  <cell r="C187" t="str">
            <v>Internet Expenses:LDI:A.O Bahawalpur:Marketing Prepaid</v>
          </cell>
        </row>
        <row r="188">
          <cell r="B188" t="str">
            <v>Postage &amp; Delivery:LDI:NOC:Operations:Naveed Iqbal</v>
          </cell>
          <cell r="C188" t="str">
            <v>Internet Expenses:LDI:A.O Hyderabad:Marketing Prepaid:Khan Mujeeb Azam</v>
          </cell>
        </row>
        <row r="189">
          <cell r="B189" t="str">
            <v>Travelling:LDI:NOC:Administration</v>
          </cell>
          <cell r="C189" t="str">
            <v>Internet Expenses:LDI:A.O Jehlum:Marketing Prepaid:Syed Khurram Abbass</v>
          </cell>
        </row>
        <row r="190">
          <cell r="B190" t="str">
            <v>Travelling:LDI:NOC:Network Administration:Hamid Bashir</v>
          </cell>
          <cell r="C190" t="str">
            <v>Internet Expenses:LDI:A.O Sargodha:Marketing Prepaid:Hafiz Nasir Mehmood</v>
          </cell>
        </row>
        <row r="191">
          <cell r="B191" t="str">
            <v>Travelling:LDI:NOC:Network Administration:Mr. Amir Nasir</v>
          </cell>
          <cell r="C191" t="str">
            <v>Internet Expenses:LDI:R.O Faisalabad:Marketing Prepaid</v>
          </cell>
        </row>
        <row r="192">
          <cell r="B192" t="str">
            <v>Travelling:LDI:NOC:Network Administration:Nauman Jamil</v>
          </cell>
          <cell r="C192" t="str">
            <v>Internet Expenses:LDI:R.O Faisalabad:Marketing Prepaid:Usama Muneer</v>
          </cell>
        </row>
        <row r="193">
          <cell r="B193" t="str">
            <v>Travelling:LDI:NOC:Technical</v>
          </cell>
          <cell r="C193" t="str">
            <v>Internet Expenses:LDI:R.O Karachi:Marketing Prepaid:A. R Sherazi</v>
          </cell>
        </row>
        <row r="194">
          <cell r="B194" t="str">
            <v>Travelling:LDI:NOC:Technical:Abdul Quyyum</v>
          </cell>
          <cell r="C194" t="str">
            <v>Internet Expenses:LDI:R.O Karachi:Marketing Prepaid:Irfan Javed Lari</v>
          </cell>
        </row>
        <row r="195">
          <cell r="B195" t="str">
            <v>Travelling:LDI:NOC:Technical:Asif Ahmed</v>
          </cell>
          <cell r="C195" t="str">
            <v>Internet Expenses:LDI:R.O Karachi:Marketing Prepaid:Kh. Shoaib ILyas</v>
          </cell>
        </row>
        <row r="196">
          <cell r="B196" t="str">
            <v>Travelling:LDI:NOC:Technical:Hammad Ullah</v>
          </cell>
          <cell r="C196" t="str">
            <v>Internet Expenses:LDI:R.O Lahore:Administration</v>
          </cell>
        </row>
        <row r="197">
          <cell r="B197" t="str">
            <v>Travelling:LDI:NOC:Technical:Mian Hammad Ullah</v>
          </cell>
          <cell r="C197" t="str">
            <v>Internet Expenses:LDI:R.O Lahore:Marketing Prepaid:Imran Bashir</v>
          </cell>
        </row>
        <row r="198">
          <cell r="B198" t="str">
            <v>Travelling:LDI:NOC:Technical:Mr. Sajid Tareen</v>
          </cell>
          <cell r="C198" t="str">
            <v>Internet Expenses:LDI:R.O Multan:Marketing Prepaid:Baber Aftab</v>
          </cell>
        </row>
        <row r="199">
          <cell r="B199" t="str">
            <v>Travelling:LDI:NOC:Technical:Muhammad Shoaib</v>
          </cell>
          <cell r="C199" t="str">
            <v>Internet Expenses:LDI:R.O Multan:Marketing Prepaid:Fiaz Ahmed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2">
          <cell r="B202" t="str">
            <v>Rates &amp; Taxes:LDI:Head Office:Operations:Tariq Memon</v>
          </cell>
          <cell r="C202" t="str">
            <v>legal and Professional charges:LDI:Head Office:Marketing Prepaid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5">
          <cell r="C205" t="str">
            <v>Mark-Up Lease:LDI:A.O Gujranwala:Marketing PCC</v>
          </cell>
        </row>
        <row r="206">
          <cell r="B206" t="str">
            <v>Vehicle R &amp; M:LDI:NOC:Administration</v>
          </cell>
          <cell r="C206" t="str">
            <v>Mark-Up Lease:LDI:A.O Multan:Marketing PCC</v>
          </cell>
        </row>
        <row r="207">
          <cell r="B207" t="str">
            <v>Vehicle R &amp; M:LDI:NOC:Technical:Mr. Amer Nasir</v>
          </cell>
          <cell r="C207" t="str">
            <v>Mark-Up Lease:LDI:A.O Peshawar:Marketing PCC</v>
          </cell>
        </row>
        <row r="208">
          <cell r="B208" t="str">
            <v>Vehicle R &amp; M:LDI:NOC:Technical:Mr. Tabish Anwar</v>
          </cell>
          <cell r="C208" t="str">
            <v>Mark-Up Lease:LDI:A.O Quetta:Marketing PCC</v>
          </cell>
        </row>
        <row r="209">
          <cell r="C209" t="str">
            <v>Mark-Up Lease:LDI:A.O Sukkur:Marketing PCC</v>
          </cell>
        </row>
        <row r="210">
          <cell r="B210" t="str">
            <v>Services:LDI:NOC:Operations</v>
          </cell>
          <cell r="C210" t="str">
            <v>Mark-Up Lease:LDI:Head Office:Marketing</v>
          </cell>
        </row>
        <row r="211">
          <cell r="B211" t="str">
            <v>Services:LDI:NOC:Operations:Naveed Iqbal</v>
          </cell>
          <cell r="C211" t="str">
            <v>Mark-Up Lease:LDI:R.O Faisalabad:Marketing PPC</v>
          </cell>
        </row>
        <row r="212">
          <cell r="B212" t="str">
            <v>ADVANCES:Employees:Projects:WLL:Sajjad Mumtaz</v>
          </cell>
          <cell r="C212" t="str">
            <v>Mark-Up Lease:LDI:R.O Karachi:Marketing PPC</v>
          </cell>
        </row>
        <row r="213">
          <cell r="B213" t="str">
            <v>Entertainment:WLL:Head Office</v>
          </cell>
          <cell r="C213" t="str">
            <v>Mark-Up Lease:LDI:R.O Lahore:Marketing PCC</v>
          </cell>
        </row>
        <row r="214">
          <cell r="B214" t="str">
            <v>Mobile Expenses:WLL:300-8500438</v>
          </cell>
          <cell r="C214" t="str">
            <v>Mark-Up Lease:LDI:R.O Rawalpindi:Marketing PCC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  <cell r="C218" t="str">
            <v>Medical Expenses:LDI:Head Office:Marketing Payphone:Mr. Obaid Ullah Dar</v>
          </cell>
        </row>
        <row r="219">
          <cell r="C219" t="str">
            <v>Medical Expenses:LDI:Head Office:Marketing Prepaid:Medical NSM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  <cell r="C223" t="str">
            <v>Misc. Office Expense:LDI:R.O Faisalabad:Marketing Prepaid</v>
          </cell>
        </row>
        <row r="224">
          <cell r="B224" t="str">
            <v>Travelling:LDI:NOC:Operations:Asim Khan</v>
          </cell>
          <cell r="C224" t="str">
            <v>Misc. Office Expense:LDI:R.O Faisalabad:Marketing Prepaid:Usama Muneer</v>
          </cell>
        </row>
        <row r="225">
          <cell r="B225" t="str">
            <v>Travelling:LDI:NOC:Operations:Faheem Akhtar</v>
          </cell>
          <cell r="C225" t="str">
            <v>Misc. Office Expense:LDI:R.O Lahore:Marketing Prepaid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  <cell r="C229" t="str">
            <v>Mobile Expenses:LDI:A.O Bahawalpur:Marketing Prepaid:0300-8681765</v>
          </cell>
        </row>
        <row r="230">
          <cell r="B230" t="str">
            <v>Travelling:LDI:NOC:Operations:Malik Niaz Khan</v>
          </cell>
          <cell r="C230" t="str">
            <v>Mobile Expenses:LDI:A.O Faisalabad:Marketing Prepaid:0300-8658972</v>
          </cell>
        </row>
        <row r="231">
          <cell r="B231" t="str">
            <v>Travelling:LDI:NOC:Operations:Mr. Naveed Iqbal</v>
          </cell>
          <cell r="C231" t="str">
            <v>Mobile Expenses:LDI:A.O Faisalabad:Marketing Prepaid:0300-8658973</v>
          </cell>
        </row>
        <row r="232">
          <cell r="B232" t="str">
            <v>Travelling:LDI:NOC:Operations:Muhammad ILyas</v>
          </cell>
          <cell r="C232" t="str">
            <v>Mobile Expenses:LDI:A.O Gujranwala:Marketing Prepaid:0300-8648137</v>
          </cell>
        </row>
        <row r="233">
          <cell r="B233" t="str">
            <v>Travelling:LDI:NOC:Operations:Muhammad Tariq</v>
          </cell>
          <cell r="C233" t="str">
            <v>Mobile Expenses:LDI:A.O Hyderabad:Marketing Prepaid:0300-8378321</v>
          </cell>
        </row>
        <row r="234">
          <cell r="B234" t="str">
            <v>Travelling:LDI:NOC:Operations:Numan Usman</v>
          </cell>
          <cell r="C234" t="str">
            <v>Mobile Expenses:LDI:A.O Jehlum:Marketing Prepaid:0300-8511694</v>
          </cell>
        </row>
        <row r="235">
          <cell r="B235" t="str">
            <v>Travelling:LDI:NOC:Operations:Tariq Memon</v>
          </cell>
          <cell r="C235" t="str">
            <v>Mobile Expenses:LDI:A.O Multan:Marketing Prepaid:0300-8734450</v>
          </cell>
        </row>
        <row r="236">
          <cell r="C236" t="str">
            <v>Mobile Expenses:LDI:A.O Multan:Marketing Prepaid:0300-8734451</v>
          </cell>
        </row>
        <row r="237">
          <cell r="C237" t="str">
            <v>Mobile Expenses:LDI:A.O Peshawar:Marketing Prepaid:0300-8584158</v>
          </cell>
        </row>
        <row r="238">
          <cell r="B238" t="str">
            <v>Vehicle R &amp; M:LDI:Head Office:Operations:Tariq Memon</v>
          </cell>
          <cell r="C238" t="str">
            <v>Mobile Expenses:LDI:A.O Peshawar:Marketing Prepaid:Islam Gull</v>
          </cell>
        </row>
        <row r="239">
          <cell r="C239" t="str">
            <v>Mobile Expenses:LDI:A.O Sargodha:Marketing Prepaid:0300-8600704</v>
          </cell>
        </row>
        <row r="240">
          <cell r="C240" t="str">
            <v>Mobile Expenses:LDI:A.O Sukkur:Marketing Prepaid:0300-8313389</v>
          </cell>
        </row>
        <row r="241">
          <cell r="C241" t="str">
            <v>Mobile Expenses:LDI:A.O. Quetta:Marketing Prepaid:0300-8383578</v>
          </cell>
        </row>
        <row r="242">
          <cell r="C242" t="str">
            <v>Mobile Expenses:LDI:Head Office:Marketing Intl. Termination:0300-5016342</v>
          </cell>
        </row>
        <row r="243">
          <cell r="C243" t="str">
            <v>Mobile Expenses:LDI:Head Office:Marketing Payphone:0300-5014814</v>
          </cell>
        </row>
        <row r="244">
          <cell r="C244" t="str">
            <v>Mobile Expenses:LDI:Head Office:Marketing Prepaid:0300-5011746</v>
          </cell>
        </row>
        <row r="245">
          <cell r="C245" t="str">
            <v>Mobile Expenses:LDI:Head Office:Marketing Prepaid:0300-8485865</v>
          </cell>
        </row>
        <row r="246">
          <cell r="C246" t="str">
            <v>Mobile Expenses:LDI:Head Office:Marketing Prepaid:0300-8504535</v>
          </cell>
        </row>
        <row r="247">
          <cell r="C247" t="str">
            <v>Mobile Expenses:LDI:R.O Karachi:Marketing Prepaid:0300-2014841</v>
          </cell>
        </row>
        <row r="248">
          <cell r="C248" t="str">
            <v>Mobile Expenses:LDI:R.O Karachi:Marketing Prepaid:0300-2014842</v>
          </cell>
        </row>
        <row r="249">
          <cell r="C249" t="str">
            <v>Mobile Expenses:LDI:R.O Karachi:Marketing Prepaid:0300-2014843</v>
          </cell>
        </row>
        <row r="250">
          <cell r="C250" t="str">
            <v>Mobile Expenses:LDI:R.O Lahore:Marketing Prepaid:0300-4001861</v>
          </cell>
        </row>
        <row r="251">
          <cell r="C251" t="str">
            <v>Mobile Expenses:LDI:R.O Lahore:Marketing Prepaid:0300-4001865</v>
          </cell>
        </row>
        <row r="252">
          <cell r="C252" t="str">
            <v>Mobile Expenses:LDI:R.O Lahore:Marketing Prepaid:0300-4029027</v>
          </cell>
        </row>
        <row r="253">
          <cell r="C253" t="str">
            <v>Mobile Expenses:LDI:R.O Rawapindi:Marketing Prepaid:0300-5014815</v>
          </cell>
        </row>
        <row r="254">
          <cell r="C254" t="str">
            <v>Mobile Expenses:LDI:R.O Rawapindi:Marketing Prepaid:0300-5015990</v>
          </cell>
        </row>
        <row r="258">
          <cell r="C258" t="str">
            <v>Office Rent:LDI:R.O Faisalabad:Administration</v>
          </cell>
        </row>
        <row r="259">
          <cell r="C259" t="str">
            <v>Office Rent:LDI:R.O Karachi:Administration</v>
          </cell>
        </row>
        <row r="260">
          <cell r="C260" t="str">
            <v>Office Rent:LDI:R.O Lahore:Administration</v>
          </cell>
        </row>
        <row r="261">
          <cell r="C261" t="str">
            <v>Office Rent:LDI:R.O Multan:Administration</v>
          </cell>
        </row>
        <row r="262">
          <cell r="C262" t="str">
            <v>Office Rent:LDI:R.O Rawalpindi:Administration</v>
          </cell>
        </row>
        <row r="266">
          <cell r="C266" t="str">
            <v>Office Supplies:LDI:A.O Hyderabad:Marketing Prepaid:Khan Mujeeb Azam</v>
          </cell>
        </row>
        <row r="267">
          <cell r="C267" t="str">
            <v>Office Supplies:LDI:Head Office:Marketing Payphone:Obaid Ullah Dar</v>
          </cell>
        </row>
        <row r="268">
          <cell r="C268" t="str">
            <v>Office Supplies:LDI:R.O Faisalabad:Marketing Prepaid</v>
          </cell>
        </row>
        <row r="269">
          <cell r="C269" t="str">
            <v>Office Supplies:LDI:R.O Karachi:Marketing Prepaid:A. R Sherazi</v>
          </cell>
        </row>
        <row r="270">
          <cell r="C270" t="str">
            <v>Office Supplies:LDI:R.O Karachi:Marketing Prepaid:Kh. Shoaib ILyas</v>
          </cell>
        </row>
        <row r="271">
          <cell r="C271" t="str">
            <v>Office Supplies:LDI:R.O Lahore:Marketing Prepaid</v>
          </cell>
        </row>
        <row r="272">
          <cell r="C272" t="str">
            <v>Office Supplies:LDI:R.O Lahore:Marketing Prepaid:Imran Bashir</v>
          </cell>
        </row>
        <row r="273">
          <cell r="C273" t="str">
            <v>Office Supplies:LDI:R.O Lahore:Marketing Prepaid:Syed Ali Imran</v>
          </cell>
        </row>
        <row r="274">
          <cell r="C274" t="str">
            <v>Office Supplies:LDI:R.O Lahore:Marketing Prepaid:Syed Muhammad Hassan</v>
          </cell>
        </row>
        <row r="278">
          <cell r="C278" t="str">
            <v>P.O.L:LDI:A.O Gujranwala:Marketing Prepaid:Ali Imran</v>
          </cell>
        </row>
        <row r="279">
          <cell r="C279" t="str">
            <v>P.O.L:LDI:A.O Sargodha:Marketing Prepaid:Hafiz Nasir Mehmood</v>
          </cell>
        </row>
        <row r="280">
          <cell r="C280" t="str">
            <v>P.O.L:LDI:Head Office:Marketing Prepaid:P.O.L Mr. Mustansir</v>
          </cell>
        </row>
        <row r="281">
          <cell r="C281" t="str">
            <v>P.O.L:LDI:Head Office:Marketing Prepaid:P.O.L NSM</v>
          </cell>
        </row>
        <row r="282">
          <cell r="C282" t="str">
            <v>P.O.L:LDI:Head Office:Marketing Prepaid:Sohail Sarwar</v>
          </cell>
        </row>
        <row r="283">
          <cell r="C283" t="str">
            <v>P.O.L:LDI:R.O Faisalabad:Marketing Prepaid:Irfan Habib</v>
          </cell>
        </row>
        <row r="284">
          <cell r="C284" t="str">
            <v>P.O.L:LDI:R.O Faisalabad:Marketing Prepaid:Kaleem Ullah Abbassi</v>
          </cell>
        </row>
        <row r="285">
          <cell r="C285" t="str">
            <v>P.O.L:LDI:R.O Faisalabad:Marketing Prepaid:Usama Muneer</v>
          </cell>
        </row>
        <row r="286">
          <cell r="C286" t="str">
            <v>P.O.L:LDI:R.O Karachi:Marketing Prepaid:A. R Sherazi</v>
          </cell>
        </row>
        <row r="287">
          <cell r="C287" t="str">
            <v>P.O.L:LDI:R.O Karachi:Marketing Prepaid:Irfan Javed Lari</v>
          </cell>
        </row>
        <row r="288">
          <cell r="C288" t="str">
            <v>P.O.L:LDI:R.O Karachi:Marketing Prepaid:Kh. Shoaib ILyas</v>
          </cell>
        </row>
        <row r="289">
          <cell r="C289" t="str">
            <v>P.O.L:LDI:R.O Lahore:Marketing Prepaid:Imran Bashir</v>
          </cell>
        </row>
        <row r="290">
          <cell r="C290" t="str">
            <v>P.O.L:LDI:R.O Lahore:Marketing Prepaid:Zubair A. Latif</v>
          </cell>
        </row>
        <row r="291">
          <cell r="C291" t="str">
            <v>P.O.L:LDI:R.O Quetta:Marketing Prepaid:Kaleem Ullah Abbassi</v>
          </cell>
        </row>
        <row r="292">
          <cell r="C292" t="str">
            <v>P.O.L:LDI:R.O Rawalpindi:Marketing Prepaid:Waqas Safdar</v>
          </cell>
        </row>
        <row r="296">
          <cell r="C296" t="str">
            <v>Postage &amp; Delivery:LDI:.O Hyderabad:Marketing Prepaid:Khan Mujeeb Azam</v>
          </cell>
        </row>
        <row r="297">
          <cell r="C297" t="str">
            <v>Postage &amp; Delivery:LDI:A.O Faisalabad:Marketing Prepaid</v>
          </cell>
        </row>
        <row r="298">
          <cell r="C298" t="str">
            <v>Postage &amp; Delivery:LDI:A.O Faisalabad:Marketing Prepaid:Irfan Habib</v>
          </cell>
        </row>
        <row r="299">
          <cell r="C299" t="str">
            <v>Postage &amp; Delivery:LDI:A.O Faisalabad:Marketing Prepaid:Kaleem Ullah Abbassi</v>
          </cell>
        </row>
        <row r="300">
          <cell r="C300" t="str">
            <v>Postage &amp; Delivery:LDI:A.O Faisalabad:Marketing Prepaid:Usama Muneer</v>
          </cell>
        </row>
        <row r="301">
          <cell r="C301" t="str">
            <v>Postage &amp; Delivery:LDI:A.O Hyderabad:Marketing Prepaid:Khan Mujeeb Azam</v>
          </cell>
        </row>
        <row r="302">
          <cell r="C302" t="str">
            <v>Postage &amp; Delivery:LDI:A.O Jehlum:Marketing Prepaid:Syed Khurram Abbass</v>
          </cell>
        </row>
        <row r="303">
          <cell r="C303" t="str">
            <v>Postage &amp; Delivery:LDI:A.O Quetta:Marketing Prepaid:Kaleem Ullah Abbassi</v>
          </cell>
        </row>
        <row r="304">
          <cell r="C304" t="str">
            <v>Postage &amp; Delivery:LDI:A.O Sargodha</v>
          </cell>
        </row>
        <row r="305">
          <cell r="C305" t="str">
            <v>Postage &amp; Delivery:LDI:A.O Sargodha:Marketing Prepaid:Hafiz Nasir Mehmood</v>
          </cell>
        </row>
        <row r="306">
          <cell r="C306" t="str">
            <v>Postage &amp; Delivery:LDI:R.O Karachi:Marketing Prepaid</v>
          </cell>
        </row>
        <row r="307">
          <cell r="C307" t="str">
            <v>Postage &amp; Delivery:LDI:R.O Karachi:Marketing Prepaid:A. R Sherazi</v>
          </cell>
        </row>
        <row r="308">
          <cell r="C308" t="str">
            <v>Postage &amp; Delivery:LDI:R.O Karachi:Marketing Prepaid:Irfan Javed Lari</v>
          </cell>
        </row>
        <row r="309">
          <cell r="C309" t="str">
            <v>Postage &amp; Delivery:LDI:R.O Karachi:Marketing Prepaid:Kh. Shoaib ILyas</v>
          </cell>
        </row>
        <row r="310">
          <cell r="C310" t="str">
            <v>Postage &amp; Delivery:LDI:R.O Lahore:Marketing Prepaid</v>
          </cell>
        </row>
        <row r="311">
          <cell r="C311" t="str">
            <v>Postage &amp; Delivery:LDI:R.O Lahore:Marketing Prepaid:Imran Bashir</v>
          </cell>
        </row>
        <row r="312">
          <cell r="C312" t="str">
            <v>Postage &amp; Delivery:LDI:R.O Lahore:Marketing Prepaid:Zubair A. Latif</v>
          </cell>
        </row>
        <row r="316">
          <cell r="C316" t="str">
            <v>PREPAYMENTS:Rent - Regional Offices:Faisalabad</v>
          </cell>
        </row>
        <row r="317">
          <cell r="C317" t="str">
            <v>PREPAYMENTS:Rent - Regional Offices:Karachi</v>
          </cell>
        </row>
        <row r="318">
          <cell r="C318" t="str">
            <v>PREPAYMENTS:Rent - Regional Offices:Lahore</v>
          </cell>
        </row>
        <row r="319">
          <cell r="C319" t="str">
            <v>PREPAYMENTS:Rent - Regional Offices:Multan</v>
          </cell>
        </row>
        <row r="320">
          <cell r="C320" t="str">
            <v>PREPAYMENTS:Rent - Regional Offices:Rawalpindi</v>
          </cell>
        </row>
        <row r="324">
          <cell r="C324" t="str">
            <v>Printing &amp; Stationay:LDI:A.O Bahwalpur:Marketing Prepaid</v>
          </cell>
        </row>
        <row r="325">
          <cell r="C325" t="str">
            <v>Printing &amp; Stationay:LDI:A.O Hyderabad:Marketing Prepaid:Khan Mujeeb Azam</v>
          </cell>
        </row>
        <row r="326">
          <cell r="C326" t="str">
            <v>Printing &amp; Stationay:LDI:A.O Peshawar:Marketing Prepaid</v>
          </cell>
        </row>
        <row r="327">
          <cell r="C327" t="str">
            <v>Printing &amp; Stationay:LDI:A.O Quetta:Marketing Prepaid:Kaleem Ullah Abbassi</v>
          </cell>
        </row>
        <row r="328">
          <cell r="C328" t="str">
            <v>Printing &amp; Stationay:LDI:A.O Quetta:Operations</v>
          </cell>
        </row>
        <row r="329">
          <cell r="C329" t="str">
            <v>Printing &amp; Stationay:LDI:Head Office:Marketing Postpaid</v>
          </cell>
        </row>
        <row r="330">
          <cell r="C330" t="str">
            <v>Printing &amp; Stationay:LDI:Head Office:Marketing Prepaid</v>
          </cell>
        </row>
        <row r="331">
          <cell r="C331" t="str">
            <v>Printing &amp; Stationay:LDI:R.O Faisalabad:Marketing Prepaid</v>
          </cell>
        </row>
        <row r="332">
          <cell r="C332" t="str">
            <v>Printing &amp; Stationay:LDI:R.O Faisalabad:Marketing Prepaid:Irfan Habib</v>
          </cell>
        </row>
        <row r="333">
          <cell r="C333" t="str">
            <v>Printing &amp; Stationay:LDI:R.O Faisalabad:Marketing Prepaid:Kaleem Ullah Abbassi</v>
          </cell>
        </row>
        <row r="334">
          <cell r="C334" t="str">
            <v>Printing &amp; Stationay:LDI:R.O Faisalabad:Operations</v>
          </cell>
        </row>
        <row r="335">
          <cell r="C335" t="str">
            <v>Printing &amp; Stationay:LDI:R.O Karachi:Marketing Prepaid</v>
          </cell>
        </row>
        <row r="336">
          <cell r="C336" t="str">
            <v>Printing &amp; Stationay:LDI:R.O Lahore:Marketing Prepaid</v>
          </cell>
        </row>
        <row r="337">
          <cell r="C337" t="str">
            <v>Printing &amp; Stationay:LDI:R.O Lahore:Marketing Prepaid:Imran Bashir</v>
          </cell>
        </row>
        <row r="338">
          <cell r="C338" t="str">
            <v>Printing &amp; Stationay:LDI:R.O Lahore:Marketing Prepaid:Syed Muhammad Hassan</v>
          </cell>
        </row>
        <row r="339">
          <cell r="C339" t="str">
            <v>Printing &amp; Stationay:LDI:R.O Multan</v>
          </cell>
        </row>
        <row r="340">
          <cell r="C340" t="str">
            <v>Printing &amp; Stationay:LDI:R.O Multan:Marketing Prepaid</v>
          </cell>
        </row>
        <row r="341">
          <cell r="C341" t="str">
            <v>Printing &amp; Stationay:LDI:R.O Quetta:Marketing Prepaid:Kaleem Ullah Abbassi</v>
          </cell>
        </row>
        <row r="345">
          <cell r="C345" t="str">
            <v>R &amp; M Building:LDI:R.O Faisalabad:Marketing Prepaid</v>
          </cell>
        </row>
        <row r="346">
          <cell r="C346" t="str">
            <v>R &amp; M Building:LDI:R.O Lahore:Marketing Prepaid</v>
          </cell>
        </row>
        <row r="349">
          <cell r="C349" t="str">
            <v>R &amp; M Electric Equipment:LDI:R.O Faisalabad:Marketing Prepaid</v>
          </cell>
        </row>
        <row r="352">
          <cell r="C352" t="str">
            <v>R &amp; M Vehicle:LDI:A.O. Sargodha:Hafiz Nasir</v>
          </cell>
        </row>
        <row r="355">
          <cell r="C355" t="str">
            <v>Rates &amp; Taxes:LDI:A.O Faisalabad:Marketing Prepaid:Irfan Habib</v>
          </cell>
        </row>
        <row r="356">
          <cell r="C356" t="str">
            <v>Rates &amp; Taxes:LDI:A.O Faisalabad:Marketing Prepaid:Usama Muneer</v>
          </cell>
        </row>
        <row r="357">
          <cell r="C357" t="str">
            <v>Rates &amp; Taxes:LDI:A.O Gujranwala:Marketing Prepaid:Ali Imran</v>
          </cell>
        </row>
        <row r="358">
          <cell r="C358" t="str">
            <v>Rates &amp; Taxes:LDI:A.O Sargodha:Marketing Prepaid:Hafiz Nasir Mehmood</v>
          </cell>
        </row>
        <row r="359">
          <cell r="C359" t="str">
            <v>Rates &amp; Taxes:LDI:Head Office:Marketing Payphone:Obaid Ullah Dar</v>
          </cell>
        </row>
        <row r="360">
          <cell r="C360" t="str">
            <v>Rates &amp; Taxes:LDI:Head Office:Marketing Prepaid:Mr. Mustansir Sheikh</v>
          </cell>
        </row>
        <row r="361">
          <cell r="C361" t="str">
            <v>Rates &amp; Taxes:LDI:Head Office:Marketing Prepaid:NSM</v>
          </cell>
        </row>
        <row r="362">
          <cell r="C362" t="str">
            <v>Rates &amp; Taxes:LDI:R.O Lahore:Marketing Prepaid:Imran Bashir</v>
          </cell>
        </row>
        <row r="363">
          <cell r="C363" t="str">
            <v>Rates &amp; Taxes:LDI:R.O Lahore:Marketing Prepaid:Zubair A. Latif</v>
          </cell>
        </row>
        <row r="364">
          <cell r="C364" t="str">
            <v>Rates &amp; Taxes:LDI:R.O Multan:Marketing Prepaid:Baber Aftab</v>
          </cell>
        </row>
        <row r="365">
          <cell r="C365" t="str">
            <v>Rates &amp; Taxes:LDI:R.O Rawalpindi:Marketing Prepaid:Sheikh Mustansir</v>
          </cell>
        </row>
        <row r="366">
          <cell r="C366" t="str">
            <v>Rates &amp; Taxes:LDI:R.O Rawalpindi:Marketing Prepaid:Waqas Safdar</v>
          </cell>
        </row>
        <row r="367">
          <cell r="C367" t="str">
            <v>Rates &amp; Taxes:LDI:R.O Rawalpindi:Waqas Safdar</v>
          </cell>
        </row>
        <row r="378">
          <cell r="C378" t="str">
            <v>Services:LDI:A.O Peshawar:Marketing Prepaid:Islam Gull</v>
          </cell>
        </row>
        <row r="379">
          <cell r="C379" t="str">
            <v>Services:LDI:Head Office:Marketing Prepaid</v>
          </cell>
        </row>
        <row r="380">
          <cell r="C380" t="str">
            <v>Services:LDI:R.O Faisalabad:Marketing Prepaid</v>
          </cell>
        </row>
        <row r="383">
          <cell r="C383" t="str">
            <v>Telephone Expenses:LDI:A.O Hyderabad:Marketing Prepaid:Khan Mujeeb Azam</v>
          </cell>
        </row>
        <row r="384">
          <cell r="C384" t="str">
            <v>Telephone Expenses:LDI:A.O Jehlum:Marketing Prepaid:Syed Khurram Abbass</v>
          </cell>
        </row>
        <row r="385">
          <cell r="C385" t="str">
            <v>Telephone Expenses:LDI:A.O Sargodha:Marketing Prepaid:Hafiz Nasir Mehmood</v>
          </cell>
        </row>
        <row r="386">
          <cell r="C386" t="str">
            <v>Telephone Expenses:LDI:Head Office:Administration:Calling Cards</v>
          </cell>
        </row>
        <row r="387">
          <cell r="C387" t="str">
            <v>Telephone Expenses:LDI:R.O Faisalabad:041-8556771</v>
          </cell>
        </row>
        <row r="388">
          <cell r="C388" t="str">
            <v>Telephone Expenses:LDI:R.O Faisalabad:041-8556772</v>
          </cell>
        </row>
        <row r="389">
          <cell r="C389" t="str">
            <v>Telephone Expenses:LDI:R.O Faisalabad:041-8556773</v>
          </cell>
        </row>
        <row r="390">
          <cell r="C390" t="str">
            <v>Telephone Expenses:LDI:R.O Faisalabad:041-8556774</v>
          </cell>
        </row>
        <row r="391">
          <cell r="C391" t="str">
            <v>Telephone Expenses:LDI:R.O Faisalabad:Marketing Prepaid</v>
          </cell>
        </row>
        <row r="392">
          <cell r="C392" t="str">
            <v>Telephone Expenses:LDI:R.O Faisalabad:Marketing Prepaid:Kaleem Ullah Abbassi</v>
          </cell>
        </row>
        <row r="393">
          <cell r="C393" t="str">
            <v>Telephone Expenses:LDI:R.O Karachi:Marketing Prepaid</v>
          </cell>
        </row>
        <row r="394">
          <cell r="C394" t="str">
            <v>Telephone Expenses:LDI:R.O Lahore:042-5781237</v>
          </cell>
        </row>
        <row r="395">
          <cell r="C395" t="str">
            <v>Telephone Expenses:LDI:R.O Lahore:042-5781238</v>
          </cell>
        </row>
        <row r="396">
          <cell r="C396" t="str">
            <v>Telephone Expenses:LDI:R.O Lahore:042-5781239</v>
          </cell>
        </row>
        <row r="397">
          <cell r="C397" t="str">
            <v>Telephone Expenses:LDI:R.O Lahore:042-5781240</v>
          </cell>
        </row>
        <row r="398">
          <cell r="C398" t="str">
            <v>Telephone Expenses:LDI:R.O Lahore:042-5781241</v>
          </cell>
        </row>
        <row r="399">
          <cell r="C399" t="str">
            <v>Telephone Expenses:LDI:R.O Lahore:Marketing Prepaid:Imran Bashir</v>
          </cell>
        </row>
        <row r="403">
          <cell r="C403" t="str">
            <v>Travelling:LDI:A.O Bahawalpur:Marketing Prepaid:M. Tariq Khan</v>
          </cell>
        </row>
        <row r="404">
          <cell r="C404" t="str">
            <v>Travelling:LDI:A.O Faisalabad:Marketing Prepaid:Irfan Habib</v>
          </cell>
        </row>
        <row r="405">
          <cell r="C405" t="str">
            <v>Travelling:LDI:A.O Faisalabad:Marketing Prepaid:Kaleem Ullah Abbassi</v>
          </cell>
        </row>
        <row r="406">
          <cell r="C406" t="str">
            <v>Travelling:LDI:A.O Faisalabad:Marketing Prepaid:Usma Muneer</v>
          </cell>
        </row>
        <row r="407">
          <cell r="C407" t="str">
            <v>Travelling:LDI:A.O Gujranwala:Marketing Prepaid:Ali Imran</v>
          </cell>
        </row>
        <row r="408">
          <cell r="C408" t="str">
            <v>Travelling:LDI:A.O Hyderabad:Marketing Prepaid:Khan Mujeeb Azam</v>
          </cell>
        </row>
        <row r="409">
          <cell r="C409" t="str">
            <v>Travelling:LDI:A.O Quetta:Marketing Prepaid:Kaleem Ullah Abbassi</v>
          </cell>
        </row>
        <row r="410">
          <cell r="C410" t="str">
            <v>Travelling:LDI:A.O Sargodha:Marketing Prepaid:Hafiz Nasir Mehmood</v>
          </cell>
        </row>
        <row r="411">
          <cell r="C411" t="str">
            <v>Travelling:LDI:A.O. Jhelum:Marketing Prepaid:Syed Khurram Abbass</v>
          </cell>
        </row>
        <row r="412">
          <cell r="C412" t="str">
            <v>Travelling:LDI:Head Office:Marketing Payphone:Obaid Ullah Dar</v>
          </cell>
        </row>
        <row r="413">
          <cell r="C413" t="str">
            <v>Travelling:LDI:Head Office:Marketing Prepaid</v>
          </cell>
        </row>
        <row r="414">
          <cell r="C414" t="str">
            <v>Travelling:LDI:Head Office:Marketing Prepaid:Sohail Sarwar Khan</v>
          </cell>
        </row>
        <row r="415">
          <cell r="C415" t="str">
            <v>Travelling:LDI:R.O Karachi:Marketing Prepaid:Irfan Javed Lari</v>
          </cell>
        </row>
        <row r="416">
          <cell r="C416" t="str">
            <v>Travelling:LDI:R.O Karachi:Marketing Prepaid:Kh. Shoaib ILyas</v>
          </cell>
        </row>
        <row r="417">
          <cell r="C417" t="str">
            <v>Travelling:LDI:R.O Lahore:Marketing Prepaid:Ali Naeem</v>
          </cell>
        </row>
        <row r="418">
          <cell r="C418" t="str">
            <v>Travelling:LDI:R.O Lahore:Marketing Prepaid:Imran Bashir</v>
          </cell>
        </row>
        <row r="419">
          <cell r="C419" t="str">
            <v>Travelling:LDI:R.O Lahore:Marketing Prepaid:Syed Muhammad Hassan</v>
          </cell>
        </row>
        <row r="420">
          <cell r="C420" t="str">
            <v>Travelling:LDI:R.O Lahore:Marketing Prepaid:Zubair A. Latif</v>
          </cell>
        </row>
        <row r="421">
          <cell r="C421" t="str">
            <v>Travelling:LDI:R.O Multan:Marketing Prepaid:Baber Aftab</v>
          </cell>
        </row>
        <row r="422">
          <cell r="C422" t="str">
            <v>Travelling:LDI:R.O Multan:Marketing Prepaid:Fiaz Ahmad</v>
          </cell>
        </row>
        <row r="423">
          <cell r="C423" t="str">
            <v>Travelling:LDI:R.O Rawalpindi:Marketing Prepaid:Sheikh Mustansir</v>
          </cell>
        </row>
        <row r="424">
          <cell r="C424" t="str">
            <v>Travelling:LDI:R.O Rawalpindi:Marketing Prepaid:Waqas Safdar</v>
          </cell>
        </row>
        <row r="428">
          <cell r="C428" t="str">
            <v>Utility Bills- Electricity:LDI:R.O Failsalabad:Marketing Prepaid</v>
          </cell>
        </row>
        <row r="429">
          <cell r="C429" t="str">
            <v>Utility Bills- Electricity:LDI:R.O Karachi</v>
          </cell>
        </row>
        <row r="430">
          <cell r="C430" t="str">
            <v>Utility Bills- Electricity:LDI:R.O Lahore:Marketing Prepaid</v>
          </cell>
        </row>
        <row r="433">
          <cell r="C433" t="str">
            <v>Vehicle R &amp; M:LDI:A.O Faisalabad:Marketing Prepaid:Irfan Habib</v>
          </cell>
        </row>
        <row r="434">
          <cell r="C434" t="str">
            <v>Vehicle R &amp; M:LDI:A.O Faisalabad:Marketing Prepaid:Usama Muneer</v>
          </cell>
        </row>
        <row r="435">
          <cell r="C435" t="str">
            <v>Vehicle R &amp; M:LDI:A.O Sargodha:Marketing Prepaid:Hafiz Nasir Mehmood</v>
          </cell>
        </row>
        <row r="436">
          <cell r="C436" t="str">
            <v>Vehicle R &amp; M:LDI:Head Office:Marketing Prepaid:Faisal Bashir Gill</v>
          </cell>
        </row>
        <row r="437">
          <cell r="C437" t="str">
            <v>Vehicle R &amp; M:LDI:Head Office:Marketing Prepaid:Mr. Mustansir Sheikh</v>
          </cell>
        </row>
        <row r="438">
          <cell r="C438" t="str">
            <v>Vehicle R &amp; M:LDI:R.O Karachi:Marketing Prepaid:A. R Sherazi</v>
          </cell>
        </row>
        <row r="439">
          <cell r="C439" t="str">
            <v>Vehicle R &amp; M:LDI:R.O Karachi:Marketing Prepaid:Kh. Shoaib ILyas</v>
          </cell>
        </row>
        <row r="440">
          <cell r="C440" t="str">
            <v>Vehicle R &amp; M:LDI:R.O Lahore:Marketing Prepaid:Imran Bashir</v>
          </cell>
        </row>
        <row r="441">
          <cell r="C441" t="str">
            <v>Vehicle R &amp; M:LDI:R.O Quetta:Marketing Prepaid:Kaleem Ullah Abbassi</v>
          </cell>
        </row>
        <row r="442">
          <cell r="C442" t="str">
            <v>Vehicle R &amp; M:LDI:R.O Rawalpindi:Marketing Prepaid:Shekh Mustansir</v>
          </cell>
        </row>
        <row r="443">
          <cell r="C443" t="str">
            <v>Vehicle R &amp; M:LDI:R.O Rawalpindi:Waqas Safdar</v>
          </cell>
        </row>
        <row r="448">
          <cell r="C448" t="str">
            <v>Mobile Expenses:LDI:NOC:Call Centre:0300-5014813</v>
          </cell>
        </row>
        <row r="449">
          <cell r="C449" t="str">
            <v>Office Supplies:LDI:NOC:CallCenter</v>
          </cell>
        </row>
        <row r="450">
          <cell r="C450" t="str">
            <v>Travelling:LDI:NOC:Call Centre:Khurram Malik</v>
          </cell>
        </row>
        <row r="453">
          <cell r="C453" t="str">
            <v>Entertainment:WLL:Head Office:Osama Rahat Khawaja</v>
          </cell>
        </row>
        <row r="454">
          <cell r="C454" t="str">
            <v>Rates &amp; Taxes:WLL:Marketing:Osama Rahat Khuwaja</v>
          </cell>
        </row>
        <row r="455">
          <cell r="C455" t="str">
            <v>Telephone Expenses:WLL:Head Office:Marketing:Osama Rahat Khawaja</v>
          </cell>
        </row>
        <row r="456">
          <cell r="C456" t="str">
            <v>Travelling:WLL:Head Office:Marketing:Osama Rahat Khuwaja</v>
          </cell>
        </row>
      </sheetData>
      <sheetData sheetId="5" refreshError="1">
        <row r="1">
          <cell r="A1" t="str">
            <v>Burraq Telecom Limited</v>
          </cell>
        </row>
        <row r="3">
          <cell r="A3" t="str">
            <v>Detail of Expenses Department Wise (Administration)</v>
          </cell>
        </row>
        <row r="5">
          <cell r="A5" t="str">
            <v>Head of Department: Mr. Sadiq Yousaf Yalmaz-CEO</v>
          </cell>
        </row>
        <row r="9">
          <cell r="B9" t="str">
            <v>Department Expenses</v>
          </cell>
        </row>
        <row r="10">
          <cell r="B10" t="str">
            <v>Entertainment</v>
          </cell>
          <cell r="C10" t="str">
            <v>Salary</v>
          </cell>
        </row>
        <row r="11">
          <cell r="B11" t="str">
            <v>HR</v>
          </cell>
          <cell r="C11" t="str">
            <v>Entertainment</v>
          </cell>
        </row>
        <row r="12">
          <cell r="B12" t="str">
            <v>Mobile Expenses</v>
          </cell>
          <cell r="C12" t="str">
            <v>Salary</v>
          </cell>
        </row>
        <row r="13">
          <cell r="B13" t="str">
            <v>Internet</v>
          </cell>
          <cell r="C13" t="str">
            <v>Hotelling</v>
          </cell>
        </row>
        <row r="14">
          <cell r="B14" t="str">
            <v>P.O.L</v>
          </cell>
          <cell r="C14" t="str">
            <v>Daily Allowance to Employees</v>
          </cell>
        </row>
        <row r="15">
          <cell r="B15" t="str">
            <v>Telephone Expenses</v>
          </cell>
          <cell r="C15" t="str">
            <v>Trevalling</v>
          </cell>
        </row>
        <row r="16">
          <cell r="B16" t="str">
            <v>Vehicle R &amp; M</v>
          </cell>
          <cell r="C16" t="str">
            <v>Ad for Jobs</v>
          </cell>
        </row>
        <row r="17">
          <cell r="B17" t="str">
            <v>Company paid Driver</v>
          </cell>
          <cell r="C17" t="str">
            <v>Entertainment</v>
          </cell>
        </row>
        <row r="18">
          <cell r="B18" t="str">
            <v>Company paid Driver</v>
          </cell>
          <cell r="C18" t="str">
            <v>Fee, Registration &amp; Subscription</v>
          </cell>
        </row>
        <row r="20">
          <cell r="A20" t="str">
            <v>Department Expenses</v>
          </cell>
          <cell r="B20" t="str">
            <v>Regulatory Affairs</v>
          </cell>
        </row>
        <row r="21">
          <cell r="A21" t="str">
            <v>Department Expenses</v>
          </cell>
          <cell r="B21" t="str">
            <v>TVC</v>
          </cell>
          <cell r="C21" t="str">
            <v>Salary</v>
          </cell>
        </row>
        <row r="22">
          <cell r="B22" t="str">
            <v>ADVANCES:Manhattan Pakistan (Pvt.) Ltd</v>
          </cell>
          <cell r="C22" t="str">
            <v>Daily Allowance to Employees</v>
          </cell>
        </row>
        <row r="23">
          <cell r="B23" t="str">
            <v>Daily Allowance to Employees</v>
          </cell>
          <cell r="C23" t="str">
            <v>Entertainment</v>
          </cell>
        </row>
        <row r="24">
          <cell r="B24" t="str">
            <v>ADVANCES:Advertisement &amp; Sales Promotion-BTL</v>
          </cell>
          <cell r="C24" t="str">
            <v>Medical Expenses</v>
          </cell>
        </row>
        <row r="25">
          <cell r="B25" t="str">
            <v>Advertisement &amp; Sales Promotion-BTL</v>
          </cell>
          <cell r="C25" t="str">
            <v>Mobile Expenses</v>
          </cell>
        </row>
        <row r="26">
          <cell r="B26" t="str">
            <v>Fee,Registration &amp; Subscription</v>
          </cell>
          <cell r="C26" t="str">
            <v>Rates &amp; Taxes</v>
          </cell>
        </row>
        <row r="27">
          <cell r="B27" t="str">
            <v>Hotelling</v>
          </cell>
          <cell r="C27" t="str">
            <v>Printing &amp; Stationery</v>
          </cell>
        </row>
        <row r="28">
          <cell r="B28" t="str">
            <v>Advertisement &amp; Sales Promotion-ATL</v>
          </cell>
          <cell r="C28" t="str">
            <v>Travelling</v>
          </cell>
        </row>
        <row r="29">
          <cell r="B29" t="str">
            <v>legal and Professional charges</v>
          </cell>
          <cell r="C29" t="str">
            <v>Electronic Media</v>
          </cell>
        </row>
        <row r="30">
          <cell r="B30" t="str">
            <v>Administration</v>
          </cell>
          <cell r="C30" t="str">
            <v>Print Media</v>
          </cell>
        </row>
        <row r="31">
          <cell r="B31" t="str">
            <v>Medical Expenses</v>
          </cell>
          <cell r="C31" t="str">
            <v>Salary</v>
          </cell>
        </row>
        <row r="32">
          <cell r="B32" t="str">
            <v>Misc. Office Expense</v>
          </cell>
          <cell r="C32" t="str">
            <v>Daily Allowance</v>
          </cell>
        </row>
        <row r="33">
          <cell r="B33" t="str">
            <v>ADVANCES:PR Activities (MPL)</v>
          </cell>
          <cell r="C33" t="str">
            <v>Travelling</v>
          </cell>
        </row>
        <row r="34">
          <cell r="B34" t="str">
            <v>AD for Distributors</v>
          </cell>
          <cell r="C34" t="str">
            <v>Office Rent</v>
          </cell>
        </row>
        <row r="35">
          <cell r="B35" t="str">
            <v>Advertisement:Sponsorship (FAST, Shaukat Khanum,PTCL,PTA,Old Ravians,Terjuman)</v>
          </cell>
          <cell r="C35" t="str">
            <v>Books, Newspaper &amp; Periodicals</v>
          </cell>
        </row>
        <row r="36">
          <cell r="B36" t="str">
            <v>Sales Promotion-ITCN,E-Commerce Gateway,NASCON &amp; (Distributors meeting) Marriott</v>
          </cell>
          <cell r="C36" t="str">
            <v>Postage &amp; Delivery</v>
          </cell>
        </row>
        <row r="37">
          <cell r="B37" t="str">
            <v>Advertisement</v>
          </cell>
          <cell r="C37" t="str">
            <v>Printing &amp; Stationay</v>
          </cell>
        </row>
        <row r="38">
          <cell r="B38" t="str">
            <v>Postage &amp; Delivery</v>
          </cell>
          <cell r="C38" t="str">
            <v>Documentation charges</v>
          </cell>
        </row>
        <row r="39">
          <cell r="B39" t="str">
            <v>Printing &amp; Stationay</v>
          </cell>
          <cell r="C39" t="str">
            <v>Car Rentals</v>
          </cell>
        </row>
        <row r="40">
          <cell r="B40" t="str">
            <v>Amortized on 12 months</v>
          </cell>
          <cell r="C40" t="str">
            <v>Entertainment</v>
          </cell>
        </row>
        <row r="41">
          <cell r="B41" t="str">
            <v>R &amp; M Vehicle</v>
          </cell>
          <cell r="C41" t="str">
            <v>Fee,Registration &amp; Subscription</v>
          </cell>
        </row>
        <row r="42">
          <cell r="B42" t="str">
            <v>Department Expenses</v>
          </cell>
          <cell r="C42" t="str">
            <v>Rates &amp; Taxes</v>
          </cell>
        </row>
        <row r="43">
          <cell r="B43" t="str">
            <v>Telephone Expenses</v>
          </cell>
          <cell r="C43" t="str">
            <v>Internet Expenses</v>
          </cell>
        </row>
        <row r="44">
          <cell r="B44" t="str">
            <v>Services</v>
          </cell>
          <cell r="C44" t="str">
            <v>legal and Professional charges</v>
          </cell>
        </row>
        <row r="45">
          <cell r="B45" t="str">
            <v>Travelling</v>
          </cell>
          <cell r="C45" t="str">
            <v>Mark-Up Lease</v>
          </cell>
        </row>
        <row r="46">
          <cell r="B46" t="str">
            <v>Utility Bills- Electricity</v>
          </cell>
          <cell r="C46" t="str">
            <v>Misc. Office Expense</v>
          </cell>
        </row>
        <row r="47">
          <cell r="B47" t="str">
            <v>Sales Promotion</v>
          </cell>
          <cell r="C47" t="str">
            <v>Office Supplies</v>
          </cell>
        </row>
        <row r="48">
          <cell r="B48" t="str">
            <v>Services</v>
          </cell>
          <cell r="C48" t="str">
            <v>Mobile Expenses</v>
          </cell>
        </row>
        <row r="49">
          <cell r="A49" t="str">
            <v>WLL</v>
          </cell>
          <cell r="C49" t="str">
            <v>P.O.L</v>
          </cell>
        </row>
        <row r="50">
          <cell r="B50" t="str">
            <v>ADVANCES:Employees:Projects:WLL:Sajjad Mumtaz</v>
          </cell>
          <cell r="C50" t="str">
            <v>R &amp; M Electric Equipment</v>
          </cell>
        </row>
        <row r="51">
          <cell r="B51" t="str">
            <v>Salary</v>
          </cell>
          <cell r="C51" t="str">
            <v>R &amp; M Vehicle</v>
          </cell>
        </row>
        <row r="52">
          <cell r="B52" t="str">
            <v>Entertainment</v>
          </cell>
          <cell r="C52" t="str">
            <v>Office Renovation</v>
          </cell>
        </row>
        <row r="53">
          <cell r="B53" t="str">
            <v>P.O.L</v>
          </cell>
          <cell r="C53" t="str">
            <v>Security Services</v>
          </cell>
        </row>
        <row r="54">
          <cell r="B54" t="str">
            <v>Mobile Expenses:WLL:300-8500438</v>
          </cell>
          <cell r="C54" t="str">
            <v>Gardening</v>
          </cell>
        </row>
        <row r="55">
          <cell r="B55" t="str">
            <v>Printing &amp; Stationay</v>
          </cell>
          <cell r="C55" t="str">
            <v>Services</v>
          </cell>
        </row>
        <row r="56">
          <cell r="B56" t="str">
            <v>Travelling</v>
          </cell>
          <cell r="C56" t="str">
            <v>Seminar &amp; Functions (Contract Sign Cery)</v>
          </cell>
        </row>
        <row r="57">
          <cell r="B57" t="str">
            <v>Entertainment:LDI:Head Office:Operations:Director Operations</v>
          </cell>
          <cell r="C57" t="str">
            <v>Telephone Expenses</v>
          </cell>
        </row>
        <row r="58">
          <cell r="B58" t="str">
            <v>Entertainment:LDI:NOC:Operations:Director Operations</v>
          </cell>
          <cell r="C58" t="str">
            <v>Utility Bills- Electricity</v>
          </cell>
        </row>
        <row r="59">
          <cell r="C59" t="str">
            <v>Utility Bills-Sui Gas</v>
          </cell>
        </row>
        <row r="60">
          <cell r="C60" t="str">
            <v>Utiliy Bills-Water</v>
          </cell>
        </row>
        <row r="61">
          <cell r="B61" t="str">
            <v>Medical Expenses:LDI:Head Office:Operations:Muhammad Aqeel</v>
          </cell>
          <cell r="C61" t="str">
            <v>Bad Debts</v>
          </cell>
        </row>
        <row r="62">
          <cell r="B62" t="str">
            <v>Entertainment:LDI:Head Office:Technical:Asad Karim</v>
          </cell>
          <cell r="C62" t="str">
            <v>Documentation Charges</v>
          </cell>
        </row>
        <row r="63">
          <cell r="B63" t="str">
            <v>Internet Expenses:LDI:NOC:Technical:Asad Karim</v>
          </cell>
          <cell r="C63" t="str">
            <v>Office Rent:R.O Faisalabad</v>
          </cell>
        </row>
        <row r="64">
          <cell r="B64" t="str">
            <v>Medical Expenses:LDI:NOC:Technical:Mr. Asad Karim C.T.O.</v>
          </cell>
          <cell r="C64" t="str">
            <v>Office Rent:R.O Lahore</v>
          </cell>
        </row>
        <row r="65">
          <cell r="B65" t="str">
            <v>Mobile Expenses:LDI:Head Office:Technical:Mr. Asad Karim C.T.O</v>
          </cell>
          <cell r="C65" t="str">
            <v>Office Rent:R.O Multan</v>
          </cell>
        </row>
        <row r="66">
          <cell r="B66" t="str">
            <v>P.O.L:LDI:Head Office:Technical:P.O.L Mr. Asad Karim</v>
          </cell>
          <cell r="C66" t="str">
            <v>Office Rent:R.O Rawalpindi</v>
          </cell>
        </row>
        <row r="67">
          <cell r="B67" t="str">
            <v>Telephone Expenses:LDI:Head Office:Director's Telephone Expenses:Mr. Asad Karim C.T.O.</v>
          </cell>
          <cell r="C67" t="str">
            <v>Cost of Services:LDI:Insurance-LDI Equipment</v>
          </cell>
        </row>
        <row r="68">
          <cell r="B68" t="str">
            <v>Vehicle R &amp; M:LDI:Head Office:Technical:Mr. Asad Karim</v>
          </cell>
          <cell r="C68" t="str">
            <v>PREPAYMENTS:Insurance:Vehicles</v>
          </cell>
        </row>
        <row r="69">
          <cell r="C69" t="str">
            <v>Office Supplies</v>
          </cell>
        </row>
        <row r="70">
          <cell r="B70" t="str">
            <v>Rates &amp; Taxes:LDI:Head Office:Operations:Director Operations</v>
          </cell>
          <cell r="C70" t="str">
            <v>Car Rentals:LDI:Administration:CEO</v>
          </cell>
        </row>
        <row r="71">
          <cell r="C71" t="str">
            <v>Entertainment:LDI:Head Office:Administration:- CEO</v>
          </cell>
        </row>
        <row r="72">
          <cell r="B72" t="str">
            <v>ADVANCES:Employees:Projects:NOC:Hamid Bashir</v>
          </cell>
          <cell r="C72" t="str">
            <v>Hotelling:LDI:Head Office:Administration:CEO</v>
          </cell>
        </row>
        <row r="73">
          <cell r="B73" t="str">
            <v>ADVANCES:Employees:Projects:NOC:Shahzad Ahmed (Admin)</v>
          </cell>
          <cell r="C73" t="str">
            <v>Medical Expenses:LDI:Head Office:Medical CEO</v>
          </cell>
        </row>
        <row r="74">
          <cell r="B74" t="str">
            <v>ADVANCES:Employees:Projects:NOC:Tabish Anwar</v>
          </cell>
          <cell r="C74" t="str">
            <v>Mobile Expenses:LDI:Head Office:Administration:0300-8454399</v>
          </cell>
        </row>
        <row r="75">
          <cell r="B75" t="str">
            <v>Call Center</v>
          </cell>
          <cell r="C75" t="str">
            <v>P.O.L:LDI:Head Office:Administration:P.O.L-CEO</v>
          </cell>
        </row>
        <row r="76">
          <cell r="C76" t="str">
            <v>Rates &amp; Taxes:LDI:Head Office:Administration:CEO</v>
          </cell>
        </row>
        <row r="77">
          <cell r="C77" t="str">
            <v>Vehicle R &amp; M:LDI:Head Office:Administration:CEO</v>
          </cell>
        </row>
        <row r="78">
          <cell r="B78" t="str">
            <v>ADVANCES:Employees:Projects:Operations:Abdul Quyyum</v>
          </cell>
          <cell r="C78" t="str">
            <v>Mobile Expenses</v>
          </cell>
        </row>
        <row r="79">
          <cell r="B79" t="str">
            <v>Car Rentals:LDI:NOC:Technical</v>
          </cell>
          <cell r="C79" t="str">
            <v>Office Supplies</v>
          </cell>
        </row>
        <row r="80">
          <cell r="B80" t="str">
            <v>ADVANCES:Employees:Projects:Operations:Arif (Quetta)</v>
          </cell>
          <cell r="C80" t="str">
            <v>Travelling</v>
          </cell>
        </row>
        <row r="81">
          <cell r="B81" t="str">
            <v>ADVANCES:Employees:Projects:Operations:Asim Khan (Peshawar)</v>
          </cell>
        </row>
        <row r="82">
          <cell r="B82" t="str">
            <v>Consultancy:LDI:NOC:Technical</v>
          </cell>
        </row>
        <row r="83">
          <cell r="B83" t="str">
            <v>ADVANCES:Employees:Projects:Operations:Faheem Akhtar</v>
          </cell>
          <cell r="C83" t="str">
            <v>ADVANCES:Employees:Projects:Administration:Imran W Khan</v>
          </cell>
        </row>
        <row r="84">
          <cell r="B84" t="str">
            <v>ADVANCES:Employees:Projects:Operations:Faisal Nadeem</v>
          </cell>
          <cell r="C84" t="str">
            <v>ADVANCES:Employees:Projects:Administration:Mailk Yasir</v>
          </cell>
        </row>
        <row r="85">
          <cell r="B85" t="str">
            <v>Cost of Services:LDI:NOC-Expenses:Electricity Bills</v>
          </cell>
          <cell r="C85" t="str">
            <v>ADVANCES:Employees:Projects:Administration:Mr. Noor Hussain</v>
          </cell>
        </row>
        <row r="86">
          <cell r="B86" t="str">
            <v>ADVANCES:Employees:Projects:Operations:Irfan (Jehlum)</v>
          </cell>
          <cell r="C86" t="str">
            <v>ADVANCES:Employees:Projects:Administration:Uzma Kiani</v>
          </cell>
        </row>
        <row r="87">
          <cell r="B87" t="str">
            <v>ADVANCES:Employees:Projects:Operations:Irfan Rafi</v>
          </cell>
          <cell r="C87" t="str">
            <v>ADVANCES:Advances-Projects:Marriott Hotel - Islamabad</v>
          </cell>
        </row>
        <row r="88">
          <cell r="B88" t="str">
            <v>Daily Allowance to Employees:LDI:NOC:Technical:Abdul Quyyum</v>
          </cell>
        </row>
        <row r="89">
          <cell r="B89" t="str">
            <v>Daily Allowance to Employees:LDI:NOC:Technical:Muhammad Shoaib</v>
          </cell>
          <cell r="C89" t="str">
            <v>Books, Newspaper &amp; Periodicals:LDI:Head Office:Administration</v>
          </cell>
        </row>
        <row r="90">
          <cell r="B90" t="str">
            <v>Daily Allowance to Employees:LDI:NOC:Technical:Syed Babar Abbass</v>
          </cell>
          <cell r="C90" t="str">
            <v>ADVANCES:Manhattan Pakistan (Pvt.) Ltd</v>
          </cell>
        </row>
        <row r="91">
          <cell r="B91" t="str">
            <v>Daily Allowance to Employees:LDI:NOC:Technical:Zahid Masood</v>
          </cell>
          <cell r="C91" t="str">
            <v>ADVANCES:Advertisement &amp; Sales Promotion:Digi Print</v>
          </cell>
        </row>
        <row r="92">
          <cell r="B92" t="str">
            <v>ADVANCES:Employees:Projects:Operations:Muhammad ILyas</v>
          </cell>
          <cell r="C92" t="str">
            <v>ADVANCES:Advertisement &amp; Sales Promotion:Expo Men</v>
          </cell>
        </row>
        <row r="93">
          <cell r="B93" t="str">
            <v>ADVANCES:Employees:Projects:Operations:Naveed Iqbal</v>
          </cell>
          <cell r="C93" t="str">
            <v>Daily Allowance to Employees:LDI:Head Office:Administration:Hamid (Driver)</v>
          </cell>
        </row>
        <row r="94">
          <cell r="B94" t="str">
            <v>ADVANCES:Employees:Projects:Operations:Noman (Karachi)</v>
          </cell>
          <cell r="C94" t="str">
            <v>ADVANCES:Advertisement &amp; Sales Promotion:M/s Ad King</v>
          </cell>
        </row>
        <row r="95">
          <cell r="B95" t="str">
            <v>Entertainment:LDI:NOC:Administration</v>
          </cell>
          <cell r="C95" t="str">
            <v>Entertainment:LDI:Head Office:Administration</v>
          </cell>
        </row>
        <row r="96">
          <cell r="B96" t="str">
            <v>Entertainment:LDI:NOC:Network Administration:Asif Ahmed</v>
          </cell>
          <cell r="C96" t="str">
            <v>ADVANCES:Advertisement &amp; Sales Promotion:M/s Sign Mark</v>
          </cell>
        </row>
        <row r="97">
          <cell r="B97" t="str">
            <v>Entertainment:LDI:NOC:Network Administration:Nauman Jamil</v>
          </cell>
          <cell r="C97" t="str">
            <v>Gardening:LDI:H.O:Administration</v>
          </cell>
        </row>
        <row r="98">
          <cell r="B98" t="str">
            <v>Entertainment:LDI:NOC:Technical:Syed Babar Abbass</v>
          </cell>
          <cell r="C98" t="str">
            <v>ADVANCES:Advertisement &amp; Sales Promotion:M/s Waqas Advertisers</v>
          </cell>
        </row>
        <row r="99">
          <cell r="B99" t="str">
            <v>Entertainment:LDI:NOC:Technical:Zahid Masood</v>
          </cell>
          <cell r="C99" t="str">
            <v>Internet Expenses:LDI:Head Office:Administration</v>
          </cell>
        </row>
        <row r="100">
          <cell r="B100" t="str">
            <v>ADVANCES:Employees:Projects:Operations:Zubair A. Latif (Lahore)</v>
          </cell>
          <cell r="C100" t="str">
            <v>ADVANCES:Advertisement &amp; Sales Promotion:Pearl Graphics</v>
          </cell>
        </row>
        <row r="101">
          <cell r="C101" t="str">
            <v>Mark-Up Lease:LDI:Head Office:Administration</v>
          </cell>
        </row>
        <row r="103">
          <cell r="B103" t="str">
            <v>Hotelling:LDI:NOC:Network Administration:Nauman Jamil</v>
          </cell>
          <cell r="C103" t="str">
            <v>Misc. Office Expense</v>
          </cell>
        </row>
        <row r="104">
          <cell r="B104" t="str">
            <v>Hotelling:LDI:NOC:Operations:Jamil Ahmed</v>
          </cell>
          <cell r="C104" t="str">
            <v>Misc. Office Expense:LDI:Head Office:Administration</v>
          </cell>
        </row>
        <row r="105">
          <cell r="B105" t="str">
            <v>Hotelling:LDI:NOC:Technical</v>
          </cell>
        </row>
        <row r="107">
          <cell r="B107" t="str">
            <v>Car Rentals:LDI:Head Office:Operations</v>
          </cell>
          <cell r="C107" t="str">
            <v>Office Renovation:LDI:Head Office:Administration</v>
          </cell>
        </row>
        <row r="108">
          <cell r="C108" t="str">
            <v>ADVANCES:Employees:Projects:Marketing:A. R Sherazi (KHI)</v>
          </cell>
        </row>
        <row r="109">
          <cell r="B109" t="str">
            <v>Internet Expenses:LDI:NOC:Administration</v>
          </cell>
          <cell r="C109" t="str">
            <v>Office Rent:LDI:Head Office:Administration</v>
          </cell>
        </row>
        <row r="110">
          <cell r="B110" t="str">
            <v>Internet Expenses:LDI:NOC:Network Administration:Amir Nasir</v>
          </cell>
          <cell r="C110" t="str">
            <v>ADVANCES:Employees:Projects:Marketing:Mr. Imran Bashir (RSM LHR)</v>
          </cell>
        </row>
        <row r="111">
          <cell r="B111" t="str">
            <v>Internet Expenses:LDI:NOC:Network Administration:Atif Rasheed</v>
          </cell>
          <cell r="C111" t="str">
            <v>Office Supplies:LDI:Head Office:Administration</v>
          </cell>
        </row>
        <row r="112">
          <cell r="B112" t="str">
            <v>Internet Expenses:LDI:NOC:Network Administration:Numan Jamil</v>
          </cell>
          <cell r="C112" t="str">
            <v>ADVANCES:Employees:Projects:Marketing:Mr. Usama Muneer</v>
          </cell>
        </row>
        <row r="113">
          <cell r="B113" t="str">
            <v>Internet Expenses:LDI:NOC:Technical</v>
          </cell>
          <cell r="C113" t="str">
            <v>P.O.L:LDI:Head Office:Administration:P.O.L-Official</v>
          </cell>
        </row>
        <row r="114">
          <cell r="B114" t="str">
            <v>Daily Allowance to Employees:LDI:NOC:Operations:Faheem Akhtar</v>
          </cell>
        </row>
        <row r="115">
          <cell r="B115" t="str">
            <v>Daily Allowance to Employees:LDI:NOC:Operations:Muhammad ILyas</v>
          </cell>
          <cell r="C115" t="str">
            <v>ADVANCES:M/S Saeed Akhtar Studio</v>
          </cell>
        </row>
        <row r="116">
          <cell r="C116" t="str">
            <v>Postage &amp; Delivery:LDI:Head Office:Adminstration</v>
          </cell>
        </row>
        <row r="117">
          <cell r="B117" t="str">
            <v>legal and Professional charges:LDI:NOC:Administration</v>
          </cell>
          <cell r="C117" t="str">
            <v>Advertisement:LDI:Head Office:Marketing Prepaid</v>
          </cell>
        </row>
        <row r="118">
          <cell r="B118" t="str">
            <v>Entertainment:LDI:NOC:Operations:Faheem Akhtar</v>
          </cell>
          <cell r="C118" t="str">
            <v>Advertisement:LDI:Head Office:Marketing Prepaid:ATL</v>
          </cell>
        </row>
        <row r="119">
          <cell r="B119" t="str">
            <v>Entertainment:LDI:NOC:Operations:Irfan Rafi</v>
          </cell>
          <cell r="C119" t="str">
            <v>PREPAYMENTS:Rent- Head Office</v>
          </cell>
        </row>
        <row r="120">
          <cell r="B120" t="str">
            <v>Entertainment:LDI:NOC:Operations:Muhammad ILyas</v>
          </cell>
          <cell r="C120" t="str">
            <v>Advertisement:LDI:Head Office:Marketing Prepaid:Sponsorship</v>
          </cell>
        </row>
        <row r="121">
          <cell r="B121" t="str">
            <v>Mark-Up Lease:LDI:NOC:Technical</v>
          </cell>
          <cell r="C121" t="str">
            <v>Printing &amp; Stationay</v>
          </cell>
        </row>
        <row r="122">
          <cell r="B122" t="str">
            <v>Mark-Up Lease:LDI:NOC:Technical:Equipment</v>
          </cell>
          <cell r="C122" t="str">
            <v>Printing &amp; Stationay:LDI:Head Office:Administration</v>
          </cell>
        </row>
        <row r="124">
          <cell r="C124" t="str">
            <v>Sales Promotion:LDI:H.O:Marketing Prepaid</v>
          </cell>
        </row>
        <row r="125">
          <cell r="C125" t="str">
            <v>R &amp; M Building:LDI:Head Office:Administration</v>
          </cell>
        </row>
        <row r="126">
          <cell r="B126" t="str">
            <v>Medical Expenses:LDI:NOC:Administration:Tabib Hussain</v>
          </cell>
        </row>
        <row r="127">
          <cell r="B127" t="str">
            <v>Medical Expenses:LDI:NOC:Technical:Abdul Quyyum</v>
          </cell>
          <cell r="C127" t="str">
            <v>Selling Expenses:Advertisment:Prepaid Calling Card:Below The Line:POS</v>
          </cell>
        </row>
        <row r="128">
          <cell r="B128" t="str">
            <v>Medical Expenses:LDI:NOC:Technical:Mr. Abdul Qayyum NOC</v>
          </cell>
          <cell r="C128" t="str">
            <v>R &amp; M Electric Equipment:LDI:Head Office:Administration</v>
          </cell>
        </row>
        <row r="129">
          <cell r="B129" t="str">
            <v>Medical Expenses:LDI:NOC:Technical:Mr. Amer Nasir</v>
          </cell>
        </row>
        <row r="130">
          <cell r="B130" t="str">
            <v>Medical Expenses:LDI:NOC:Technical:Mr. Nadeem M. Khan</v>
          </cell>
        </row>
        <row r="131">
          <cell r="B131" t="str">
            <v>Medical Expenses:LDI:NOC:Technical:Mr. Tabish Anwar</v>
          </cell>
          <cell r="C131" t="str">
            <v>Rates &amp; Taxes:LDI:Head Office:Administration</v>
          </cell>
        </row>
        <row r="132">
          <cell r="B132" t="str">
            <v>Medical Expenses:LDI:NOC:Technical:Syed Babar Abbass</v>
          </cell>
          <cell r="C132" t="str">
            <v>Rates &amp; Taxes:LDI:Head Office:Administration:Uzma Kiani</v>
          </cell>
        </row>
        <row r="133">
          <cell r="B133" t="str">
            <v>Medical Expenses:LDI:NOC:Technical:Zahid Masood</v>
          </cell>
        </row>
        <row r="135">
          <cell r="B135" t="str">
            <v>legal and Professional charges:LDI:Head Office:Operations</v>
          </cell>
          <cell r="C135" t="str">
            <v>Security Services:LDI:Head Office:Administration</v>
          </cell>
        </row>
        <row r="138">
          <cell r="B138" t="str">
            <v>Mobile Expenses:LDI:NOC:Administration</v>
          </cell>
          <cell r="C138" t="str">
            <v>Services:LDI:Head Office:Administration</v>
          </cell>
        </row>
        <row r="139">
          <cell r="B139" t="str">
            <v>Mobile Expenses:LDI:NOC:Network Administration:Nauman Jamil</v>
          </cell>
          <cell r="C139" t="str">
            <v>Car Rentals:LDI:A.O Faisalabad:Marketing Prepaid:Osama Muneer</v>
          </cell>
        </row>
        <row r="140">
          <cell r="B140" t="str">
            <v>Mobile Expenses:LDI:NOC:Tehnical:0300-5011742</v>
          </cell>
          <cell r="C140" t="str">
            <v>Car Rentals:LDI:Head Office:Marketing Prepaid</v>
          </cell>
        </row>
        <row r="141">
          <cell r="B141" t="str">
            <v>Mobile Expenses:LDI:NOC:Tehnical:0300-5011745</v>
          </cell>
          <cell r="C141" t="str">
            <v>Telephone Expenses:LDI:Head Office:Administration:051-2112379</v>
          </cell>
        </row>
        <row r="142">
          <cell r="B142" t="str">
            <v>Mobile Expenses:LDI:NOC:Tehnical:0333-5679922</v>
          </cell>
          <cell r="C142" t="str">
            <v>Telephone Expenses:LDI:Head Office:Administration:051-2112380</v>
          </cell>
        </row>
        <row r="143">
          <cell r="C143" t="str">
            <v>Telephone Expenses:LDI:Head Office:Administration:051-2112381</v>
          </cell>
        </row>
        <row r="144">
          <cell r="C144" t="str">
            <v>Telephone Expenses:LDI:Head Office:Administration:051-2112382</v>
          </cell>
        </row>
        <row r="145">
          <cell r="B145" t="str">
            <v>Office Renovation:LDI:NOC:Administration</v>
          </cell>
          <cell r="C145" t="str">
            <v>Telephone Expenses:LDI:Head Office:Administration:051-2113644</v>
          </cell>
        </row>
        <row r="146">
          <cell r="B146" t="str">
            <v>Misc. Office Expense:LDI:NOC:Operations:Asim Khan</v>
          </cell>
          <cell r="C146" t="str">
            <v>Telephone Expenses:LDI:Head Office:Administration:051-2113645</v>
          </cell>
        </row>
        <row r="147">
          <cell r="B147" t="str">
            <v>Misc. Office Expense:LDI:NOC:Operations:Faheem Akhtar</v>
          </cell>
          <cell r="C147" t="str">
            <v>Telephone Expenses:LDI:Head Office:Administration:051-2113646</v>
          </cell>
        </row>
        <row r="148">
          <cell r="B148" t="str">
            <v>Office Rent:LDI:NOC:Administration</v>
          </cell>
          <cell r="C148" t="str">
            <v>Telephone Expenses:LDI:Head Office:Administration:051-2113647</v>
          </cell>
        </row>
        <row r="149">
          <cell r="B149" t="str">
            <v>Misc. Office Expense:LDI:NOC:Operations:Muhammad Tariq</v>
          </cell>
          <cell r="C149" t="str">
            <v>Telephone Expenses:LDI:Head Office:Administration:051-2113648</v>
          </cell>
        </row>
        <row r="150">
          <cell r="C150" t="str">
            <v>Telephone Expenses:LDI:Head Office:Administration:051-2113649</v>
          </cell>
        </row>
        <row r="151">
          <cell r="B151" t="str">
            <v>Office Supplies:LDI:NOC:Administration</v>
          </cell>
          <cell r="C151" t="str">
            <v>Daily Allowance to Employees:LDI:A.O Sargodha:Prepaid:Hafiz Nasir</v>
          </cell>
        </row>
        <row r="152">
          <cell r="B152" t="str">
            <v>Office Supplies:LDI:NOC:Network Administration</v>
          </cell>
          <cell r="C152" t="str">
            <v>Daily Allowance to Employees:LDI:R.O Faisalabad:Marketing Prepaid:Irfan Habib</v>
          </cell>
        </row>
        <row r="153">
          <cell r="B153" t="str">
            <v>Mobile Expenses:LDI:Head Office:Operations:0300-5011743</v>
          </cell>
          <cell r="C153" t="str">
            <v>Travelling:LDI:Head Office:Administration</v>
          </cell>
        </row>
        <row r="154">
          <cell r="B154" t="str">
            <v>Mobile Expenses:LDI:Head Office:Operations:Naveed Iqbal</v>
          </cell>
          <cell r="C154" t="str">
            <v>Daily Allowance to Employees:LDI:R.O Quetta:Marketing Prepaid:Kaleem Ullah Abbassi</v>
          </cell>
        </row>
        <row r="155">
          <cell r="B155" t="str">
            <v>P.O.L:LDI:Head Office:Technical:Mr.Tabish Anwar-P.O.L</v>
          </cell>
          <cell r="C155" t="str">
            <v>Utility Bills- Electricity</v>
          </cell>
        </row>
        <row r="156">
          <cell r="B156" t="str">
            <v>P.O.L:LDI:Head Office:Technical:P.O.L Mr. Amer Nasir</v>
          </cell>
          <cell r="C156" t="str">
            <v>Utility Bills- Electricity:LDI:Head Office:Administration</v>
          </cell>
        </row>
        <row r="157">
          <cell r="B157" t="str">
            <v>P.O.L:LDI:NOC:Administration</v>
          </cell>
          <cell r="C157" t="str">
            <v>Utility Bills-Sui Gas:LDI:Head Office:Administration</v>
          </cell>
        </row>
        <row r="158">
          <cell r="B158" t="str">
            <v>P.O.L:LDI:NOC:Administration:Generator</v>
          </cell>
        </row>
        <row r="159">
          <cell r="B159" t="str">
            <v>P.O.L:LDI:NOC:Technical</v>
          </cell>
          <cell r="C159" t="str">
            <v>Entertainment:LDI:A.O Peshawar:Marketing Prepaid:Islam Gull</v>
          </cell>
        </row>
        <row r="160">
          <cell r="B160" t="str">
            <v>Mobile Expenses:LDI:R.O Karachi:Operations:0300-2014845</v>
          </cell>
          <cell r="C160" t="str">
            <v>Vehicle R &amp; M:LDI:Head Office:Administration</v>
          </cell>
        </row>
        <row r="161">
          <cell r="C161" t="str">
            <v>Entertainment:LDI:Head Office:Marketing Prepaid</v>
          </cell>
        </row>
        <row r="162">
          <cell r="B162" t="str">
            <v>Postage &amp; Delivery:LDI:NOC:Administration</v>
          </cell>
          <cell r="C162" t="str">
            <v>Vehicle R &amp; M:LDI:Head Office:Administration:Pool Car</v>
          </cell>
        </row>
        <row r="163">
          <cell r="C163" t="str">
            <v>Entertainment:LDI:Head Office:Marketing Prepaid:Mr. Mustansir Sheikh</v>
          </cell>
        </row>
        <row r="164">
          <cell r="B164" t="str">
            <v>Office Renovation:LDI:NOC:Operations</v>
          </cell>
          <cell r="C164" t="str">
            <v>Entertainment:LDI:R.O Faisalabad:Marketing Prepaid:Irfan Habib</v>
          </cell>
        </row>
        <row r="165">
          <cell r="B165" t="str">
            <v>PREPAYMENTS:Rent- NOC Office</v>
          </cell>
          <cell r="C165" t="str">
            <v>Entertainment:LDI:R.O Faisalabad:Marketing Prepaid:Usama Muneer</v>
          </cell>
        </row>
        <row r="166">
          <cell r="C166" t="str">
            <v>Daily Allowance to Employees:LDI:Head Office:HR:Wajahat Hussain</v>
          </cell>
        </row>
        <row r="167">
          <cell r="C167" t="str">
            <v>Entertainment:LDI:Head Office:HR:Salman T. Ghani</v>
          </cell>
        </row>
        <row r="168">
          <cell r="B168" t="str">
            <v>Printing &amp; Stationay:LDI:NOC:Administration</v>
          </cell>
          <cell r="C168" t="str">
            <v>Entertainment:LDI:Head Office:HR:Wajahat Hussain</v>
          </cell>
        </row>
        <row r="169">
          <cell r="B169" t="str">
            <v>Printing &amp; Stationay:LDI:NOC:Technical</v>
          </cell>
          <cell r="C169" t="str">
            <v>Fee,Registration &amp; Subscription:LDI:Head Office:Human Resouce</v>
          </cell>
        </row>
        <row r="170">
          <cell r="B170" t="str">
            <v>Office Supplies:LDI:Head Office:Operations:Muhammad ILyas</v>
          </cell>
          <cell r="C170" t="str">
            <v>Travelling:LDI:Head Office:HR:Wajahat Hussain</v>
          </cell>
        </row>
        <row r="171">
          <cell r="B171" t="str">
            <v>Office Supplies:LDI:NOC:Operations</v>
          </cell>
        </row>
        <row r="172">
          <cell r="B172" t="str">
            <v>Security Services:LDI:NOC:Administration</v>
          </cell>
        </row>
        <row r="173">
          <cell r="B173" t="str">
            <v>Office Supplies:LDI:NOC:Operations:Irfan Rafi</v>
          </cell>
          <cell r="C173" t="str">
            <v>ADVANCES:Employees:Projects:Regulatory Affairs:Mubashir Mubeen</v>
          </cell>
        </row>
        <row r="174">
          <cell r="B174" t="str">
            <v>Office Supplies:LDI:R.O Faisalabad:Operations</v>
          </cell>
          <cell r="C174" t="str">
            <v>Medical Expenses:LDI:Head Office:Regulatory Affairs:Mubashir Mubeen</v>
          </cell>
        </row>
        <row r="175">
          <cell r="B175" t="str">
            <v>Services:LDI:Head Office:Technical</v>
          </cell>
          <cell r="C175" t="str">
            <v>Mobile Expenses:LDI:Head Office:Regulatory Affairs:0300-5011741</v>
          </cell>
        </row>
        <row r="176">
          <cell r="B176" t="str">
            <v>Services:LDI:NOC:Administration</v>
          </cell>
          <cell r="C176" t="str">
            <v>Printing &amp; Stationay:LDI:Head Office:Regulatory Affairs</v>
          </cell>
        </row>
        <row r="177">
          <cell r="B177" t="str">
            <v>P.O.L:LDI:Head Office:Operations:P.O.L Mr. Tariq Memon</v>
          </cell>
          <cell r="C177" t="str">
            <v>Travelling:LDI:Head Office:Regulatory Affairs:Mubashir Mubeen</v>
          </cell>
        </row>
        <row r="178">
          <cell r="C178" t="str">
            <v>Hotelling:LDI:Head Office:Marketing Payphone:Obaid Ullah Dar</v>
          </cell>
        </row>
        <row r="179">
          <cell r="C179" t="str">
            <v>Hotelling:LDI:Head Office:Marketing Prepaid</v>
          </cell>
        </row>
        <row r="180">
          <cell r="B180" t="str">
            <v>Telephone Expenses:LDI:NOC:Administration</v>
          </cell>
          <cell r="C180" t="str">
            <v>Hotelling:LDI:R.O Faisalabad:Marketing Prepaid:Usama Muneer</v>
          </cell>
        </row>
        <row r="181">
          <cell r="B181" t="str">
            <v>Telephone Expenses:LDI:NOC:Administration:051-4100856</v>
          </cell>
          <cell r="C181" t="str">
            <v>Hotelling:LDI:R.O Karachi:Marketing Prepaid:A.R Sherazi</v>
          </cell>
        </row>
        <row r="182">
          <cell r="B182" t="str">
            <v>Telephone Expenses:LDI:NOC:Administration:051-4100857</v>
          </cell>
          <cell r="C182" t="str">
            <v>Hotelling:LDI:R.O Multan:Marketing Prepaid:Baber Aftab</v>
          </cell>
        </row>
        <row r="183">
          <cell r="B183" t="str">
            <v>Telephone Expenses:LDI:NOC:Administration:051-4101408</v>
          </cell>
          <cell r="C183" t="str">
            <v>Hotelling:LDI:R.O Multan:Marketing Prepaid:Fiaz Ahmed</v>
          </cell>
        </row>
        <row r="184">
          <cell r="B184" t="str">
            <v>Telephone Expenses:LDI:NOC:Administration:051-4101417</v>
          </cell>
          <cell r="C184" t="str">
            <v>Hotelling:LDI:R.O Rawalpindi:Waqas Safdar</v>
          </cell>
        </row>
        <row r="185">
          <cell r="B185" t="str">
            <v>Telephone Expenses:LDI:NOC:Administration:051-4101420</v>
          </cell>
        </row>
        <row r="186">
          <cell r="B186" t="str">
            <v>Postage &amp; Delivery:LDI:NOC:Operations:Muhammad ILyas</v>
          </cell>
        </row>
        <row r="187">
          <cell r="B187" t="str">
            <v>Postage &amp; Delivery:LDI:NOC:Operations:Muhammad Tariq</v>
          </cell>
          <cell r="C187" t="str">
            <v>Internet Expenses:LDI:A.O Bahawalpur:Marketing Prepaid</v>
          </cell>
        </row>
        <row r="188">
          <cell r="B188" t="str">
            <v>Postage &amp; Delivery:LDI:NOC:Operations:Naveed Iqbal</v>
          </cell>
          <cell r="C188" t="str">
            <v>Internet Expenses:LDI:A.O Hyderabad:Marketing Prepaid:Khan Mujeeb Azam</v>
          </cell>
        </row>
        <row r="189">
          <cell r="B189" t="str">
            <v>Travelling:LDI:NOC:Administration</v>
          </cell>
          <cell r="C189" t="str">
            <v>Internet Expenses:LDI:A.O Jehlum:Marketing Prepaid:Syed Khurram Abbass</v>
          </cell>
        </row>
        <row r="190">
          <cell r="B190" t="str">
            <v>Travelling:LDI:NOC:Network Administration:Hamid Bashir</v>
          </cell>
          <cell r="C190" t="str">
            <v>Internet Expenses:LDI:A.O Sargodha:Marketing Prepaid:Hafiz Nasir Mehmood</v>
          </cell>
        </row>
        <row r="191">
          <cell r="B191" t="str">
            <v>Travelling:LDI:NOC:Network Administration:Mr. Amir Nasir</v>
          </cell>
          <cell r="C191" t="str">
            <v>Internet Expenses:LDI:R.O Faisalabad:Marketing Prepaid</v>
          </cell>
        </row>
        <row r="192">
          <cell r="B192" t="str">
            <v>Travelling:LDI:NOC:Network Administration:Nauman Jamil</v>
          </cell>
          <cell r="C192" t="str">
            <v>Internet Expenses:LDI:R.O Faisalabad:Marketing Prepaid:Usama Muneer</v>
          </cell>
        </row>
        <row r="193">
          <cell r="B193" t="str">
            <v>Travelling:LDI:NOC:Technical</v>
          </cell>
          <cell r="C193" t="str">
            <v>Internet Expenses:LDI:R.O Karachi:Marketing Prepaid:A. R Sherazi</v>
          </cell>
        </row>
        <row r="194">
          <cell r="B194" t="str">
            <v>Travelling:LDI:NOC:Technical:Abdul Quyyum</v>
          </cell>
          <cell r="C194" t="str">
            <v>Internet Expenses:LDI:R.O Karachi:Marketing Prepaid:Irfan Javed Lari</v>
          </cell>
        </row>
        <row r="195">
          <cell r="B195" t="str">
            <v>Travelling:LDI:NOC:Technical:Asif Ahmed</v>
          </cell>
          <cell r="C195" t="str">
            <v>Internet Expenses:LDI:R.O Karachi:Marketing Prepaid:Kh. Shoaib ILyas</v>
          </cell>
        </row>
        <row r="196">
          <cell r="B196" t="str">
            <v>Travelling:LDI:NOC:Technical:Hammad Ullah</v>
          </cell>
          <cell r="C196" t="str">
            <v>Internet Expenses:LDI:R.O Lahore:Administration</v>
          </cell>
        </row>
        <row r="197">
          <cell r="B197" t="str">
            <v>Travelling:LDI:NOC:Technical:Mian Hammad Ullah</v>
          </cell>
          <cell r="C197" t="str">
            <v>Internet Expenses:LDI:R.O Lahore:Marketing Prepaid:Imran Bashir</v>
          </cell>
        </row>
        <row r="198">
          <cell r="B198" t="str">
            <v>Travelling:LDI:NOC:Technical:Mr. Sajid Tareen</v>
          </cell>
          <cell r="C198" t="str">
            <v>Internet Expenses:LDI:R.O Multan:Marketing Prepaid:Baber Aftab</v>
          </cell>
        </row>
        <row r="199">
          <cell r="B199" t="str">
            <v>Travelling:LDI:NOC:Technical:Muhammad Shoaib</v>
          </cell>
          <cell r="C199" t="str">
            <v>Internet Expenses:LDI:R.O Multan:Marketing Prepaid:Fiaz Ahmed</v>
          </cell>
        </row>
        <row r="200">
          <cell r="B200" t="str">
            <v>Travelling:LDI:NOC:Technical:Syed Babar Abbass</v>
          </cell>
        </row>
        <row r="201">
          <cell r="B201" t="str">
            <v>Travelling:LDI:NOC:Technical:Zahid Masood</v>
          </cell>
        </row>
        <row r="202">
          <cell r="B202" t="str">
            <v>Rates &amp; Taxes:LDI:Head Office:Operations:Tariq Memon</v>
          </cell>
          <cell r="C202" t="str">
            <v>legal and Professional charges:LDI:Head Office:Marketing Prepaid</v>
          </cell>
        </row>
        <row r="203">
          <cell r="B203" t="str">
            <v>Rates &amp; Taxes:LDI:NOC:Operations</v>
          </cell>
        </row>
        <row r="204">
          <cell r="B204" t="str">
            <v>Utility Bills- Electricity:LDI:NOC:Administration</v>
          </cell>
        </row>
        <row r="205">
          <cell r="C205" t="str">
            <v>Mark-Up Lease:LDI:A.O Gujranwala:Marketing PCC</v>
          </cell>
        </row>
        <row r="206">
          <cell r="B206" t="str">
            <v>Vehicle R &amp; M:LDI:NOC:Administration</v>
          </cell>
          <cell r="C206" t="str">
            <v>Mark-Up Lease:LDI:A.O Multan:Marketing PCC</v>
          </cell>
        </row>
        <row r="207">
          <cell r="B207" t="str">
            <v>Vehicle R &amp; M:LDI:NOC:Technical:Mr. Amer Nasir</v>
          </cell>
          <cell r="C207" t="str">
            <v>Mark-Up Lease:LDI:A.O Peshawar:Marketing PCC</v>
          </cell>
        </row>
        <row r="208">
          <cell r="B208" t="str">
            <v>Vehicle R &amp; M:LDI:NOC:Technical:Mr. Tabish Anwar</v>
          </cell>
          <cell r="C208" t="str">
            <v>Mark-Up Lease:LDI:A.O Quetta:Marketing PCC</v>
          </cell>
        </row>
        <row r="209">
          <cell r="C209" t="str">
            <v>Mark-Up Lease:LDI:A.O Sukkur:Marketing PCC</v>
          </cell>
        </row>
        <row r="210">
          <cell r="B210" t="str">
            <v>Services:LDI:NOC:Operations</v>
          </cell>
          <cell r="C210" t="str">
            <v>Mark-Up Lease:LDI:Head Office:Marketing</v>
          </cell>
        </row>
        <row r="211">
          <cell r="B211" t="str">
            <v>Services:LDI:NOC:Operations:Naveed Iqbal</v>
          </cell>
          <cell r="C211" t="str">
            <v>Mark-Up Lease:LDI:R.O Faisalabad:Marketing PPC</v>
          </cell>
        </row>
        <row r="212">
          <cell r="B212" t="str">
            <v>ADVANCES:Employees:Projects:WLL:Sajjad Mumtaz</v>
          </cell>
          <cell r="C212" t="str">
            <v>Mark-Up Lease:LDI:R.O Karachi:Marketing PPC</v>
          </cell>
        </row>
        <row r="213">
          <cell r="B213" t="str">
            <v>Entertainment:WLL:Head Office</v>
          </cell>
          <cell r="C213" t="str">
            <v>Mark-Up Lease:LDI:R.O Lahore:Marketing PCC</v>
          </cell>
        </row>
        <row r="214">
          <cell r="B214" t="str">
            <v>Mobile Expenses:WLL:300-8500438</v>
          </cell>
          <cell r="C214" t="str">
            <v>Mark-Up Lease:LDI:R.O Rawalpindi:Marketing PCC</v>
          </cell>
        </row>
        <row r="215">
          <cell r="B215" t="str">
            <v>P.O.L:WLL:NOC:Mr. Sajjad Mumtaz</v>
          </cell>
        </row>
        <row r="216">
          <cell r="B216" t="str">
            <v>Printing &amp; Stationay:WLL:Head Office</v>
          </cell>
        </row>
        <row r="217">
          <cell r="B217" t="str">
            <v>Telephone Expenses:LDI:NOC:Operations:Malik Niaz Khan</v>
          </cell>
        </row>
        <row r="218">
          <cell r="B218" t="str">
            <v>Telephone Expenses:LDI:NOC:Operations:Muhammad Tariq</v>
          </cell>
          <cell r="C218" t="str">
            <v>Medical Expenses:LDI:Head Office:Marketing Payphone:Mr. Obaid Ullah Dar</v>
          </cell>
        </row>
        <row r="219">
          <cell r="C219" t="str">
            <v>Medical Expenses:LDI:Head Office:Marketing Prepaid:Medical NSM</v>
          </cell>
        </row>
        <row r="220">
          <cell r="B220" t="str">
            <v>Vehicle R &amp; M:WLL:Mr. Sajjad Mumtaz</v>
          </cell>
        </row>
        <row r="221">
          <cell r="B221" t="str">
            <v>Travelling:LDI:A.O Quetta:Operations:Muhammad Arif</v>
          </cell>
        </row>
        <row r="222">
          <cell r="B222" t="str">
            <v>Travelling:LDI:NOC:Operations</v>
          </cell>
        </row>
        <row r="223">
          <cell r="B223" t="str">
            <v>Travelling:LDI:NOC:Operations:Abdul Quyyum</v>
          </cell>
          <cell r="C223" t="str">
            <v>Misc. Office Expense:LDI:R.O Faisalabad:Marketing Prepaid</v>
          </cell>
        </row>
        <row r="224">
          <cell r="B224" t="str">
            <v>Travelling:LDI:NOC:Operations:Asim Khan</v>
          </cell>
          <cell r="C224" t="str">
            <v>Misc. Office Expense:LDI:R.O Faisalabad:Marketing Prepaid:Usama Muneer</v>
          </cell>
        </row>
        <row r="225">
          <cell r="B225" t="str">
            <v>Travelling:LDI:NOC:Operations:Faheem Akhtar</v>
          </cell>
          <cell r="C225" t="str">
            <v>Misc. Office Expense:LDI:R.O Lahore:Marketing Prepaid</v>
          </cell>
        </row>
        <row r="226">
          <cell r="B226" t="str">
            <v>Travelling:LDI:NOC:Operations:Farrukh Sajjad</v>
          </cell>
        </row>
        <row r="227">
          <cell r="B227" t="str">
            <v>Travelling:LDI:NOC:Operations:Irfan Rafi</v>
          </cell>
        </row>
        <row r="228">
          <cell r="B228" t="str">
            <v>Travelling:LDI:NOC:Operations:Islam Gull</v>
          </cell>
        </row>
        <row r="229">
          <cell r="B229" t="str">
            <v>Travelling:LDI:NOC:Operations:Jamil Ahmed</v>
          </cell>
          <cell r="C229" t="str">
            <v>Mobile Expenses:LDI:A.O Bahawalpur:Marketing Prepaid:0300-8681765</v>
          </cell>
        </row>
        <row r="230">
          <cell r="B230" t="str">
            <v>Travelling:LDI:NOC:Operations:Malik Niaz Khan</v>
          </cell>
          <cell r="C230" t="str">
            <v>Mobile Expenses:LDI:A.O Faisalabad:Marketing Prepaid:0300-8658972</v>
          </cell>
        </row>
        <row r="231">
          <cell r="B231" t="str">
            <v>Travelling:LDI:NOC:Operations:Mr. Naveed Iqbal</v>
          </cell>
          <cell r="C231" t="str">
            <v>Mobile Expenses:LDI:A.O Faisalabad:Marketing Prepaid:0300-8658973</v>
          </cell>
        </row>
        <row r="232">
          <cell r="B232" t="str">
            <v>Travelling:LDI:NOC:Operations:Muhammad ILyas</v>
          </cell>
          <cell r="C232" t="str">
            <v>Mobile Expenses:LDI:A.O Gujranwala:Marketing Prepaid:0300-8648137</v>
          </cell>
        </row>
        <row r="233">
          <cell r="B233" t="str">
            <v>Travelling:LDI:NOC:Operations:Muhammad Tariq</v>
          </cell>
          <cell r="C233" t="str">
            <v>Mobile Expenses:LDI:A.O Hyderabad:Marketing Prepaid:0300-8378321</v>
          </cell>
        </row>
        <row r="234">
          <cell r="B234" t="str">
            <v>Travelling:LDI:NOC:Operations:Numan Usman</v>
          </cell>
          <cell r="C234" t="str">
            <v>Mobile Expenses:LDI:A.O Jehlum:Marketing Prepaid:0300-8511694</v>
          </cell>
        </row>
        <row r="235">
          <cell r="B235" t="str">
            <v>Travelling:LDI:NOC:Operations:Tariq Memon</v>
          </cell>
          <cell r="C235" t="str">
            <v>Mobile Expenses:LDI:A.O Multan:Marketing Prepaid:0300-8734450</v>
          </cell>
        </row>
        <row r="236">
          <cell r="C236" t="str">
            <v>Mobile Expenses:LDI:A.O Multan:Marketing Prepaid:0300-8734451</v>
          </cell>
        </row>
        <row r="237">
          <cell r="C237" t="str">
            <v>Mobile Expenses:LDI:A.O Peshawar:Marketing Prepaid:0300-8584158</v>
          </cell>
        </row>
        <row r="238">
          <cell r="B238" t="str">
            <v>Vehicle R &amp; M:LDI:Head Office:Operations:Tariq Memon</v>
          </cell>
          <cell r="C238" t="str">
            <v>Mobile Expenses:LDI:A.O Peshawar:Marketing Prepaid:Islam Gull</v>
          </cell>
        </row>
        <row r="239">
          <cell r="C239" t="str">
            <v>Mobile Expenses:LDI:A.O Sargodha:Marketing Prepaid:0300-8600704</v>
          </cell>
        </row>
        <row r="240">
          <cell r="C240" t="str">
            <v>Mobile Expenses:LDI:A.O Sukkur:Marketing Prepaid:0300-8313389</v>
          </cell>
        </row>
        <row r="241">
          <cell r="C241" t="str">
            <v>Mobile Expenses:LDI:A.O. Quetta:Marketing Prepaid:0300-8383578</v>
          </cell>
        </row>
        <row r="242">
          <cell r="C242" t="str">
            <v>Mobile Expenses:LDI:Head Office:Marketing Intl. Termination:0300-5016342</v>
          </cell>
        </row>
        <row r="243">
          <cell r="C243" t="str">
            <v>Mobile Expenses:LDI:Head Office:Marketing Payphone:0300-5014814</v>
          </cell>
        </row>
        <row r="244">
          <cell r="C244" t="str">
            <v>Mobile Expenses:LDI:Head Office:Marketing Prepaid:0300-5011746</v>
          </cell>
        </row>
        <row r="245">
          <cell r="C245" t="str">
            <v>Mobile Expenses:LDI:Head Office:Marketing Prepaid:0300-8485865</v>
          </cell>
        </row>
        <row r="246">
          <cell r="C246" t="str">
            <v>Mobile Expenses:LDI:Head Office:Marketing Prepaid:0300-8504535</v>
          </cell>
        </row>
        <row r="247">
          <cell r="C247" t="str">
            <v>Mobile Expenses:LDI:R.O Karachi:Marketing Prepaid:0300-2014841</v>
          </cell>
        </row>
        <row r="248">
          <cell r="C248" t="str">
            <v>Mobile Expenses:LDI:R.O Karachi:Marketing Prepaid:0300-2014842</v>
          </cell>
        </row>
        <row r="249">
          <cell r="C249" t="str">
            <v>Mobile Expenses:LDI:R.O Karachi:Marketing Prepaid:0300-2014843</v>
          </cell>
        </row>
        <row r="250">
          <cell r="C250" t="str">
            <v>Mobile Expenses:LDI:R.O Lahore:Marketing Prepaid:0300-4001861</v>
          </cell>
        </row>
        <row r="251">
          <cell r="C251" t="str">
            <v>Mobile Expenses:LDI:R.O Lahore:Marketing Prepaid:0300-4001865</v>
          </cell>
        </row>
        <row r="252">
          <cell r="C252" t="str">
            <v>Mobile Expenses:LDI:R.O Lahore:Marketing Prepaid:0300-4029027</v>
          </cell>
        </row>
        <row r="253">
          <cell r="C253" t="str">
            <v>Mobile Expenses:LDI:R.O Rawapindi:Marketing Prepaid:0300-5014815</v>
          </cell>
        </row>
        <row r="254">
          <cell r="C254" t="str">
            <v>Mobile Expenses:LDI:R.O Rawapindi:Marketing Prepaid:0300-5015990</v>
          </cell>
        </row>
        <row r="258">
          <cell r="C258" t="str">
            <v>Office Rent:LDI:R.O Faisalabad:Administration</v>
          </cell>
        </row>
        <row r="259">
          <cell r="C259" t="str">
            <v>Office Rent:LDI:R.O Karachi:Administration</v>
          </cell>
        </row>
        <row r="260">
          <cell r="C260" t="str">
            <v>Office Rent:LDI:R.O Lahore:Administration</v>
          </cell>
        </row>
        <row r="261">
          <cell r="C261" t="str">
            <v>Office Rent:LDI:R.O Multan:Administration</v>
          </cell>
        </row>
        <row r="262">
          <cell r="C262" t="str">
            <v>Office Rent:LDI:R.O Rawalpindi:Administration</v>
          </cell>
        </row>
        <row r="266">
          <cell r="C266" t="str">
            <v>Office Supplies:LDI:A.O Hyderabad:Marketing Prepaid:Khan Mujeeb Azam</v>
          </cell>
        </row>
        <row r="267">
          <cell r="C267" t="str">
            <v>Office Supplies:LDI:Head Office:Marketing Payphone:Obaid Ullah Dar</v>
          </cell>
        </row>
        <row r="268">
          <cell r="C268" t="str">
            <v>Office Supplies:LDI:R.O Faisalabad:Marketing Prepaid</v>
          </cell>
        </row>
        <row r="269">
          <cell r="C269" t="str">
            <v>Office Supplies:LDI:R.O Karachi:Marketing Prepaid:A. R Sherazi</v>
          </cell>
        </row>
        <row r="270">
          <cell r="C270" t="str">
            <v>Office Supplies:LDI:R.O Karachi:Marketing Prepaid:Kh. Shoaib ILyas</v>
          </cell>
        </row>
        <row r="271">
          <cell r="C271" t="str">
            <v>Office Supplies:LDI:R.O Lahore:Marketing Prepaid</v>
          </cell>
        </row>
        <row r="272">
          <cell r="C272" t="str">
            <v>Office Supplies:LDI:R.O Lahore:Marketing Prepaid:Imran Bashir</v>
          </cell>
        </row>
        <row r="273">
          <cell r="C273" t="str">
            <v>Office Supplies:LDI:R.O Lahore:Marketing Prepaid:Syed Ali Imran</v>
          </cell>
        </row>
        <row r="274">
          <cell r="C274" t="str">
            <v>Office Supplies:LDI:R.O Lahore:Marketing Prepaid:Syed Muhammad Hassan</v>
          </cell>
        </row>
        <row r="278">
          <cell r="C278" t="str">
            <v>P.O.L:LDI:A.O Gujranwala:Marketing Prepaid:Ali Imran</v>
          </cell>
        </row>
        <row r="279">
          <cell r="C279" t="str">
            <v>P.O.L:LDI:A.O Sargodha:Marketing Prepaid:Hafiz Nasir Mehmood</v>
          </cell>
        </row>
        <row r="280">
          <cell r="C280" t="str">
            <v>P.O.L:LDI:Head Office:Marketing Prepaid:P.O.L Mr. Mustansir</v>
          </cell>
        </row>
        <row r="281">
          <cell r="C281" t="str">
            <v>P.O.L:LDI:Head Office:Marketing Prepaid:P.O.L NSM</v>
          </cell>
        </row>
        <row r="282">
          <cell r="C282" t="str">
            <v>P.O.L:LDI:Head Office:Marketing Prepaid:Sohail Sarwar</v>
          </cell>
        </row>
        <row r="283">
          <cell r="C283" t="str">
            <v>P.O.L:LDI:R.O Faisalabad:Marketing Prepaid:Irfan Habib</v>
          </cell>
        </row>
        <row r="284">
          <cell r="C284" t="str">
            <v>P.O.L:LDI:R.O Faisalabad:Marketing Prepaid:Kaleem Ullah Abbassi</v>
          </cell>
        </row>
        <row r="285">
          <cell r="C285" t="str">
            <v>P.O.L:LDI:R.O Faisalabad:Marketing Prepaid:Usama Muneer</v>
          </cell>
        </row>
        <row r="286">
          <cell r="C286" t="str">
            <v>P.O.L:LDI:R.O Karachi:Marketing Prepaid:A. R Sherazi</v>
          </cell>
        </row>
        <row r="287">
          <cell r="C287" t="str">
            <v>P.O.L:LDI:R.O Karachi:Marketing Prepaid:Irfan Javed Lari</v>
          </cell>
        </row>
        <row r="288">
          <cell r="C288" t="str">
            <v>P.O.L:LDI:R.O Karachi:Marketing Prepaid:Kh. Shoaib ILyas</v>
          </cell>
        </row>
        <row r="289">
          <cell r="C289" t="str">
            <v>P.O.L:LDI:R.O Lahore:Marketing Prepaid:Imran Bashir</v>
          </cell>
        </row>
        <row r="290">
          <cell r="C290" t="str">
            <v>P.O.L:LDI:R.O Lahore:Marketing Prepaid:Zubair A. Latif</v>
          </cell>
        </row>
        <row r="291">
          <cell r="C291" t="str">
            <v>P.O.L:LDI:R.O Quetta:Marketing Prepaid:Kaleem Ullah Abbassi</v>
          </cell>
        </row>
        <row r="292">
          <cell r="C292" t="str">
            <v>P.O.L:LDI:R.O Rawalpindi:Marketing Prepaid:Waqas Safdar</v>
          </cell>
        </row>
        <row r="296">
          <cell r="C296" t="str">
            <v>Postage &amp; Delivery:LDI:.O Hyderabad:Marketing Prepaid:Khan Mujeeb Azam</v>
          </cell>
        </row>
        <row r="297">
          <cell r="C297" t="str">
            <v>Postage &amp; Delivery:LDI:A.O Faisalabad:Marketing Prepaid</v>
          </cell>
        </row>
        <row r="298">
          <cell r="C298" t="str">
            <v>Postage &amp; Delivery:LDI:A.O Faisalabad:Marketing Prepaid:Irfan Habib</v>
          </cell>
        </row>
        <row r="299">
          <cell r="C299" t="str">
            <v>Postage &amp; Delivery:LDI:A.O Faisalabad:Marketing Prepaid:Kaleem Ullah Abbassi</v>
          </cell>
        </row>
        <row r="300">
          <cell r="C300" t="str">
            <v>Postage &amp; Delivery:LDI:A.O Faisalabad:Marketing Prepaid:Usama Muneer</v>
          </cell>
        </row>
        <row r="301">
          <cell r="C301" t="str">
            <v>Postage &amp; Delivery:LDI:A.O Hyderabad:Marketing Prepaid:Khan Mujeeb Azam</v>
          </cell>
        </row>
        <row r="302">
          <cell r="C302" t="str">
            <v>Postage &amp; Delivery:LDI:A.O Jehlum:Marketing Prepaid:Syed Khurram Abbass</v>
          </cell>
        </row>
        <row r="303">
          <cell r="C303" t="str">
            <v>Postage &amp; Delivery:LDI:A.O Quetta:Marketing Prepaid:Kaleem Ullah Abbassi</v>
          </cell>
        </row>
        <row r="304">
          <cell r="C304" t="str">
            <v>Postage &amp; Delivery:LDI:A.O Sargodha</v>
          </cell>
        </row>
        <row r="305">
          <cell r="C305" t="str">
            <v>Postage &amp; Delivery:LDI:A.O Sargodha:Marketing Prepaid:Hafiz Nasir Mehmood</v>
          </cell>
        </row>
        <row r="306">
          <cell r="C306" t="str">
            <v>Postage &amp; Delivery:LDI:R.O Karachi:Marketing Prepaid</v>
          </cell>
        </row>
        <row r="307">
          <cell r="C307" t="str">
            <v>Postage &amp; Delivery:LDI:R.O Karachi:Marketing Prepaid:A. R Sherazi</v>
          </cell>
        </row>
        <row r="308">
          <cell r="C308" t="str">
            <v>Postage &amp; Delivery:LDI:R.O Karachi:Marketing Prepaid:Irfan Javed Lari</v>
          </cell>
        </row>
        <row r="309">
          <cell r="C309" t="str">
            <v>Postage &amp; Delivery:LDI:R.O Karachi:Marketing Prepaid:Kh. Shoaib ILyas</v>
          </cell>
        </row>
        <row r="310">
          <cell r="C310" t="str">
            <v>Postage &amp; Delivery:LDI:R.O Lahore:Marketing Prepaid</v>
          </cell>
        </row>
        <row r="311">
          <cell r="C311" t="str">
            <v>Postage &amp; Delivery:LDI:R.O Lahore:Marketing Prepaid:Imran Bashir</v>
          </cell>
        </row>
        <row r="312">
          <cell r="C312" t="str">
            <v>Postage &amp; Delivery:LDI:R.O Lahore:Marketing Prepaid:Zubair A. Latif</v>
          </cell>
        </row>
        <row r="316">
          <cell r="C316" t="str">
            <v>PREPAYMENTS:Rent - Regional Offices:Faisalabad</v>
          </cell>
        </row>
        <row r="317">
          <cell r="C317" t="str">
            <v>PREPAYMENTS:Rent - Regional Offices:Karachi</v>
          </cell>
        </row>
        <row r="318">
          <cell r="C318" t="str">
            <v>PREPAYMENTS:Rent - Regional Offices:Lahore</v>
          </cell>
        </row>
        <row r="319">
          <cell r="C319" t="str">
            <v>PREPAYMENTS:Rent - Regional Offices:Multan</v>
          </cell>
        </row>
        <row r="320">
          <cell r="C320" t="str">
            <v>PREPAYMENTS:Rent - Regional Offices:Rawalpindi</v>
          </cell>
        </row>
        <row r="324">
          <cell r="C324" t="str">
            <v>Printing &amp; Stationay:LDI:A.O Bahwalpur:Marketing Prepaid</v>
          </cell>
        </row>
        <row r="325">
          <cell r="C325" t="str">
            <v>Printing &amp; Stationay:LDI:A.O Hyderabad:Marketing Prepaid:Khan Mujeeb Azam</v>
          </cell>
        </row>
        <row r="326">
          <cell r="C326" t="str">
            <v>Printing &amp; Stationay:LDI:A.O Peshawar:Marketing Prepaid</v>
          </cell>
        </row>
        <row r="327">
          <cell r="C327" t="str">
            <v>Printing &amp; Stationay:LDI:A.O Quetta:Marketing Prepaid:Kaleem Ullah Abbassi</v>
          </cell>
        </row>
        <row r="328">
          <cell r="C328" t="str">
            <v>Printing &amp; Stationay:LDI:A.O Quetta:Operations</v>
          </cell>
        </row>
        <row r="329">
          <cell r="C329" t="str">
            <v>Printing &amp; Stationay:LDI:Head Office:Marketing Postpaid</v>
          </cell>
        </row>
        <row r="330">
          <cell r="C330" t="str">
            <v>Printing &amp; Stationay:LDI:Head Office:Marketing Prepaid</v>
          </cell>
        </row>
        <row r="331">
          <cell r="C331" t="str">
            <v>Printing &amp; Stationay:LDI:R.O Faisalabad:Marketing Prepaid</v>
          </cell>
        </row>
        <row r="332">
          <cell r="C332" t="str">
            <v>Printing &amp; Stationay:LDI:R.O Faisalabad:Marketing Prepaid:Irfan Habib</v>
          </cell>
        </row>
        <row r="333">
          <cell r="C333" t="str">
            <v>Printing &amp; Stationay:LDI:R.O Faisalabad:Marketing Prepaid:Kaleem Ullah Abbassi</v>
          </cell>
        </row>
        <row r="334">
          <cell r="C334" t="str">
            <v>Printing &amp; Stationay:LDI:R.O Faisalabad:Operations</v>
          </cell>
        </row>
        <row r="335">
          <cell r="C335" t="str">
            <v>Printing &amp; Stationay:LDI:R.O Karachi:Marketing Prepaid</v>
          </cell>
        </row>
        <row r="336">
          <cell r="C336" t="str">
            <v>Printing &amp; Stationay:LDI:R.O Lahore:Marketing Prepaid</v>
          </cell>
        </row>
        <row r="337">
          <cell r="C337" t="str">
            <v>Printing &amp; Stationay:LDI:R.O Lahore:Marketing Prepaid:Imran Bashir</v>
          </cell>
        </row>
        <row r="338">
          <cell r="C338" t="str">
            <v>Printing &amp; Stationay:LDI:R.O Lahore:Marketing Prepaid:Syed Muhammad Hassan</v>
          </cell>
        </row>
        <row r="339">
          <cell r="C339" t="str">
            <v>Printing &amp; Stationay:LDI:R.O Multan</v>
          </cell>
        </row>
        <row r="340">
          <cell r="C340" t="str">
            <v>Printing &amp; Stationay:LDI:R.O Multan:Marketing Prepaid</v>
          </cell>
        </row>
        <row r="341">
          <cell r="C341" t="str">
            <v>Printing &amp; Stationay:LDI:R.O Quetta:Marketing Prepaid:Kaleem Ullah Abbassi</v>
          </cell>
        </row>
        <row r="345">
          <cell r="C345" t="str">
            <v>R &amp; M Building:LDI:R.O Faisalabad:Marketing Prepaid</v>
          </cell>
        </row>
        <row r="346">
          <cell r="C346" t="str">
            <v>R &amp; M Building:LDI:R.O Lahore:Marketing Prepaid</v>
          </cell>
        </row>
        <row r="349">
          <cell r="C349" t="str">
            <v>R &amp; M Electric Equipment:LDI:R.O Faisalabad:Marketing Prepaid</v>
          </cell>
        </row>
        <row r="352">
          <cell r="C352" t="str">
            <v>R &amp; M Vehicle:LDI:A.O. Sargodha:Hafiz Nasir</v>
          </cell>
        </row>
        <row r="355">
          <cell r="C355" t="str">
            <v>Rates &amp; Taxes:LDI:A.O Faisalabad:Marketing Prepaid:Irfan Habib</v>
          </cell>
        </row>
        <row r="356">
          <cell r="C356" t="str">
            <v>Rates &amp; Taxes:LDI:A.O Faisalabad:Marketing Prepaid:Usama Muneer</v>
          </cell>
        </row>
        <row r="357">
          <cell r="C357" t="str">
            <v>Rates &amp; Taxes:LDI:A.O Gujranwala:Marketing Prepaid:Ali Imran</v>
          </cell>
        </row>
        <row r="358">
          <cell r="C358" t="str">
            <v>Rates &amp; Taxes:LDI:A.O Sargodha:Marketing Prepaid:Hafiz Nasir Mehmood</v>
          </cell>
        </row>
        <row r="359">
          <cell r="C359" t="str">
            <v>Rates &amp; Taxes:LDI:Head Office:Marketing Payphone:Obaid Ullah Dar</v>
          </cell>
        </row>
        <row r="360">
          <cell r="C360" t="str">
            <v>Rates &amp; Taxes:LDI:Head Office:Marketing Prepaid:Mr. Mustansir Sheikh</v>
          </cell>
        </row>
        <row r="361">
          <cell r="C361" t="str">
            <v>Rates &amp; Taxes:LDI:Head Office:Marketing Prepaid:NSM</v>
          </cell>
        </row>
        <row r="362">
          <cell r="C362" t="str">
            <v>Rates &amp; Taxes:LDI:R.O Lahore:Marketing Prepaid:Imran Bashir</v>
          </cell>
        </row>
        <row r="363">
          <cell r="C363" t="str">
            <v>Rates &amp; Taxes:LDI:R.O Lahore:Marketing Prepaid:Zubair A. Latif</v>
          </cell>
        </row>
        <row r="364">
          <cell r="C364" t="str">
            <v>Rates &amp; Taxes:LDI:R.O Multan:Marketing Prepaid:Baber Aftab</v>
          </cell>
        </row>
        <row r="365">
          <cell r="C365" t="str">
            <v>Rates &amp; Taxes:LDI:R.O Rawalpindi:Marketing Prepaid:Sheikh Mustansir</v>
          </cell>
        </row>
        <row r="366">
          <cell r="C366" t="str">
            <v>Rates &amp; Taxes:LDI:R.O Rawalpindi:Marketing Prepaid:Waqas Safdar</v>
          </cell>
        </row>
        <row r="367">
          <cell r="C367" t="str">
            <v>Rates &amp; Taxes:LDI:R.O Rawalpindi:Waqas Safdar</v>
          </cell>
        </row>
        <row r="378">
          <cell r="C378" t="str">
            <v>Services:LDI:A.O Peshawar:Marketing Prepaid:Islam Gull</v>
          </cell>
        </row>
        <row r="379">
          <cell r="C379" t="str">
            <v>Services:LDI:Head Office:Marketing Prepaid</v>
          </cell>
        </row>
        <row r="380">
          <cell r="C380" t="str">
            <v>Services:LDI:R.O Faisalabad:Marketing Prepaid</v>
          </cell>
        </row>
        <row r="383">
          <cell r="C383" t="str">
            <v>Telephone Expenses:LDI:A.O Hyderabad:Marketing Prepaid:Khan Mujeeb Azam</v>
          </cell>
        </row>
        <row r="384">
          <cell r="C384" t="str">
            <v>Telephone Expenses:LDI:A.O Jehlum:Marketing Prepaid:Syed Khurram Abbass</v>
          </cell>
        </row>
        <row r="385">
          <cell r="C385" t="str">
            <v>Telephone Expenses:LDI:A.O Sargodha:Marketing Prepaid:Hafiz Nasir Mehmood</v>
          </cell>
        </row>
        <row r="386">
          <cell r="C386" t="str">
            <v>Telephone Expenses:LDI:Head Office:Administration:Calling Cards</v>
          </cell>
        </row>
        <row r="387">
          <cell r="C387" t="str">
            <v>Telephone Expenses:LDI:R.O Faisalabad:041-8556771</v>
          </cell>
        </row>
        <row r="388">
          <cell r="C388" t="str">
            <v>Telephone Expenses:LDI:R.O Faisalabad:041-8556772</v>
          </cell>
        </row>
        <row r="389">
          <cell r="C389" t="str">
            <v>Telephone Expenses:LDI:R.O Faisalabad:041-8556773</v>
          </cell>
        </row>
        <row r="390">
          <cell r="C390" t="str">
            <v>Telephone Expenses:LDI:R.O Faisalabad:041-8556774</v>
          </cell>
        </row>
        <row r="391">
          <cell r="C391" t="str">
            <v>Telephone Expenses:LDI:R.O Faisalabad:Marketing Prepaid</v>
          </cell>
        </row>
        <row r="392">
          <cell r="C392" t="str">
            <v>Telephone Expenses:LDI:R.O Faisalabad:Marketing Prepaid:Kaleem Ullah Abbassi</v>
          </cell>
        </row>
        <row r="393">
          <cell r="C393" t="str">
            <v>Telephone Expenses:LDI:R.O Karachi:Marketing Prepaid</v>
          </cell>
        </row>
        <row r="394">
          <cell r="C394" t="str">
            <v>Telephone Expenses:LDI:R.O Lahore:042-5781237</v>
          </cell>
        </row>
        <row r="395">
          <cell r="C395" t="str">
            <v>Telephone Expenses:LDI:R.O Lahore:042-5781238</v>
          </cell>
        </row>
        <row r="396">
          <cell r="C396" t="str">
            <v>Telephone Expenses:LDI:R.O Lahore:042-5781239</v>
          </cell>
        </row>
        <row r="397">
          <cell r="C397" t="str">
            <v>Telephone Expenses:LDI:R.O Lahore:042-5781240</v>
          </cell>
        </row>
        <row r="398">
          <cell r="C398" t="str">
            <v>Telephone Expenses:LDI:R.O Lahore:042-5781241</v>
          </cell>
        </row>
        <row r="399">
          <cell r="C399" t="str">
            <v>Telephone Expenses:LDI:R.O Lahore:Marketing Prepaid:Imran Bashir</v>
          </cell>
        </row>
        <row r="403">
          <cell r="C403" t="str">
            <v>Travelling:LDI:A.O Bahawalpur:Marketing Prepaid:M. Tariq Khan</v>
          </cell>
        </row>
        <row r="404">
          <cell r="C404" t="str">
            <v>Travelling:LDI:A.O Faisalabad:Marketing Prepaid:Irfan Habib</v>
          </cell>
        </row>
        <row r="405">
          <cell r="C405" t="str">
            <v>Travelling:LDI:A.O Faisalabad:Marketing Prepaid:Kaleem Ullah Abbassi</v>
          </cell>
        </row>
        <row r="406">
          <cell r="C406" t="str">
            <v>Travelling:LDI:A.O Faisalabad:Marketing Prepaid:Usma Muneer</v>
          </cell>
        </row>
        <row r="407">
          <cell r="C407" t="str">
            <v>Travelling:LDI:A.O Gujranwala:Marketing Prepaid:Ali Imran</v>
          </cell>
        </row>
        <row r="408">
          <cell r="C408" t="str">
            <v>Travelling:LDI:A.O Hyderabad:Marketing Prepaid:Khan Mujeeb Azam</v>
          </cell>
        </row>
        <row r="409">
          <cell r="C409" t="str">
            <v>Travelling:LDI:A.O Quetta:Marketing Prepaid:Kaleem Ullah Abbassi</v>
          </cell>
        </row>
        <row r="410">
          <cell r="C410" t="str">
            <v>Travelling:LDI:A.O Sargodha:Marketing Prepaid:Hafiz Nasir Mehmood</v>
          </cell>
        </row>
        <row r="411">
          <cell r="C411" t="str">
            <v>Travelling:LDI:A.O. Jhelum:Marketing Prepaid:Syed Khurram Abbass</v>
          </cell>
        </row>
        <row r="412">
          <cell r="C412" t="str">
            <v>Travelling:LDI:Head Office:Marketing Payphone:Obaid Ullah Dar</v>
          </cell>
        </row>
        <row r="413">
          <cell r="C413" t="str">
            <v>Travelling:LDI:Head Office:Marketing Prepaid</v>
          </cell>
        </row>
        <row r="414">
          <cell r="C414" t="str">
            <v>Travelling:LDI:Head Office:Marketing Prepaid:Sohail Sarwar Khan</v>
          </cell>
        </row>
        <row r="415">
          <cell r="C415" t="str">
            <v>Travelling:LDI:R.O Karachi:Marketing Prepaid:Irfan Javed Lari</v>
          </cell>
        </row>
        <row r="416">
          <cell r="C416" t="str">
            <v>Travelling:LDI:R.O Karachi:Marketing Prepaid:Kh. Shoaib ILyas</v>
          </cell>
        </row>
        <row r="417">
          <cell r="C417" t="str">
            <v>Travelling:LDI:R.O Lahore:Marketing Prepaid:Ali Naeem</v>
          </cell>
        </row>
        <row r="418">
          <cell r="C418" t="str">
            <v>Travelling:LDI:R.O Lahore:Marketing Prepaid:Imran Bashir</v>
          </cell>
        </row>
        <row r="419">
          <cell r="C419" t="str">
            <v>Travelling:LDI:R.O Lahore:Marketing Prepaid:Syed Muhammad Hassan</v>
          </cell>
        </row>
        <row r="420">
          <cell r="C420" t="str">
            <v>Travelling:LDI:R.O Lahore:Marketing Prepaid:Zubair A. Latif</v>
          </cell>
        </row>
        <row r="421">
          <cell r="C421" t="str">
            <v>Travelling:LDI:R.O Multan:Marketing Prepaid:Baber Aftab</v>
          </cell>
        </row>
        <row r="422">
          <cell r="C422" t="str">
            <v>Travelling:LDI:R.O Multan:Marketing Prepaid:Fiaz Ahmad</v>
          </cell>
        </row>
        <row r="423">
          <cell r="C423" t="str">
            <v>Travelling:LDI:R.O Rawalpindi:Marketing Prepaid:Sheikh Mustansir</v>
          </cell>
        </row>
        <row r="424">
          <cell r="C424" t="str">
            <v>Travelling:LDI:R.O Rawalpindi:Marketing Prepaid:Waqas Safdar</v>
          </cell>
        </row>
        <row r="428">
          <cell r="C428" t="str">
            <v>Utility Bills- Electricity:LDI:R.O Failsalabad:Marketing Prepaid</v>
          </cell>
        </row>
        <row r="429">
          <cell r="C429" t="str">
            <v>Utility Bills- Electricity:LDI:R.O Karachi</v>
          </cell>
        </row>
        <row r="430">
          <cell r="C430" t="str">
            <v>Utility Bills- Electricity:LDI:R.O Lahore:Marketing Prepaid</v>
          </cell>
        </row>
        <row r="433">
          <cell r="C433" t="str">
            <v>Vehicle R &amp; M:LDI:A.O Faisalabad:Marketing Prepaid:Irfan Habib</v>
          </cell>
        </row>
        <row r="434">
          <cell r="C434" t="str">
            <v>Vehicle R &amp; M:LDI:A.O Faisalabad:Marketing Prepaid:Usama Muneer</v>
          </cell>
        </row>
        <row r="435">
          <cell r="C435" t="str">
            <v>Vehicle R &amp; M:LDI:A.O Sargodha:Marketing Prepaid:Hafiz Nasir Mehmood</v>
          </cell>
        </row>
        <row r="436">
          <cell r="C436" t="str">
            <v>Vehicle R &amp; M:LDI:Head Office:Marketing Prepaid:Faisal Bashir Gill</v>
          </cell>
        </row>
        <row r="437">
          <cell r="C437" t="str">
            <v>Vehicle R &amp; M:LDI:Head Office:Marketing Prepaid:Mr. Mustansir Sheikh</v>
          </cell>
        </row>
        <row r="438">
          <cell r="C438" t="str">
            <v>Vehicle R &amp; M:LDI:R.O Karachi:Marketing Prepaid:A. R Sherazi</v>
          </cell>
        </row>
        <row r="439">
          <cell r="C439" t="str">
            <v>Vehicle R &amp; M:LDI:R.O Karachi:Marketing Prepaid:Kh. Shoaib ILyas</v>
          </cell>
        </row>
        <row r="440">
          <cell r="C440" t="str">
            <v>Vehicle R &amp; M:LDI:R.O Lahore:Marketing Prepaid:Imran Bashir</v>
          </cell>
        </row>
        <row r="441">
          <cell r="C441" t="str">
            <v>Vehicle R &amp; M:LDI:R.O Quetta:Marketing Prepaid:Kaleem Ullah Abbassi</v>
          </cell>
        </row>
        <row r="442">
          <cell r="C442" t="str">
            <v>Vehicle R &amp; M:LDI:R.O Rawalpindi:Marketing Prepaid:Shekh Mustansir</v>
          </cell>
        </row>
        <row r="443">
          <cell r="C443" t="str">
            <v>Vehicle R &amp; M:LDI:R.O Rawalpindi:Waqas Safdar</v>
          </cell>
        </row>
        <row r="448">
          <cell r="C448" t="str">
            <v>Mobile Expenses:LDI:NOC:Call Centre:0300-5014813</v>
          </cell>
        </row>
        <row r="449">
          <cell r="C449" t="str">
            <v>Office Supplies:LDI:NOC:CallCenter</v>
          </cell>
        </row>
        <row r="450">
          <cell r="C450" t="str">
            <v>Travelling:LDI:NOC:Call Centre:Khurram Malik</v>
          </cell>
        </row>
        <row r="453">
          <cell r="C453" t="str">
            <v>Entertainment:WLL:Head Office:Osama Rahat Khawaja</v>
          </cell>
        </row>
        <row r="454">
          <cell r="C454" t="str">
            <v>Rates &amp; Taxes:WLL:Marketing:Osama Rahat Khuwaja</v>
          </cell>
        </row>
        <row r="455">
          <cell r="C455" t="str">
            <v>Telephone Expenses:WLL:Head Office:Marketing:Osama Rahat Khawaja</v>
          </cell>
        </row>
        <row r="456">
          <cell r="C456" t="str">
            <v>Travelling:WLL:Head Office:Marketing:Osama Rahat Khuwaja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bfinal"/>
      <sheetName val="Data"/>
      <sheetName val="share"/>
      <sheetName val="Povision for lia"/>
      <sheetName val="cwip"/>
      <sheetName val="Inventories"/>
      <sheetName val="Inventories (2)"/>
      <sheetName val="Inventories (3)"/>
      <sheetName val="debtors"/>
      <sheetName val="note 12 to 15"/>
      <sheetName val="advances (2)"/>
      <sheetName val="advances"/>
      <sheetName val="prepayments"/>
      <sheetName val="others recev"/>
      <sheetName val="securitydeposit"/>
      <sheetName val="RS"/>
      <sheetName val="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Sch"/>
      <sheetName val="D.Cost"/>
      <sheetName val="S.Deposits"/>
      <sheetName val="S.Deposits (2)"/>
      <sheetName val="stores, spares"/>
      <sheetName val="Stock in trade"/>
      <sheetName val="Tr. receivables"/>
      <sheetName val="Advances"/>
      <sheetName val="Dep. S.T.Pre"/>
      <sheetName val="Other Rec."/>
      <sheetName val="Taxation-net"/>
      <sheetName val="Cash &amp; Bank"/>
      <sheetName val="S.C"/>
      <sheetName val="Lease obligation"/>
      <sheetName val="D.Tax"/>
      <sheetName val="Due to sponsors"/>
      <sheetName val="Trade &amp; other payable"/>
      <sheetName val="#REF"/>
      <sheetName val="TRans"/>
      <sheetName val="C3.5"/>
      <sheetName val="SAP Financials P05"/>
      <sheetName val="pkage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COST"/>
      <sheetName val="RECONCILIATION"/>
      <sheetName val="INCOME DATA"/>
      <sheetName val="RETURN FORM"/>
      <sheetName val="COMPUTATION"/>
      <sheetName val="CHALLAN"/>
      <sheetName val="A"/>
      <sheetName val="TRIL9900"/>
      <sheetName val="ASSETS"/>
      <sheetName val="Sheet_1"/>
      <sheetName val="INCOME_DATA"/>
      <sheetName val="RETURN_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BS"/>
      <sheetName val="MAIN"/>
      <sheetName val="TRIAL"/>
      <sheetName val="C.FLOW"/>
      <sheetName val="STOCK"/>
      <sheetName val="Con-Leads"/>
      <sheetName val="C.TAX"/>
      <sheetName val="D.TAX"/>
      <sheetName val="D&amp;E REMUNERATION"/>
      <sheetName val="CAPACITY"/>
      <sheetName val="EPS"/>
      <sheetName val="ASSO"/>
      <sheetName val="Sheet1"/>
      <sheetName val="ADJUSTMENTS"/>
      <sheetName val="ACC POLICIES"/>
      <sheetName val="Data"/>
      <sheetName val="CASH-BOO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sch."/>
      <sheetName val="Advances"/>
      <sheetName val="Adv. DPL"/>
      <sheetName val="Expl."/>
      <sheetName val="Geolog"/>
      <sheetName val="Wells"/>
      <sheetName val="well-5"/>
      <sheetName val="well-zp"/>
      <sheetName val="well-5A"/>
      <sheetName val="Produc."/>
      <sheetName val="Surface fac."/>
      <sheetName val="SF-1"/>
      <sheetName val="SF-2"/>
      <sheetName val="SF-3"/>
      <sheetName val="SF-4"/>
      <sheetName val="SF-5"/>
      <sheetName val="SF-6"/>
      <sheetName val="SF-7"/>
      <sheetName val="SF8"/>
      <sheetName val="SF-10"/>
      <sheetName val="SF-11"/>
      <sheetName val="Opex"/>
      <sheetName val="opex-1"/>
      <sheetName val="opex-2"/>
      <sheetName val="opex-3"/>
      <sheetName val="opex-4"/>
      <sheetName val="opex-5"/>
      <sheetName val="opex-6"/>
      <sheetName val="opex-7"/>
      <sheetName val="opex-8"/>
      <sheetName val="opex-9"/>
      <sheetName val="opex-10"/>
      <sheetName val="opex-11"/>
      <sheetName val="opex-12"/>
      <sheetName val="other cost"/>
      <sheetName val="FA&amp;Inv."/>
      <sheetName val="FA"/>
      <sheetName val="inv-in-trans"/>
      <sheetName val="PCA"/>
      <sheetName val="G&amp;A"/>
      <sheetName val="G&amp;A-local office"/>
      <sheetName val="Loc-1"/>
      <sheetName val="Loc-2"/>
      <sheetName val="Loc-3"/>
      <sheetName val="Loc-4"/>
      <sheetName val="Loc-5"/>
      <sheetName val="Loc-6"/>
      <sheetName val="Loc-7"/>
      <sheetName val="G &amp; A-base camp"/>
      <sheetName val="BC-1"/>
      <sheetName val="BC-2"/>
      <sheetName val="BC-3"/>
      <sheetName val="BC-4"/>
      <sheetName val="Cash&amp;Bank"/>
      <sheetName val="Adv.dep"/>
      <sheetName val="Cr."/>
      <sheetName val="MAIN"/>
      <sheetName val="Jan"/>
      <sheetName val="Ledger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Ledger"/>
      <sheetName val="Jan"/>
      <sheetName val="Feb"/>
      <sheetName val="Mar"/>
      <sheetName val="April"/>
      <sheetName val="May"/>
      <sheetName val="June"/>
      <sheetName val="July"/>
      <sheetName val="Aug"/>
      <sheetName val="Sept"/>
      <sheetName val="Oct"/>
      <sheetName val="Nov"/>
      <sheetName val="Dec"/>
      <sheetName val="Module2"/>
    </sheetNames>
    <sheetDataSet>
      <sheetData sheetId="0"/>
      <sheetData sheetId="1">
        <row r="7">
          <cell r="A7">
            <v>110151</v>
          </cell>
          <cell r="B7" t="str">
            <v>Petty Cash</v>
          </cell>
        </row>
        <row r="8">
          <cell r="A8">
            <v>112151</v>
          </cell>
          <cell r="B8" t="str">
            <v>Cash - Savings1</v>
          </cell>
        </row>
        <row r="9">
          <cell r="A9">
            <v>113151</v>
          </cell>
          <cell r="B9" t="str">
            <v>Cash - Investments</v>
          </cell>
        </row>
        <row r="10">
          <cell r="A10">
            <v>116151</v>
          </cell>
          <cell r="B10" t="str">
            <v>Restricted Cash</v>
          </cell>
        </row>
        <row r="11">
          <cell r="A11">
            <v>122101</v>
          </cell>
          <cell r="B11" t="str">
            <v>Accounts Receivable</v>
          </cell>
        </row>
        <row r="12">
          <cell r="A12">
            <v>122201</v>
          </cell>
          <cell r="B12" t="str">
            <v>Employee Advances</v>
          </cell>
        </row>
        <row r="13">
          <cell r="A13">
            <v>125101</v>
          </cell>
          <cell r="B13" t="str">
            <v>Prepaid &amp; Other Current Assets</v>
          </cell>
        </row>
        <row r="14">
          <cell r="A14">
            <v>130101</v>
          </cell>
          <cell r="B14" t="str">
            <v>Building Supplies &amp; Materials</v>
          </cell>
        </row>
        <row r="15">
          <cell r="A15">
            <v>135101</v>
          </cell>
          <cell r="B15" t="str">
            <v>Merchandise Inventory</v>
          </cell>
        </row>
        <row r="16">
          <cell r="A16">
            <v>140101</v>
          </cell>
          <cell r="B16" t="str">
            <v>CIP - Materials</v>
          </cell>
        </row>
        <row r="17">
          <cell r="A17">
            <v>140102</v>
          </cell>
          <cell r="B17" t="str">
            <v>CIP - Labor</v>
          </cell>
        </row>
        <row r="18">
          <cell r="A18">
            <v>140103</v>
          </cell>
          <cell r="B18" t="str">
            <v>CIP - Transportation</v>
          </cell>
        </row>
        <row r="19">
          <cell r="A19">
            <v>140104</v>
          </cell>
          <cell r="B19" t="str">
            <v>CIP - Legal</v>
          </cell>
        </row>
        <row r="20">
          <cell r="A20">
            <v>140105</v>
          </cell>
          <cell r="B20" t="str">
            <v>CIP - Land</v>
          </cell>
        </row>
        <row r="21">
          <cell r="A21">
            <v>140106</v>
          </cell>
          <cell r="B21" t="str">
            <v>CIP - Miscellaneous</v>
          </cell>
        </row>
        <row r="22">
          <cell r="A22">
            <v>160101</v>
          </cell>
          <cell r="B22" t="str">
            <v>Vehicles</v>
          </cell>
        </row>
        <row r="23">
          <cell r="A23">
            <v>161101</v>
          </cell>
          <cell r="B23" t="str">
            <v>Warehouse &amp; Construction Equip</v>
          </cell>
        </row>
        <row r="24">
          <cell r="A24">
            <v>162101</v>
          </cell>
          <cell r="B24" t="str">
            <v>Office Furniture &amp; Equipment</v>
          </cell>
        </row>
        <row r="25">
          <cell r="A25">
            <v>162501</v>
          </cell>
          <cell r="B25" t="str">
            <v>Computer Hardware &amp; Software</v>
          </cell>
        </row>
        <row r="26">
          <cell r="A26">
            <v>163101</v>
          </cell>
          <cell r="B26" t="str">
            <v>Buildings</v>
          </cell>
        </row>
        <row r="27">
          <cell r="A27">
            <v>165101</v>
          </cell>
          <cell r="B27" t="str">
            <v>Other Fixed Assets</v>
          </cell>
        </row>
        <row r="28">
          <cell r="A28">
            <v>169101</v>
          </cell>
          <cell r="B28" t="str">
            <v>Land</v>
          </cell>
        </row>
        <row r="29">
          <cell r="A29">
            <v>170101</v>
          </cell>
          <cell r="B29" t="str">
            <v>Accum Depr - Vehicles</v>
          </cell>
        </row>
        <row r="30">
          <cell r="A30">
            <v>171101</v>
          </cell>
          <cell r="B30" t="str">
            <v>Accum Depr - Whse/Const Equip</v>
          </cell>
        </row>
        <row r="31">
          <cell r="A31">
            <v>172101</v>
          </cell>
          <cell r="B31" t="str">
            <v>Accum Depr - Off Furn &amp; Equip.</v>
          </cell>
        </row>
        <row r="32">
          <cell r="A32">
            <v>172501</v>
          </cell>
          <cell r="B32" t="str">
            <v>Accum Depr - Comp H/W &amp; S/W</v>
          </cell>
        </row>
        <row r="33">
          <cell r="A33">
            <v>173101</v>
          </cell>
          <cell r="B33" t="str">
            <v>Accum Depr - Buildings</v>
          </cell>
        </row>
        <row r="34">
          <cell r="A34">
            <v>175101</v>
          </cell>
          <cell r="B34" t="str">
            <v>Accum Depr - Other Fixed Asset</v>
          </cell>
        </row>
        <row r="35">
          <cell r="A35">
            <v>180101</v>
          </cell>
          <cell r="B35" t="str">
            <v>Mortgage Receivables - LT</v>
          </cell>
        </row>
        <row r="36">
          <cell r="A36">
            <v>181101</v>
          </cell>
          <cell r="B36" t="str">
            <v>Allow for Uncollectable Accts</v>
          </cell>
        </row>
        <row r="37">
          <cell r="A37">
            <v>199901</v>
          </cell>
          <cell r="B37" t="str">
            <v>Other Long Term Assets</v>
          </cell>
        </row>
        <row r="38">
          <cell r="A38">
            <v>210101</v>
          </cell>
          <cell r="B38" t="str">
            <v>Accounts Payable</v>
          </cell>
        </row>
        <row r="39">
          <cell r="A39">
            <v>211101</v>
          </cell>
          <cell r="B39" t="str">
            <v>Accrued Expenses</v>
          </cell>
        </row>
        <row r="40">
          <cell r="A40">
            <v>231001</v>
          </cell>
          <cell r="B40" t="str">
            <v>Wages Payable</v>
          </cell>
        </row>
        <row r="41">
          <cell r="A41">
            <v>232001</v>
          </cell>
          <cell r="B41" t="str">
            <v>Employee Income Taxes Withheld</v>
          </cell>
        </row>
        <row r="42">
          <cell r="A42">
            <v>233001</v>
          </cell>
          <cell r="B42" t="str">
            <v>Employee Payroll Taxes Payable</v>
          </cell>
        </row>
        <row r="43">
          <cell r="A43">
            <v>235101</v>
          </cell>
          <cell r="B43" t="str">
            <v>Other Taxes Payable</v>
          </cell>
        </row>
        <row r="44">
          <cell r="A44">
            <v>235201</v>
          </cell>
          <cell r="B44" t="str">
            <v>Other Tax Credits</v>
          </cell>
        </row>
        <row r="45">
          <cell r="A45">
            <v>237501</v>
          </cell>
          <cell r="B45" t="str">
            <v>Deferred Revenue</v>
          </cell>
        </row>
        <row r="46">
          <cell r="A46">
            <v>240101</v>
          </cell>
          <cell r="B46" t="str">
            <v>Loans Payable - Current Portio</v>
          </cell>
        </row>
        <row r="47">
          <cell r="A47">
            <v>245001</v>
          </cell>
          <cell r="B47" t="str">
            <v>Initial House Pmts &amp; Deposits</v>
          </cell>
        </row>
        <row r="48">
          <cell r="A48">
            <v>250101</v>
          </cell>
          <cell r="B48" t="str">
            <v>Loans Payable - Long Term</v>
          </cell>
        </row>
        <row r="49">
          <cell r="A49">
            <v>310101</v>
          </cell>
          <cell r="B49" t="str">
            <v>Interfund Transfers</v>
          </cell>
        </row>
        <row r="50">
          <cell r="A50">
            <v>310201</v>
          </cell>
          <cell r="B50" t="str">
            <v>Fund Balance</v>
          </cell>
        </row>
        <row r="51">
          <cell r="A51">
            <v>310301</v>
          </cell>
          <cell r="B51" t="str">
            <v>Fund Balance - YTD</v>
          </cell>
        </row>
        <row r="52">
          <cell r="A52">
            <v>410101</v>
          </cell>
          <cell r="B52" t="str">
            <v>Cash Contributions - General</v>
          </cell>
        </row>
        <row r="53">
          <cell r="A53">
            <v>410201</v>
          </cell>
          <cell r="B53" t="str">
            <v>Cash Contributions - Churches</v>
          </cell>
        </row>
        <row r="54">
          <cell r="A54">
            <v>410301</v>
          </cell>
          <cell r="B54" t="str">
            <v>Cash Contributions - Corps/Org</v>
          </cell>
        </row>
        <row r="55">
          <cell r="A55">
            <v>410401</v>
          </cell>
          <cell r="B55" t="str">
            <v>Cash Contributions - Grants</v>
          </cell>
        </row>
        <row r="56">
          <cell r="A56">
            <v>410501</v>
          </cell>
          <cell r="B56" t="str">
            <v>Cash Contributions - STM'S</v>
          </cell>
        </row>
        <row r="57">
          <cell r="A57">
            <v>410601</v>
          </cell>
          <cell r="B57" t="str">
            <v>Cash Contribs - From Tithes</v>
          </cell>
        </row>
        <row r="58">
          <cell r="A58">
            <v>410701</v>
          </cell>
          <cell r="B58" t="str">
            <v>Cash Contribs - From Board</v>
          </cell>
        </row>
        <row r="59">
          <cell r="A59">
            <v>412001</v>
          </cell>
          <cell r="B59" t="str">
            <v>HFHI Program Transfers</v>
          </cell>
        </row>
        <row r="60">
          <cell r="A60">
            <v>412101</v>
          </cell>
          <cell r="B60" t="str">
            <v>Cash Trans, HFHI - General</v>
          </cell>
        </row>
        <row r="61">
          <cell r="A61">
            <v>412201</v>
          </cell>
          <cell r="B61" t="str">
            <v>Cash Trans, HFHI - Churches</v>
          </cell>
        </row>
        <row r="62">
          <cell r="A62">
            <v>412301</v>
          </cell>
          <cell r="B62" t="str">
            <v>Cash Trans, HFHI - Corps/Org's</v>
          </cell>
        </row>
        <row r="63">
          <cell r="A63">
            <v>412401</v>
          </cell>
          <cell r="B63" t="str">
            <v>Cash Trans, HFHI - Grants</v>
          </cell>
        </row>
        <row r="64">
          <cell r="A64">
            <v>412501</v>
          </cell>
          <cell r="B64" t="str">
            <v>Cash Trans, HFHI - STM's</v>
          </cell>
        </row>
        <row r="65">
          <cell r="A65">
            <v>412601</v>
          </cell>
          <cell r="B65" t="str">
            <v>Cash Trans, HFHI - From Tithes</v>
          </cell>
        </row>
        <row r="66">
          <cell r="A66">
            <v>415001</v>
          </cell>
          <cell r="B66" t="str">
            <v>Cash Trans - NO to/from Affils</v>
          </cell>
        </row>
        <row r="67">
          <cell r="A67">
            <v>420101</v>
          </cell>
          <cell r="B67" t="str">
            <v>In-Kind Contributions</v>
          </cell>
        </row>
        <row r="68">
          <cell r="A68">
            <v>420201</v>
          </cell>
          <cell r="B68" t="str">
            <v>In-Kind Transfers from HFHI</v>
          </cell>
        </row>
        <row r="69">
          <cell r="A69">
            <v>420301</v>
          </cell>
          <cell r="B69" t="str">
            <v>In-Kind Contrib - From Tithes</v>
          </cell>
        </row>
        <row r="70">
          <cell r="A70">
            <v>420401</v>
          </cell>
          <cell r="B70" t="str">
            <v>Contributed Services</v>
          </cell>
        </row>
        <row r="71">
          <cell r="A71">
            <v>430101</v>
          </cell>
          <cell r="B71" t="str">
            <v>Sale of Homes</v>
          </cell>
        </row>
        <row r="72">
          <cell r="A72">
            <v>430201</v>
          </cell>
          <cell r="B72" t="str">
            <v>Unrealized Sale of Homes</v>
          </cell>
        </row>
        <row r="73">
          <cell r="A73">
            <v>432001</v>
          </cell>
          <cell r="B73" t="str">
            <v>Cost of Homes - Material</v>
          </cell>
        </row>
        <row r="74">
          <cell r="A74">
            <v>433501</v>
          </cell>
          <cell r="B74" t="str">
            <v>Cost of Homes - Labor</v>
          </cell>
        </row>
        <row r="75">
          <cell r="A75">
            <v>435001</v>
          </cell>
          <cell r="B75" t="str">
            <v>Cost of Homes - Transportation</v>
          </cell>
        </row>
        <row r="76">
          <cell r="A76">
            <v>436001</v>
          </cell>
          <cell r="B76" t="str">
            <v>Cost of Homes - Legal</v>
          </cell>
        </row>
        <row r="77">
          <cell r="A77">
            <v>437001</v>
          </cell>
          <cell r="B77" t="str">
            <v>Cost of Homes - Land</v>
          </cell>
        </row>
        <row r="78">
          <cell r="A78">
            <v>438001</v>
          </cell>
          <cell r="B78" t="str">
            <v>Cost of Homes - From CIP</v>
          </cell>
        </row>
        <row r="79">
          <cell r="A79">
            <v>439001</v>
          </cell>
          <cell r="B79" t="str">
            <v>Cost of Homes - Miscellaneous</v>
          </cell>
        </row>
        <row r="80">
          <cell r="A80">
            <v>440101</v>
          </cell>
          <cell r="B80" t="str">
            <v>Interest Income</v>
          </cell>
        </row>
        <row r="81">
          <cell r="A81">
            <v>440501</v>
          </cell>
          <cell r="B81" t="str">
            <v>Foreign Currency Gain/Loss</v>
          </cell>
        </row>
        <row r="82">
          <cell r="A82">
            <v>440801</v>
          </cell>
          <cell r="B82" t="str">
            <v>Gain/Loss on Reval of Mortgage</v>
          </cell>
        </row>
        <row r="83">
          <cell r="A83">
            <v>450101</v>
          </cell>
          <cell r="B83" t="str">
            <v>Sales of Merchandise</v>
          </cell>
        </row>
        <row r="84">
          <cell r="A84">
            <v>450201</v>
          </cell>
          <cell r="B84" t="str">
            <v>Cost of Merchandise</v>
          </cell>
        </row>
        <row r="85">
          <cell r="A85">
            <v>455101</v>
          </cell>
          <cell r="B85" t="str">
            <v>Special Event Income</v>
          </cell>
        </row>
        <row r="86">
          <cell r="A86">
            <v>455201</v>
          </cell>
          <cell r="B86" t="str">
            <v>Cost of Special Events</v>
          </cell>
        </row>
        <row r="87">
          <cell r="A87">
            <v>460201</v>
          </cell>
          <cell r="B87" t="str">
            <v>Late Fee Income</v>
          </cell>
        </row>
        <row r="88">
          <cell r="A88">
            <v>499901</v>
          </cell>
          <cell r="B88" t="str">
            <v>Other Income</v>
          </cell>
        </row>
        <row r="89">
          <cell r="A89">
            <v>501001</v>
          </cell>
          <cell r="B89" t="str">
            <v>Salary</v>
          </cell>
        </row>
        <row r="90">
          <cell r="A90">
            <v>502001</v>
          </cell>
          <cell r="B90" t="str">
            <v>Contract Labor</v>
          </cell>
        </row>
        <row r="91">
          <cell r="A91">
            <v>504001</v>
          </cell>
          <cell r="B91" t="str">
            <v>Health Insurance</v>
          </cell>
        </row>
        <row r="92">
          <cell r="A92">
            <v>504301</v>
          </cell>
          <cell r="B92" t="str">
            <v>Insurance - Other</v>
          </cell>
        </row>
        <row r="93">
          <cell r="A93">
            <v>505001</v>
          </cell>
          <cell r="B93" t="str">
            <v>Payroll Taxes</v>
          </cell>
        </row>
        <row r="94">
          <cell r="A94">
            <v>512001</v>
          </cell>
          <cell r="B94" t="str">
            <v>Advertising</v>
          </cell>
        </row>
        <row r="95">
          <cell r="A95">
            <v>513001</v>
          </cell>
          <cell r="B95" t="str">
            <v>Auto Insurance</v>
          </cell>
        </row>
        <row r="96">
          <cell r="A96">
            <v>514001</v>
          </cell>
          <cell r="B96" t="str">
            <v>Bad Debt Expense</v>
          </cell>
        </row>
        <row r="97">
          <cell r="A97">
            <v>522001</v>
          </cell>
          <cell r="B97" t="str">
            <v>Construction Supplies</v>
          </cell>
        </row>
        <row r="98">
          <cell r="A98">
            <v>523001</v>
          </cell>
          <cell r="B98" t="str">
            <v>Tithe</v>
          </cell>
        </row>
        <row r="99">
          <cell r="A99">
            <v>525001</v>
          </cell>
          <cell r="B99" t="str">
            <v>Dedications</v>
          </cell>
        </row>
        <row r="100">
          <cell r="A100">
            <v>526001</v>
          </cell>
          <cell r="B100" t="str">
            <v>Depreciation - Vehicles</v>
          </cell>
        </row>
        <row r="101">
          <cell r="A101">
            <v>526101</v>
          </cell>
          <cell r="B101" t="str">
            <v>Depr. - Whse &amp; Constr. Equip.</v>
          </cell>
        </row>
        <row r="102">
          <cell r="A102">
            <v>526201</v>
          </cell>
          <cell r="B102" t="str">
            <v>Depr. - Office Furn &amp; Equip</v>
          </cell>
        </row>
        <row r="103">
          <cell r="A103">
            <v>526301</v>
          </cell>
          <cell r="B103" t="str">
            <v>Depr. - Computer H/W &amp; S/W</v>
          </cell>
        </row>
        <row r="104">
          <cell r="A104">
            <v>526401</v>
          </cell>
          <cell r="B104" t="str">
            <v>Depr. - Buildings</v>
          </cell>
        </row>
        <row r="105">
          <cell r="A105">
            <v>526501</v>
          </cell>
          <cell r="B105" t="str">
            <v>Depr. - Other Fixed Assets</v>
          </cell>
        </row>
        <row r="106">
          <cell r="A106">
            <v>546001</v>
          </cell>
          <cell r="B106" t="str">
            <v>Office Equipment Rental</v>
          </cell>
        </row>
        <row r="107">
          <cell r="A107">
            <v>547001</v>
          </cell>
          <cell r="B107" t="str">
            <v>Office Rent</v>
          </cell>
        </row>
        <row r="108">
          <cell r="A108">
            <v>551001</v>
          </cell>
          <cell r="B108" t="str">
            <v>Supplies</v>
          </cell>
        </row>
        <row r="109">
          <cell r="A109">
            <v>551501</v>
          </cell>
          <cell r="B109" t="str">
            <v>Equipment Expense</v>
          </cell>
        </row>
        <row r="110">
          <cell r="A110">
            <v>554001</v>
          </cell>
          <cell r="B110" t="str">
            <v>Postage &amp; Freight</v>
          </cell>
        </row>
        <row r="111">
          <cell r="A111">
            <v>556001</v>
          </cell>
          <cell r="B111" t="str">
            <v>Professional Services</v>
          </cell>
        </row>
        <row r="112">
          <cell r="A112">
            <v>556501</v>
          </cell>
          <cell r="B112" t="str">
            <v>Bank Charges</v>
          </cell>
        </row>
        <row r="113">
          <cell r="A113">
            <v>557001</v>
          </cell>
          <cell r="B113" t="str">
            <v>Taxes</v>
          </cell>
        </row>
        <row r="114">
          <cell r="A114">
            <v>562001</v>
          </cell>
          <cell r="B114" t="str">
            <v>Repairs &amp; Maint. - Vehicles</v>
          </cell>
        </row>
        <row r="115">
          <cell r="A115">
            <v>562101</v>
          </cell>
          <cell r="B115" t="str">
            <v>Repairs &amp; Maint. - Other</v>
          </cell>
        </row>
        <row r="116">
          <cell r="A116">
            <v>567001</v>
          </cell>
          <cell r="B116" t="str">
            <v>Telephone &amp; Fax</v>
          </cell>
        </row>
        <row r="117">
          <cell r="A117">
            <v>572001</v>
          </cell>
          <cell r="B117" t="str">
            <v>Training - Business Expenses</v>
          </cell>
        </row>
        <row r="118">
          <cell r="A118">
            <v>572002</v>
          </cell>
          <cell r="B118" t="str">
            <v>Training - Travel</v>
          </cell>
        </row>
        <row r="119">
          <cell r="A119">
            <v>572003</v>
          </cell>
          <cell r="B119" t="str">
            <v>Training - Food &amp; Lodging</v>
          </cell>
        </row>
        <row r="120">
          <cell r="A120">
            <v>572501</v>
          </cell>
          <cell r="B120" t="str">
            <v>Meetings - Business Expenses</v>
          </cell>
        </row>
        <row r="121">
          <cell r="A121">
            <v>572502</v>
          </cell>
          <cell r="B121" t="str">
            <v>Meetings - Travel</v>
          </cell>
        </row>
        <row r="122">
          <cell r="A122">
            <v>572503</v>
          </cell>
          <cell r="B122" t="str">
            <v>Meetings - Food &amp; Lodging</v>
          </cell>
        </row>
        <row r="123">
          <cell r="A123">
            <v>572801</v>
          </cell>
          <cell r="B123" t="str">
            <v>Evaluations</v>
          </cell>
        </row>
        <row r="124">
          <cell r="A124">
            <v>573001</v>
          </cell>
          <cell r="B124" t="str">
            <v>Travel - Local</v>
          </cell>
        </row>
        <row r="125">
          <cell r="A125">
            <v>573002</v>
          </cell>
          <cell r="B125" t="str">
            <v>Travel - International</v>
          </cell>
        </row>
        <row r="126">
          <cell r="A126">
            <v>573101</v>
          </cell>
          <cell r="B126" t="str">
            <v>Food &amp; Lodging</v>
          </cell>
        </row>
        <row r="127">
          <cell r="A127">
            <v>573501</v>
          </cell>
          <cell r="B127" t="str">
            <v>New Affil Dev - Business Exp</v>
          </cell>
        </row>
        <row r="128">
          <cell r="A128">
            <v>573502</v>
          </cell>
          <cell r="B128" t="str">
            <v>New Affil Dev - Travel</v>
          </cell>
        </row>
        <row r="129">
          <cell r="A129">
            <v>573503</v>
          </cell>
          <cell r="B129" t="str">
            <v>New Affil Dev - Food &amp; Lodging</v>
          </cell>
        </row>
        <row r="130">
          <cell r="A130">
            <v>574001</v>
          </cell>
          <cell r="B130" t="str">
            <v>Utilities</v>
          </cell>
        </row>
        <row r="131">
          <cell r="A131">
            <v>575001</v>
          </cell>
          <cell r="B131" t="str">
            <v>International Partner Expenses</v>
          </cell>
        </row>
        <row r="132">
          <cell r="A132">
            <v>578001</v>
          </cell>
          <cell r="B132" t="str">
            <v>STM's - Business Expenses</v>
          </cell>
        </row>
        <row r="133">
          <cell r="A133">
            <v>578002</v>
          </cell>
          <cell r="B133" t="str">
            <v>STM's - Travel</v>
          </cell>
        </row>
        <row r="134">
          <cell r="A134">
            <v>578003</v>
          </cell>
          <cell r="B134" t="str">
            <v>STM's - Food &amp; Lodging</v>
          </cell>
        </row>
        <row r="135">
          <cell r="A135">
            <v>578501</v>
          </cell>
          <cell r="B135" t="str">
            <v>Resource Development</v>
          </cell>
        </row>
        <row r="136">
          <cell r="A136">
            <v>599901</v>
          </cell>
          <cell r="B136" t="str">
            <v>Other Expenses</v>
          </cell>
        </row>
      </sheetData>
      <sheetData sheetId="2">
        <row r="16">
          <cell r="G16" t="str">
            <v>Training - PA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arameters"/>
      <sheetName val="Dashboard"/>
      <sheetName val="Snapshot"/>
      <sheetName val="WACC"/>
      <sheetName val="Equity Valuation"/>
      <sheetName val="DCF Valuation"/>
      <sheetName val="Public Wealth"/>
      <sheetName val="Economics"/>
      <sheetName val="Regulations"/>
      <sheetName val="Geographical"/>
      <sheetName val="Potential Market"/>
      <sheetName val="Postpaid Plans"/>
      <sheetName val="Prepaid Plans"/>
      <sheetName val="VAS &amp; Roaming"/>
      <sheetName val="Connection Fees"/>
      <sheetName val="Deposits"/>
      <sheetName val="Outgoing Tariffs"/>
      <sheetName val="Incoming Tariffs"/>
      <sheetName val="Interconnect Splits"/>
      <sheetName val="Minutes of Use"/>
      <sheetName val="Network Inputs"/>
      <sheetName val="Network Dimensioning"/>
      <sheetName val="Capital Expenses"/>
      <sheetName val="Network Suppliers"/>
      <sheetName val="Network Expenses"/>
      <sheetName val="Commercial Expenses"/>
      <sheetName val="Interconnect Expenses"/>
      <sheetName val="Operating Expenses"/>
      <sheetName val="Revenues"/>
      <sheetName val="Depreciation"/>
      <sheetName val="Profit &amp; Loss"/>
      <sheetName val="Balance Sheet"/>
      <sheetName val="Cash Flow"/>
      <sheetName val="Financing Plan"/>
      <sheetName val="Bank Loans"/>
      <sheetName val="Supplier Loans"/>
      <sheetName val="Local Loans"/>
      <sheetName val="Shareholder Loans"/>
      <sheetName val="Comment DB"/>
      <sheetName val="Graph Data"/>
      <sheetName val="Consolidation"/>
      <sheetName val="Total Market Evol"/>
      <sheetName val="Market Evol"/>
      <sheetName val="Market Split Evol"/>
      <sheetName val="Sales Evol"/>
      <sheetName val="Gross Adds Evol"/>
      <sheetName val="Connection Fee Evol"/>
      <sheetName val="Postpaid Tariff Evol"/>
      <sheetName val="Prepaid Tariff Evol"/>
      <sheetName val="Postpaid Usage Evol"/>
      <sheetName val="Prepaid Usage Evol"/>
      <sheetName val="Usage Evol"/>
      <sheetName val="ARPU Evol"/>
      <sheetName val="Cash Flow Evol"/>
      <sheetName val="OPEX Evol"/>
      <sheetName val="OPEX per Sub Evol"/>
      <sheetName val="Productivity Evol"/>
      <sheetName val="CAPEX Evol"/>
      <sheetName val="Revenue Evol"/>
      <sheetName val="Sensitivity Chart 1"/>
      <sheetName val="Sensitivity Chart 2"/>
      <sheetName val="Sensitivity Chart 3"/>
      <sheetName val="**_x0000__x0000_"/>
      <sheetName val="*****ÿ_x0000_"/>
      <sheetName val="Business Planning Valuation"/>
      <sheetName val="Dealer Commission"/>
      <sheetName val="P &amp; L"/>
      <sheetName val="INPUT Sheet-P&amp;L"/>
      <sheetName val="Licence Fees"/>
      <sheetName val="B-Sheet to Print"/>
      <sheetName val="B sheet to Review"/>
      <sheetName val="#REF"/>
      <sheetName val="**??"/>
      <sheetName val="*****ÿ?"/>
      <sheetName val="LEDGER"/>
      <sheetName val="T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Equity "/>
      <sheetName val="C.F"/>
      <sheetName val="Note 1-4"/>
      <sheetName val="Note-5 FA "/>
      <sheetName val="Notes 6-21"/>
      <sheetName val="Note-21 FI"/>
      <sheetName val="Note-22-25"/>
      <sheetName val="Trial08"/>
      <sheetName val="Score sheet-closing"/>
      <sheetName val="Prov for Tax-tax deptt"/>
      <sheetName val="Prov for Tax"/>
      <sheetName val="WPPF &amp; WWF"/>
      <sheetName val="D.Tax"/>
      <sheetName val="Tax base"/>
      <sheetName val="Tax WDV of FA sold"/>
      <sheetName val="Tax WDV of FAsold"/>
      <sheetName val="depreciation"/>
      <sheetName val="P&amp;L analysis"/>
      <sheetName val="T.b 07"/>
      <sheetName val="score08"/>
      <sheetName val="score"/>
      <sheetName val="TOP Sch"/>
      <sheetName val="Stores"/>
      <sheetName val="Stocks"/>
      <sheetName val="Other rec."/>
      <sheetName val="Cash &amp; Bank"/>
      <sheetName val="Cash"/>
      <sheetName val="Trade pay"/>
      <sheetName val="Freight"/>
      <sheetName val="Fuel"/>
      <sheetName val="Postage"/>
      <sheetName val="JOUR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Budget BS"/>
      <sheetName val="Budget RS"/>
      <sheetName val="Budget PL"/>
      <sheetName val="3+9 Forecast"/>
      <sheetName val="TB"/>
      <sheetName val="Grouping"/>
      <sheetName val="P&amp;L Bgt"/>
      <sheetName val="P&amp;L Proj"/>
      <sheetName val="Summ. P&amp;L"/>
      <sheetName val="Revenue ($)"/>
      <sheetName val="Revenue forecast"/>
      <sheetName val="P&amp;L Account"/>
      <sheetName val="N.New B.S"/>
      <sheetName val="Income Statement"/>
      <sheetName val="Notes FA"/>
      <sheetName val="N.New Notes"/>
      <sheetName val="C.Flow"/>
      <sheetName val="Sum.P&amp;L(Rs)"/>
      <sheetName val="Revenue (Rs)"/>
      <sheetName val="P&amp;L Bgt(Rs)"/>
      <sheetName val="C.F.Work"/>
    </sheetNames>
    <sheetDataSet>
      <sheetData sheetId="0"/>
      <sheetData sheetId="1"/>
      <sheetData sheetId="2" refreshError="1">
        <row r="2">
          <cell r="M2" t="str">
            <v>Mobilink GSM - Pakistan</v>
          </cell>
        </row>
        <row r="3">
          <cell r="M3" t="str">
            <v xml:space="preserve">Budget Plan 2005 </v>
          </cell>
        </row>
        <row r="4">
          <cell r="C4" t="str">
            <v>(Amounts in US $ 000)</v>
          </cell>
          <cell r="M4" t="str">
            <v>Revenue Summary</v>
          </cell>
        </row>
        <row r="6">
          <cell r="H6" t="str">
            <v xml:space="preserve"> </v>
          </cell>
          <cell r="K6" t="str">
            <v xml:space="preserve"> </v>
          </cell>
          <cell r="S6" t="str">
            <v xml:space="preserve"> </v>
          </cell>
        </row>
        <row r="7">
          <cell r="C7" t="str">
            <v xml:space="preserve"> </v>
          </cell>
          <cell r="F7" t="str">
            <v>Dec 01</v>
          </cell>
          <cell r="G7" t="str">
            <v>Jan</v>
          </cell>
          <cell r="H7" t="str">
            <v>Feb</v>
          </cell>
          <cell r="I7" t="str">
            <v>Mar</v>
          </cell>
          <cell r="J7" t="str">
            <v>Apr</v>
          </cell>
          <cell r="K7" t="str">
            <v>May</v>
          </cell>
          <cell r="L7" t="str">
            <v>Jun</v>
          </cell>
          <cell r="M7" t="str">
            <v>Jul</v>
          </cell>
          <cell r="N7" t="str">
            <v>Aug</v>
          </cell>
          <cell r="O7" t="str">
            <v>Sep</v>
          </cell>
          <cell r="P7" t="str">
            <v>Oct</v>
          </cell>
          <cell r="Q7" t="str">
            <v>Nov</v>
          </cell>
          <cell r="R7" t="str">
            <v>Dec</v>
          </cell>
          <cell r="S7" t="str">
            <v>Budget 2005</v>
          </cell>
        </row>
        <row r="8">
          <cell r="B8" t="str">
            <v>Gross Additions</v>
          </cell>
          <cell r="L8" t="str">
            <v xml:space="preserve"> </v>
          </cell>
          <cell r="M8" t="str">
            <v xml:space="preserve"> </v>
          </cell>
          <cell r="N8" t="str">
            <v xml:space="preserve"> </v>
          </cell>
          <cell r="O8" t="str">
            <v xml:space="preserve"> </v>
          </cell>
          <cell r="P8" t="str">
            <v xml:space="preserve"> </v>
          </cell>
          <cell r="Q8" t="str">
            <v xml:space="preserve"> </v>
          </cell>
          <cell r="R8" t="str">
            <v xml:space="preserve"> </v>
          </cell>
        </row>
        <row r="9">
          <cell r="C9" t="str">
            <v xml:space="preserve">               Postpaid</v>
          </cell>
          <cell r="F9">
            <v>7000</v>
          </cell>
          <cell r="G9">
            <v>7500.0000000000055</v>
          </cell>
          <cell r="H9">
            <v>7680.0000000000055</v>
          </cell>
          <cell r="I9">
            <v>7865.400000000006</v>
          </cell>
          <cell r="J9">
            <v>6910.59</v>
          </cell>
          <cell r="K9">
            <v>7072.9077000000052</v>
          </cell>
          <cell r="L9">
            <v>7240.094931000006</v>
          </cell>
          <cell r="M9">
            <v>7412.2977789300057</v>
          </cell>
          <cell r="N9">
            <v>7589.6667122979061</v>
          </cell>
          <cell r="O9">
            <v>7772.3567136668435</v>
          </cell>
          <cell r="P9">
            <v>7145.1210423001594</v>
          </cell>
          <cell r="Q9">
            <v>7960.5274150768491</v>
          </cell>
          <cell r="R9">
            <v>8154.343237529155</v>
          </cell>
          <cell r="S9">
            <v>90303.305530800964</v>
          </cell>
        </row>
        <row r="10">
          <cell r="C10" t="str">
            <v xml:space="preserve">               Prepaid</v>
          </cell>
          <cell r="F10">
            <v>343000</v>
          </cell>
          <cell r="G10">
            <v>214000</v>
          </cell>
          <cell r="H10">
            <v>385509</v>
          </cell>
          <cell r="I10">
            <v>406593.6</v>
          </cell>
          <cell r="J10">
            <v>333807.90999999997</v>
          </cell>
          <cell r="K10">
            <v>365296.48792792036</v>
          </cell>
          <cell r="L10">
            <v>373488.66224692034</v>
          </cell>
          <cell r="M10">
            <v>415259.93512882374</v>
          </cell>
          <cell r="N10">
            <v>423951.0128638508</v>
          </cell>
          <cell r="O10">
            <v>402034.47896967502</v>
          </cell>
          <cell r="P10">
            <v>471299.93107270758</v>
          </cell>
          <cell r="Q10">
            <v>531254.84333876532</v>
          </cell>
          <cell r="R10">
            <v>520751.81863892829</v>
          </cell>
          <cell r="S10">
            <v>4843247.6801875914</v>
          </cell>
        </row>
        <row r="11">
          <cell r="C11" t="str">
            <v>Total</v>
          </cell>
          <cell r="F11">
            <v>350000</v>
          </cell>
          <cell r="G11">
            <v>221500</v>
          </cell>
          <cell r="H11">
            <v>393189</v>
          </cell>
          <cell r="I11">
            <v>414459</v>
          </cell>
          <cell r="J11">
            <v>340718.5</v>
          </cell>
          <cell r="K11">
            <v>372369.39562792034</v>
          </cell>
          <cell r="L11">
            <v>380728.75717792037</v>
          </cell>
          <cell r="M11">
            <v>422672.23290775373</v>
          </cell>
          <cell r="N11">
            <v>431540.67957614869</v>
          </cell>
          <cell r="O11">
            <v>409806.83568334189</v>
          </cell>
          <cell r="P11">
            <v>478445.05211500771</v>
          </cell>
          <cell r="Q11">
            <v>539215.37075384217</v>
          </cell>
          <cell r="R11">
            <v>528906.16187645739</v>
          </cell>
          <cell r="S11">
            <v>4933550.9857183928</v>
          </cell>
        </row>
        <row r="12">
          <cell r="B12" t="str">
            <v>Churn Percentage</v>
          </cell>
        </row>
        <row r="13">
          <cell r="C13" t="str">
            <v xml:space="preserve">               Postpaid</v>
          </cell>
          <cell r="F13">
            <v>1.1989840023535554E-2</v>
          </cell>
          <cell r="G13">
            <v>1.1104357015916758E-2</v>
          </cell>
          <cell r="H13">
            <v>1.1295254984566776E-2</v>
          </cell>
          <cell r="I13">
            <v>1.1179777907300941E-2</v>
          </cell>
          <cell r="J13">
            <v>1.33311199302292E-2</v>
          </cell>
          <cell r="K13">
            <v>1.3406055308947772E-2</v>
          </cell>
          <cell r="L13">
            <v>1.343340664685631E-2</v>
          </cell>
          <cell r="M13">
            <v>1.3460450556240967E-2</v>
          </cell>
          <cell r="N13">
            <v>1.3487168836526718E-2</v>
          </cell>
          <cell r="O13">
            <v>1.3513544230070295E-2</v>
          </cell>
          <cell r="P13">
            <v>1.3562517355217048E-2</v>
          </cell>
          <cell r="Q13">
            <v>1.356671309703548E-2</v>
          </cell>
          <cell r="R13">
            <v>1.3591342311163471E-2</v>
          </cell>
          <cell r="S13">
            <v>0.15617343490608218</v>
          </cell>
        </row>
        <row r="14">
          <cell r="C14" t="str">
            <v xml:space="preserve">               Prepaid</v>
          </cell>
          <cell r="F14">
            <v>6.7382415139424032E-3</v>
          </cell>
          <cell r="G14">
            <v>6.673627292389574E-3</v>
          </cell>
          <cell r="H14">
            <v>6.5679774730937482E-3</v>
          </cell>
          <cell r="I14">
            <v>7.5965434869518476E-3</v>
          </cell>
          <cell r="J14">
            <v>9.6218265412966446E-3</v>
          </cell>
          <cell r="K14">
            <v>1.2948589655121648E-2</v>
          </cell>
          <cell r="L14">
            <v>1.2957960855889045E-2</v>
          </cell>
          <cell r="M14">
            <v>1.2934379142251004E-2</v>
          </cell>
          <cell r="N14">
            <v>1.2257806104562575E-2</v>
          </cell>
          <cell r="O14">
            <v>1.2588795746710436E-2</v>
          </cell>
          <cell r="P14">
            <v>1.2546345453657544E-2</v>
          </cell>
          <cell r="Q14">
            <v>1.2518008420357187E-2</v>
          </cell>
          <cell r="R14">
            <v>1.2547098757945553E-2</v>
          </cell>
          <cell r="S14">
            <v>0.13265602913468322</v>
          </cell>
        </row>
        <row r="15">
          <cell r="C15" t="str">
            <v>Average Churn</v>
          </cell>
          <cell r="F15">
            <v>6.9572169310012557E-3</v>
          </cell>
          <cell r="G15">
            <v>6.8468307594280343E-3</v>
          </cell>
          <cell r="H15">
            <v>6.7481084845648067E-3</v>
          </cell>
          <cell r="I15">
            <v>7.7278221700852389E-3</v>
          </cell>
          <cell r="J15">
            <v>9.7533396987691916E-3</v>
          </cell>
          <cell r="K15">
            <v>1.2964373216608711E-2</v>
          </cell>
          <cell r="L15">
            <v>1.2973942182191439E-2</v>
          </cell>
          <cell r="M15">
            <v>1.2951589311934521E-2</v>
          </cell>
          <cell r="N15">
            <v>1.2296905867906282E-2</v>
          </cell>
          <cell r="O15">
            <v>1.2617490005232324E-2</v>
          </cell>
          <cell r="P15">
            <v>1.2577045908376669E-2</v>
          </cell>
          <cell r="Q15">
            <v>1.2548687252425562E-2</v>
          </cell>
          <cell r="R15">
            <v>1.2576724389721697E-2</v>
          </cell>
          <cell r="S15">
            <v>0.13340900240080483</v>
          </cell>
        </row>
        <row r="16">
          <cell r="B16" t="str">
            <v>Churn</v>
          </cell>
        </row>
        <row r="17">
          <cell r="C17" t="str">
            <v xml:space="preserve">               Postpaid</v>
          </cell>
          <cell r="F17">
            <v>2193.0492840795</v>
          </cell>
          <cell r="G17">
            <v>2211.4412148295592</v>
          </cell>
          <cell r="H17">
            <v>2309.6562029327529</v>
          </cell>
          <cell r="I17">
            <v>2346.9107923173033</v>
          </cell>
          <cell r="J17">
            <v>2862.2984313597794</v>
          </cell>
          <cell r="K17">
            <v>2933.2715643622532</v>
          </cell>
          <cell r="L17">
            <v>2995.5700139016867</v>
          </cell>
          <cell r="M17">
            <v>3059.4628141098688</v>
          </cell>
          <cell r="N17">
            <v>3124.9972708156197</v>
          </cell>
          <cell r="O17">
            <v>3192.2221684662959</v>
          </cell>
          <cell r="P17">
            <v>3261.1878242238008</v>
          </cell>
          <cell r="Q17">
            <v>3320.0210284707291</v>
          </cell>
          <cell r="R17">
            <v>3389.9607762307596</v>
          </cell>
          <cell r="S17">
            <v>35007.000102020407</v>
          </cell>
        </row>
        <row r="18">
          <cell r="C18" t="str">
            <v xml:space="preserve">               Prepaid</v>
          </cell>
          <cell r="F18">
            <v>28325.697969709123</v>
          </cell>
          <cell r="G18">
            <v>32669.665321679724</v>
          </cell>
          <cell r="H18">
            <v>33902.631812145046</v>
          </cell>
          <cell r="I18">
            <v>41932.469618501782</v>
          </cell>
          <cell r="J18">
            <v>56201.803962337108</v>
          </cell>
          <cell r="K18">
            <v>79282.715830935442</v>
          </cell>
          <cell r="L18">
            <v>83074.758240243274</v>
          </cell>
          <cell r="M18">
            <v>86925.138703295044</v>
          </cell>
          <cell r="N18">
            <v>86459.03598524828</v>
          </cell>
          <cell r="O18">
            <v>92863.984524044732</v>
          </cell>
          <cell r="P18">
            <v>96839.376375189429</v>
          </cell>
          <cell r="Q18">
            <v>101653.28421556686</v>
          </cell>
          <cell r="R18">
            <v>107179.20893690779</v>
          </cell>
          <cell r="S18">
            <v>898984.07352609443</v>
          </cell>
        </row>
        <row r="19">
          <cell r="C19" t="str">
            <v>Total</v>
          </cell>
          <cell r="F19">
            <v>30518.747253788624</v>
          </cell>
          <cell r="G19">
            <v>34881.10653650928</v>
          </cell>
          <cell r="H19">
            <v>36212.2880150778</v>
          </cell>
          <cell r="I19">
            <v>44279.380410819082</v>
          </cell>
          <cell r="J19">
            <v>59064.102393696885</v>
          </cell>
          <cell r="K19">
            <v>82215.987395297692</v>
          </cell>
          <cell r="L19">
            <v>86070.328254144959</v>
          </cell>
          <cell r="M19">
            <v>89984.60151740491</v>
          </cell>
          <cell r="N19">
            <v>89584.033256063893</v>
          </cell>
          <cell r="O19">
            <v>96056.206692511027</v>
          </cell>
          <cell r="P19">
            <v>100100.56419941323</v>
          </cell>
          <cell r="Q19">
            <v>104973.30524403759</v>
          </cell>
          <cell r="R19">
            <v>110569.16971313854</v>
          </cell>
          <cell r="S19">
            <v>933991.073628115</v>
          </cell>
        </row>
        <row r="20">
          <cell r="B20" t="str">
            <v>Net Additions</v>
          </cell>
        </row>
        <row r="21">
          <cell r="C21" t="str">
            <v xml:space="preserve">               Postpaid</v>
          </cell>
          <cell r="F21">
            <v>4806.9507159205004</v>
          </cell>
          <cell r="G21">
            <v>5288.5587851704458</v>
          </cell>
          <cell r="H21">
            <v>5370.343797067253</v>
          </cell>
          <cell r="I21">
            <v>5518.4892076827027</v>
          </cell>
          <cell r="J21">
            <v>4048.2915686402207</v>
          </cell>
          <cell r="K21">
            <v>4139.636135637752</v>
          </cell>
          <cell r="L21">
            <v>4244.5249170983188</v>
          </cell>
          <cell r="M21">
            <v>4352.8349648201365</v>
          </cell>
          <cell r="N21">
            <v>4464.6694414822869</v>
          </cell>
          <cell r="O21">
            <v>4580.134545200548</v>
          </cell>
          <cell r="P21">
            <v>3883.9332180763586</v>
          </cell>
          <cell r="Q21">
            <v>4640.50638660612</v>
          </cell>
          <cell r="R21">
            <v>4764.3824612983954</v>
          </cell>
          <cell r="S21">
            <v>55296.305428780535</v>
          </cell>
        </row>
        <row r="22">
          <cell r="C22" t="str">
            <v xml:space="preserve">               Prepaid</v>
          </cell>
          <cell r="F22">
            <v>314674.30203029088</v>
          </cell>
          <cell r="G22">
            <v>181330.33467832027</v>
          </cell>
          <cell r="H22">
            <v>351606.36818785494</v>
          </cell>
          <cell r="I22">
            <v>364661.13038149819</v>
          </cell>
          <cell r="J22">
            <v>277606.10603766295</v>
          </cell>
          <cell r="K22">
            <v>286013.7720969849</v>
          </cell>
          <cell r="L22">
            <v>290413.9040066771</v>
          </cell>
          <cell r="M22">
            <v>328334.79642552871</v>
          </cell>
          <cell r="N22">
            <v>337491.97687860252</v>
          </cell>
          <cell r="O22">
            <v>309170.49444563029</v>
          </cell>
          <cell r="P22">
            <v>374460.55469751812</v>
          </cell>
          <cell r="Q22">
            <v>429601.55912319844</v>
          </cell>
          <cell r="R22">
            <v>413572.60970202053</v>
          </cell>
          <cell r="S22">
            <v>3944263.6066614976</v>
          </cell>
        </row>
        <row r="23">
          <cell r="C23" t="str">
            <v>Total</v>
          </cell>
          <cell r="F23">
            <v>319481.25274621136</v>
          </cell>
          <cell r="G23">
            <v>186618.89346349071</v>
          </cell>
          <cell r="H23">
            <v>356976.71198492218</v>
          </cell>
          <cell r="I23">
            <v>370179.61958918092</v>
          </cell>
          <cell r="J23">
            <v>281654.39760630316</v>
          </cell>
          <cell r="K23">
            <v>290153.40823262266</v>
          </cell>
          <cell r="L23">
            <v>294658.42892377544</v>
          </cell>
          <cell r="M23">
            <v>332687.63139034883</v>
          </cell>
          <cell r="N23">
            <v>341956.64632008481</v>
          </cell>
          <cell r="O23">
            <v>313750.62899083085</v>
          </cell>
          <cell r="P23">
            <v>378344.48791559448</v>
          </cell>
          <cell r="Q23">
            <v>434242.06550980458</v>
          </cell>
          <cell r="R23">
            <v>418336.99216331891</v>
          </cell>
          <cell r="S23">
            <v>3999559.9120902773</v>
          </cell>
        </row>
        <row r="25">
          <cell r="B25" t="str">
            <v>Cumulative subscribers</v>
          </cell>
        </row>
        <row r="26">
          <cell r="C26" t="str">
            <v xml:space="preserve">               Postpaid</v>
          </cell>
          <cell r="F26">
            <v>185312.44493342051</v>
          </cell>
          <cell r="G26">
            <v>201795.04621859096</v>
          </cell>
          <cell r="H26">
            <v>207165.39001565822</v>
          </cell>
          <cell r="I26">
            <v>212683.87922334092</v>
          </cell>
          <cell r="J26">
            <v>216732.17079198113</v>
          </cell>
          <cell r="K26">
            <v>220871.80692761889</v>
          </cell>
          <cell r="L26">
            <v>225116.33184471721</v>
          </cell>
          <cell r="M26">
            <v>229469.16680953733</v>
          </cell>
          <cell r="N26">
            <v>233933.83625101962</v>
          </cell>
          <cell r="O26">
            <v>238513.97079622018</v>
          </cell>
          <cell r="P26">
            <v>242397.90401429654</v>
          </cell>
          <cell r="Q26">
            <v>247038.41040090265</v>
          </cell>
          <cell r="R26">
            <v>251802.79286220105</v>
          </cell>
          <cell r="S26">
            <v>251802.79286220105</v>
          </cell>
        </row>
        <row r="27">
          <cell r="C27" t="str">
            <v xml:space="preserve">               Prepaid</v>
          </cell>
          <cell r="F27">
            <v>4361059.7262744512</v>
          </cell>
          <cell r="G27">
            <v>4986003.7726183813</v>
          </cell>
          <cell r="H27">
            <v>5337610.1408062363</v>
          </cell>
          <cell r="I27">
            <v>5702271.2711877348</v>
          </cell>
          <cell r="J27">
            <v>5979877.3772253981</v>
          </cell>
          <cell r="K27">
            <v>6265891.1493223831</v>
          </cell>
          <cell r="L27">
            <v>6556305.0533290599</v>
          </cell>
          <cell r="M27">
            <v>6884639.8497545887</v>
          </cell>
          <cell r="N27">
            <v>7222131.8266331907</v>
          </cell>
          <cell r="O27">
            <v>7531302.3210788211</v>
          </cell>
          <cell r="P27">
            <v>7905762.8757763393</v>
          </cell>
          <cell r="Q27">
            <v>8335364.4348995378</v>
          </cell>
          <cell r="R27">
            <v>8748937.0446015578</v>
          </cell>
          <cell r="S27">
            <v>8748937.0446015578</v>
          </cell>
        </row>
        <row r="28">
          <cell r="C28" t="str">
            <v>Total</v>
          </cell>
          <cell r="F28">
            <v>4546372.1712078713</v>
          </cell>
          <cell r="G28">
            <v>5187798.8188369721</v>
          </cell>
          <cell r="H28">
            <v>5544775.5308218943</v>
          </cell>
          <cell r="I28">
            <v>5914955.1504110759</v>
          </cell>
          <cell r="J28">
            <v>6196609.5480173789</v>
          </cell>
          <cell r="K28">
            <v>6486762.9562500017</v>
          </cell>
          <cell r="L28">
            <v>6781421.3851737771</v>
          </cell>
          <cell r="M28">
            <v>7114109.0165641261</v>
          </cell>
          <cell r="N28">
            <v>7456065.6628842102</v>
          </cell>
          <cell r="O28">
            <v>7769816.2918750411</v>
          </cell>
          <cell r="P28">
            <v>8148160.7797906362</v>
          </cell>
          <cell r="Q28">
            <v>8582402.8453004397</v>
          </cell>
          <cell r="R28">
            <v>9000739.8374637589</v>
          </cell>
          <cell r="S28">
            <v>9000739.8374637589</v>
          </cell>
        </row>
        <row r="29">
          <cell r="B29" t="str">
            <v>Average Subscribers</v>
          </cell>
        </row>
        <row r="30">
          <cell r="C30" t="str">
            <v xml:space="preserve">               Postpaid</v>
          </cell>
          <cell r="F30">
            <v>182908.96957546024</v>
          </cell>
          <cell r="G30">
            <v>199150.76682600574</v>
          </cell>
          <cell r="H30">
            <v>204480.21811712458</v>
          </cell>
          <cell r="I30">
            <v>209924.63461949956</v>
          </cell>
          <cell r="J30">
            <v>214708.02500766102</v>
          </cell>
          <cell r="K30">
            <v>218801.98885980001</v>
          </cell>
          <cell r="L30">
            <v>222994.06938616803</v>
          </cell>
          <cell r="M30">
            <v>227292.74932712727</v>
          </cell>
          <cell r="N30">
            <v>231701.50153027847</v>
          </cell>
          <cell r="O30">
            <v>236223.9035236199</v>
          </cell>
          <cell r="P30">
            <v>240455.93740525836</v>
          </cell>
          <cell r="Q30">
            <v>244718.15720759961</v>
          </cell>
          <cell r="R30">
            <v>249420.60163155186</v>
          </cell>
          <cell r="S30">
            <v>224154.6401478108</v>
          </cell>
        </row>
        <row r="31">
          <cell r="C31" t="str">
            <v xml:space="preserve">               Prepaid</v>
          </cell>
          <cell r="F31">
            <v>4203722.5752593055</v>
          </cell>
          <cell r="G31">
            <v>4895338.6052792212</v>
          </cell>
          <cell r="H31">
            <v>5161806.9567123093</v>
          </cell>
          <cell r="I31">
            <v>5519940.7059969855</v>
          </cell>
          <cell r="J31">
            <v>5841074.3242065664</v>
          </cell>
          <cell r="K31">
            <v>6122884.2632738911</v>
          </cell>
          <cell r="L31">
            <v>6411098.1013257215</v>
          </cell>
          <cell r="M31">
            <v>6720472.4515418243</v>
          </cell>
          <cell r="N31">
            <v>7053385.8381938897</v>
          </cell>
          <cell r="O31">
            <v>7376717.0738560054</v>
          </cell>
          <cell r="P31">
            <v>7718532.5984275807</v>
          </cell>
          <cell r="Q31">
            <v>8120563.655337939</v>
          </cell>
          <cell r="R31">
            <v>8542150.7397505473</v>
          </cell>
          <cell r="S31">
            <v>6776805.2412708094</v>
          </cell>
        </row>
        <row r="32">
          <cell r="C32" t="str">
            <v>Total</v>
          </cell>
          <cell r="F32">
            <v>4386631.5448347656</v>
          </cell>
          <cell r="G32">
            <v>5094489.3721052269</v>
          </cell>
          <cell r="H32">
            <v>5366287.1748294337</v>
          </cell>
          <cell r="I32">
            <v>5729865.3406164851</v>
          </cell>
          <cell r="J32">
            <v>6055782.3492142279</v>
          </cell>
          <cell r="K32">
            <v>6341686.2521336908</v>
          </cell>
          <cell r="L32">
            <v>6634092.1707118899</v>
          </cell>
          <cell r="M32">
            <v>6947765.2008689512</v>
          </cell>
          <cell r="N32">
            <v>7285087.3397241682</v>
          </cell>
          <cell r="O32">
            <v>7612940.9773796257</v>
          </cell>
          <cell r="P32">
            <v>7958988.5358328391</v>
          </cell>
          <cell r="Q32">
            <v>8365281.8125455389</v>
          </cell>
          <cell r="R32">
            <v>8791571.3413820993</v>
          </cell>
          <cell r="S32">
            <v>7000959.8814186202</v>
          </cell>
        </row>
        <row r="33">
          <cell r="B33" t="str">
            <v>Revenue from Subscriber Fees</v>
          </cell>
          <cell r="D33" t="str">
            <v>% age Components</v>
          </cell>
        </row>
        <row r="34">
          <cell r="C34" t="str">
            <v>Postpaid</v>
          </cell>
        </row>
        <row r="35">
          <cell r="C35" t="str">
            <v>Line rent revenue</v>
          </cell>
          <cell r="D35">
            <v>0.2600846963139235</v>
          </cell>
          <cell r="F35">
            <v>1818717.138144695</v>
          </cell>
          <cell r="G35">
            <v>1759607.9152373143</v>
          </cell>
          <cell r="H35">
            <v>1795998.5444478199</v>
          </cell>
          <cell r="I35">
            <v>1808079.7486834943</v>
          </cell>
          <cell r="J35">
            <v>1477640.9067635355</v>
          </cell>
          <cell r="K35">
            <v>1509493.2575084055</v>
          </cell>
          <cell r="L35">
            <v>1542119.2298435559</v>
          </cell>
          <cell r="M35">
            <v>1588316.1236148239</v>
          </cell>
          <cell r="N35">
            <v>1622779.3280423069</v>
          </cell>
          <cell r="O35">
            <v>1658101.9717099848</v>
          </cell>
          <cell r="P35">
            <v>1688166.7016057612</v>
          </cell>
          <cell r="Q35">
            <v>1723923.0429532095</v>
          </cell>
          <cell r="R35">
            <v>1760602.5630797858</v>
          </cell>
          <cell r="S35">
            <v>19934829.333489999</v>
          </cell>
        </row>
        <row r="36">
          <cell r="C36" t="str">
            <v>Airtime revenue</v>
          </cell>
          <cell r="D36">
            <v>0.3243051360712777</v>
          </cell>
          <cell r="F36">
            <v>2702079.1465031905</v>
          </cell>
          <cell r="G36">
            <v>3300350.2483942239</v>
          </cell>
          <cell r="H36">
            <v>3195701.9046340883</v>
          </cell>
          <cell r="I36">
            <v>3283638.3532566456</v>
          </cell>
          <cell r="J36">
            <v>2775234.8159512477</v>
          </cell>
          <cell r="K36">
            <v>2828475.1990259285</v>
          </cell>
          <cell r="L36">
            <v>2883107.0009667203</v>
          </cell>
          <cell r="M36">
            <v>3162751.5964486473</v>
          </cell>
          <cell r="N36">
            <v>2926821.5987760974</v>
          </cell>
          <cell r="O36">
            <v>2983432.2748169019</v>
          </cell>
          <cell r="P36">
            <v>3031234.3770818878</v>
          </cell>
          <cell r="Q36">
            <v>3088649.578522163</v>
          </cell>
          <cell r="R36">
            <v>3147654.718917863</v>
          </cell>
          <cell r="S36">
            <v>36607051.666792423</v>
          </cell>
        </row>
        <row r="37">
          <cell r="C37" t="str">
            <v>Total</v>
          </cell>
          <cell r="F37">
            <v>4520796.2846478857</v>
          </cell>
          <cell r="G37">
            <v>5059958.1636315379</v>
          </cell>
          <cell r="H37">
            <v>4991700.449081908</v>
          </cell>
          <cell r="I37">
            <v>5091718.1019401401</v>
          </cell>
          <cell r="J37">
            <v>4252875.7227147836</v>
          </cell>
          <cell r="K37">
            <v>4337968.4565343335</v>
          </cell>
          <cell r="L37">
            <v>4425226.2308102762</v>
          </cell>
          <cell r="M37">
            <v>4751067.7200634712</v>
          </cell>
          <cell r="N37">
            <v>4549600.9268184043</v>
          </cell>
          <cell r="O37">
            <v>4641534.2465268867</v>
          </cell>
          <cell r="P37">
            <v>4719401.0786876492</v>
          </cell>
          <cell r="Q37">
            <v>4812572.6214753725</v>
          </cell>
          <cell r="R37">
            <v>4908257.281997649</v>
          </cell>
          <cell r="S37">
            <v>56541881.000282422</v>
          </cell>
        </row>
        <row r="38">
          <cell r="C38" t="str">
            <v>Prepaid</v>
          </cell>
        </row>
        <row r="39">
          <cell r="C39" t="str">
            <v>Daily Charges</v>
          </cell>
          <cell r="F39">
            <v>31667.982662725623</v>
          </cell>
          <cell r="G39">
            <v>29595.676353173716</v>
          </cell>
          <cell r="H39">
            <v>29394.438776069735</v>
          </cell>
          <cell r="I39">
            <v>29163.51493966825</v>
          </cell>
          <cell r="J39">
            <v>28876.078219887197</v>
          </cell>
          <cell r="K39">
            <v>28493.231923985149</v>
          </cell>
          <cell r="L39">
            <v>28115.461500407931</v>
          </cell>
          <cell r="M39">
            <v>27742.699651965693</v>
          </cell>
          <cell r="N39">
            <v>27394.299863468012</v>
          </cell>
          <cell r="O39">
            <v>27042.057077039382</v>
          </cell>
          <cell r="P39">
            <v>26694.343516807792</v>
          </cell>
          <cell r="Q39">
            <v>26351.10094484549</v>
          </cell>
          <cell r="R39">
            <v>26012.271872062636</v>
          </cell>
          <cell r="S39">
            <v>334875.17463938094</v>
          </cell>
        </row>
        <row r="40">
          <cell r="C40" t="str">
            <v>Airtime revenue</v>
          </cell>
          <cell r="D40">
            <v>0.41188802727108531</v>
          </cell>
          <cell r="F40">
            <v>17469807.285250094</v>
          </cell>
          <cell r="G40">
            <v>18197931.469312686</v>
          </cell>
          <cell r="H40">
            <v>19480944.962875076</v>
          </cell>
          <cell r="I40">
            <v>20813622.381968606</v>
          </cell>
          <cell r="J40">
            <v>17597098.439102709</v>
          </cell>
          <cell r="K40">
            <v>18982523.319149155</v>
          </cell>
          <cell r="L40">
            <v>19293015.620083209</v>
          </cell>
          <cell r="M40">
            <v>20258999.177706003</v>
          </cell>
          <cell r="N40">
            <v>19252276.036799327</v>
          </cell>
          <cell r="O40">
            <v>20076303.686765283</v>
          </cell>
          <cell r="P40">
            <v>21074329.116279595</v>
          </cell>
          <cell r="Q40">
            <v>22219302.308004051</v>
          </cell>
          <cell r="R40">
            <v>23321562.449000724</v>
          </cell>
          <cell r="S40">
            <v>240567908.96704644</v>
          </cell>
        </row>
        <row r="41">
          <cell r="C41" t="str">
            <v>Total</v>
          </cell>
          <cell r="F41">
            <v>17501475.26791282</v>
          </cell>
          <cell r="G41">
            <v>18227527.145665862</v>
          </cell>
          <cell r="H41">
            <v>19510339.401651144</v>
          </cell>
          <cell r="I41">
            <v>20842785.896908276</v>
          </cell>
          <cell r="J41">
            <v>17625974.517322596</v>
          </cell>
          <cell r="K41">
            <v>19011016.551073141</v>
          </cell>
          <cell r="L41">
            <v>19321131.081583615</v>
          </cell>
          <cell r="M41">
            <v>20286741.877357967</v>
          </cell>
          <cell r="N41">
            <v>19279670.336662795</v>
          </cell>
          <cell r="O41">
            <v>20103345.743842322</v>
          </cell>
          <cell r="P41">
            <v>21101023.459796403</v>
          </cell>
          <cell r="Q41">
            <v>22245653.408948898</v>
          </cell>
          <cell r="R41">
            <v>23347574.720872786</v>
          </cell>
          <cell r="S41">
            <v>240902784.14168581</v>
          </cell>
        </row>
        <row r="42">
          <cell r="C42" t="str">
            <v>Interconnect Outgoing</v>
          </cell>
        </row>
        <row r="43">
          <cell r="C43" t="str">
            <v>Postpaid</v>
          </cell>
          <cell r="D43">
            <v>8.3980066547171245E-2</v>
          </cell>
          <cell r="F43">
            <v>686172.09278975695</v>
          </cell>
          <cell r="G43">
            <v>799678.19412902452</v>
          </cell>
          <cell r="H43">
            <v>823943.69239197916</v>
          </cell>
          <cell r="I43">
            <v>836968.2196078375</v>
          </cell>
          <cell r="J43">
            <v>866245.89271083253</v>
          </cell>
          <cell r="K43">
            <v>883219.52602528187</v>
          </cell>
          <cell r="L43">
            <v>900630.79304823384</v>
          </cell>
          <cell r="M43">
            <v>918493.85503721214</v>
          </cell>
          <cell r="N43">
            <v>1010840.6860467563</v>
          </cell>
          <cell r="O43">
            <v>1031158.174170811</v>
          </cell>
          <cell r="P43">
            <v>1048360.6474646012</v>
          </cell>
          <cell r="Q43">
            <v>1068953.5878624502</v>
          </cell>
          <cell r="R43">
            <v>1090103.7507596295</v>
          </cell>
          <cell r="S43">
            <v>11278597.019254651</v>
          </cell>
        </row>
        <row r="44">
          <cell r="C44" t="str">
            <v>Prepaid</v>
          </cell>
          <cell r="D44">
            <v>6.0124500703888195E-2</v>
          </cell>
          <cell r="F44">
            <v>2260142.8948086086</v>
          </cell>
          <cell r="G44">
            <v>2964054.9474999527</v>
          </cell>
          <cell r="H44">
            <v>3172438.9006570172</v>
          </cell>
          <cell r="I44">
            <v>3389065.5565798422</v>
          </cell>
          <cell r="J44">
            <v>3393085.8374849767</v>
          </cell>
          <cell r="K44">
            <v>3554882.4793119011</v>
          </cell>
          <cell r="L44">
            <v>3719171.3167434679</v>
          </cell>
          <cell r="M44">
            <v>3904927.3951271968</v>
          </cell>
          <cell r="N44">
            <v>4433344.0079893013</v>
          </cell>
          <cell r="O44">
            <v>4622674.7548566852</v>
          </cell>
          <cell r="P44">
            <v>4852011.5794053217</v>
          </cell>
          <cell r="Q44">
            <v>5115135.2909565568</v>
          </cell>
          <cell r="R44">
            <v>5368440.2462897478</v>
          </cell>
          <cell r="S44">
            <v>48489232.312901966</v>
          </cell>
        </row>
        <row r="45">
          <cell r="C45" t="str">
            <v>Total</v>
          </cell>
          <cell r="F45">
            <v>2946314.9875983656</v>
          </cell>
          <cell r="G45">
            <v>3763733.1416289774</v>
          </cell>
          <cell r="H45">
            <v>3996382.5930489963</v>
          </cell>
          <cell r="I45">
            <v>4226033.7761876797</v>
          </cell>
          <cell r="J45">
            <v>4259331.7301958092</v>
          </cell>
          <cell r="K45">
            <v>4438102.0053371834</v>
          </cell>
          <cell r="L45">
            <v>4619802.1097917017</v>
          </cell>
          <cell r="M45">
            <v>4823421.2501644092</v>
          </cell>
          <cell r="N45">
            <v>5444184.6940360572</v>
          </cell>
          <cell r="O45">
            <v>5653832.9290274959</v>
          </cell>
          <cell r="P45">
            <v>5900372.2268699231</v>
          </cell>
          <cell r="Q45">
            <v>6184088.8788190074</v>
          </cell>
          <cell r="R45">
            <v>6458543.9970493773</v>
          </cell>
          <cell r="S45">
            <v>59767829.332156613</v>
          </cell>
        </row>
        <row r="46">
          <cell r="C46" t="str">
            <v>Interconnect Incoming</v>
          </cell>
        </row>
        <row r="47">
          <cell r="C47" t="str">
            <v>Postpaid</v>
          </cell>
          <cell r="D47">
            <v>0.2304477475228808</v>
          </cell>
          <cell r="F47">
            <v>1531078.7150571193</v>
          </cell>
          <cell r="G47">
            <v>1240199.0719990281</v>
          </cell>
          <cell r="H47">
            <v>1274490.9119060221</v>
          </cell>
          <cell r="I47">
            <v>1294285.4704690452</v>
          </cell>
          <cell r="J47">
            <v>1337202.7176198638</v>
          </cell>
          <cell r="K47">
            <v>1364125.2140396449</v>
          </cell>
          <cell r="L47">
            <v>1391730.0144554633</v>
          </cell>
          <cell r="M47">
            <v>1420039.3720280663</v>
          </cell>
          <cell r="N47">
            <v>1467424.9439672637</v>
          </cell>
          <cell r="O47">
            <v>1497592.0830567742</v>
          </cell>
          <cell r="P47">
            <v>1523173.2751336764</v>
          </cell>
          <cell r="Q47">
            <v>1553738.1703526466</v>
          </cell>
          <cell r="R47">
            <v>1585119.0944732944</v>
          </cell>
          <cell r="S47">
            <v>16949120.339500789</v>
          </cell>
        </row>
        <row r="48">
          <cell r="C48" t="str">
            <v>Prepaid</v>
          </cell>
          <cell r="D48">
            <v>0.3993972763036468</v>
          </cell>
          <cell r="F48">
            <v>14003649.596849006</v>
          </cell>
          <cell r="G48">
            <v>15207356.968877481</v>
          </cell>
          <cell r="H48">
            <v>16276378.588634085</v>
          </cell>
          <cell r="I48">
            <v>17387720.653098293</v>
          </cell>
          <cell r="J48">
            <v>18324482.552762959</v>
          </cell>
          <cell r="K48">
            <v>19198183.039641775</v>
          </cell>
          <cell r="L48">
            <v>20085341.9109971</v>
          </cell>
          <cell r="M48">
            <v>21088426.494860459</v>
          </cell>
          <cell r="N48">
            <v>22231877.925670501</v>
          </cell>
          <cell r="O48">
            <v>23181238.079009432</v>
          </cell>
          <cell r="P48">
            <v>24331204.44784889</v>
          </cell>
          <cell r="Q48">
            <v>25650591.595274661</v>
          </cell>
          <cell r="R48">
            <v>26920743.912097927</v>
          </cell>
          <cell r="S48">
            <v>249883546.16877356</v>
          </cell>
        </row>
        <row r="49">
          <cell r="C49" t="str">
            <v>Total</v>
          </cell>
          <cell r="F49">
            <v>15534728.311906125</v>
          </cell>
          <cell r="G49">
            <v>16447556.04087651</v>
          </cell>
          <cell r="H49">
            <v>17550869.500540107</v>
          </cell>
          <cell r="I49">
            <v>18682006.123567339</v>
          </cell>
          <cell r="J49">
            <v>19661685.270382822</v>
          </cell>
          <cell r="K49">
            <v>20562308.253681421</v>
          </cell>
          <cell r="L49">
            <v>21477071.925452564</v>
          </cell>
          <cell r="M49">
            <v>22508465.866888527</v>
          </cell>
          <cell r="N49">
            <v>23699302.869637765</v>
          </cell>
          <cell r="O49">
            <v>24678830.162066206</v>
          </cell>
          <cell r="P49">
            <v>25854377.722982567</v>
          </cell>
          <cell r="Q49">
            <v>27204329.765627306</v>
          </cell>
          <cell r="R49">
            <v>28505863.006571222</v>
          </cell>
          <cell r="S49">
            <v>266832666.50827432</v>
          </cell>
        </row>
        <row r="50">
          <cell r="C50" t="str">
            <v>Interconnect Margin</v>
          </cell>
        </row>
        <row r="51">
          <cell r="C51" t="str">
            <v>Postpaid</v>
          </cell>
          <cell r="D51">
            <v>6.3678450187453314E-2</v>
          </cell>
          <cell r="F51">
            <v>456757.47319376329</v>
          </cell>
          <cell r="G51">
            <v>504487.61554647738</v>
          </cell>
          <cell r="H51">
            <v>517913.47503914556</v>
          </cell>
          <cell r="I51">
            <v>531709.69805835234</v>
          </cell>
          <cell r="J51">
            <v>433464.34158396226</v>
          </cell>
          <cell r="K51">
            <v>441743.61385523778</v>
          </cell>
          <cell r="L51">
            <v>450232.66368943441</v>
          </cell>
          <cell r="M51">
            <v>458938.33361907466</v>
          </cell>
          <cell r="N51">
            <v>567867.67250203923</v>
          </cell>
          <cell r="O51">
            <v>577027.94159244036</v>
          </cell>
          <cell r="P51">
            <v>584795.80802859308</v>
          </cell>
          <cell r="Q51">
            <v>594076.82080180524</v>
          </cell>
          <cell r="R51">
            <v>603605.5857244021</v>
          </cell>
          <cell r="S51">
            <v>6265863.5700409636</v>
          </cell>
        </row>
        <row r="52">
          <cell r="C52" t="str">
            <v>Prepaid</v>
          </cell>
          <cell r="D52">
            <v>5.2994449041984991E-2</v>
          </cell>
          <cell r="F52">
            <v>1207094.4631049584</v>
          </cell>
          <cell r="G52">
            <v>1338742.0129480353</v>
          </cell>
          <cell r="H52">
            <v>1433148.3228064745</v>
          </cell>
          <cell r="I52">
            <v>1531059.8363139068</v>
          </cell>
          <cell r="J52">
            <v>1605597.0757850194</v>
          </cell>
          <cell r="K52">
            <v>1682391.7735930597</v>
          </cell>
          <cell r="L52">
            <v>2053762.5579553279</v>
          </cell>
          <cell r="M52">
            <v>2156613.4329356248</v>
          </cell>
          <cell r="N52">
            <v>2133056.6349961129</v>
          </cell>
          <cell r="O52">
            <v>2156964.9847569745</v>
          </cell>
          <cell r="P52">
            <v>2193453.9098841455</v>
          </cell>
          <cell r="Q52">
            <v>2312646.8624628768</v>
          </cell>
          <cell r="R52">
            <v>2427392.583024702</v>
          </cell>
          <cell r="S52">
            <v>23024829.987462264</v>
          </cell>
        </row>
        <row r="53">
          <cell r="C53" t="str">
            <v>Total</v>
          </cell>
          <cell r="F53">
            <v>1663851.9362987217</v>
          </cell>
          <cell r="G53">
            <v>1843229.6284945128</v>
          </cell>
          <cell r="H53">
            <v>1951061.7978456202</v>
          </cell>
          <cell r="I53">
            <v>2062769.5343722592</v>
          </cell>
          <cell r="J53">
            <v>2039061.4173689818</v>
          </cell>
          <cell r="K53">
            <v>2124135.3874482973</v>
          </cell>
          <cell r="L53">
            <v>2503995.2216447624</v>
          </cell>
          <cell r="M53">
            <v>2615551.7665546993</v>
          </cell>
          <cell r="N53">
            <v>2700924.3074981524</v>
          </cell>
          <cell r="O53">
            <v>2733992.926349415</v>
          </cell>
          <cell r="P53">
            <v>2778249.7179127387</v>
          </cell>
          <cell r="Q53">
            <v>2906723.6832646821</v>
          </cell>
          <cell r="R53">
            <v>3030998.1687491043</v>
          </cell>
          <cell r="S53">
            <v>29290693.557503227</v>
          </cell>
        </row>
        <row r="54">
          <cell r="C54" t="str">
            <v>VAS</v>
          </cell>
        </row>
        <row r="55">
          <cell r="C55" t="str">
            <v>Postpaid</v>
          </cell>
          <cell r="D55">
            <v>3.7503903357293346E-2</v>
          </cell>
          <cell r="F55">
            <v>379026.03258268692</v>
          </cell>
          <cell r="G55">
            <v>386435.89415471879</v>
          </cell>
          <cell r="H55">
            <v>395327.99377434776</v>
          </cell>
          <cell r="I55">
            <v>404542.58217017644</v>
          </cell>
          <cell r="J55">
            <v>386618.44948957016</v>
          </cell>
          <cell r="K55">
            <v>396385.91152805259</v>
          </cell>
          <cell r="L55">
            <v>406462.51993999997</v>
          </cell>
          <cell r="M55">
            <v>416879.05457865237</v>
          </cell>
          <cell r="N55">
            <v>432575.91930514842</v>
          </cell>
          <cell r="O55">
            <v>443879.68358810229</v>
          </cell>
          <cell r="P55">
            <v>454379.61685241602</v>
          </cell>
          <cell r="Q55">
            <v>466664.23120212858</v>
          </cell>
          <cell r="R55">
            <v>479630.9012428766</v>
          </cell>
          <cell r="S55">
            <v>5069782.7578261904</v>
          </cell>
        </row>
        <row r="56">
          <cell r="C56" t="str">
            <v>Prepaid</v>
          </cell>
          <cell r="D56">
            <v>7.5595746679394782E-2</v>
          </cell>
          <cell r="F56">
            <v>3019378.4546970143</v>
          </cell>
          <cell r="G56">
            <v>2873324.6068603159</v>
          </cell>
          <cell r="H56">
            <v>3080837.1563078598</v>
          </cell>
          <cell r="I56">
            <v>3888780.2849960988</v>
          </cell>
          <cell r="J56">
            <v>3667374.0058635366</v>
          </cell>
          <cell r="K56">
            <v>4027326.2034812327</v>
          </cell>
          <cell r="L56">
            <v>4217622.6606950527</v>
          </cell>
          <cell r="M56">
            <v>4631566.4653363414</v>
          </cell>
          <cell r="N56">
            <v>4195393.0070302319</v>
          </cell>
          <cell r="O56">
            <v>4378780.9351915605</v>
          </cell>
          <cell r="P56">
            <v>4606027.8935486916</v>
          </cell>
          <cell r="Q56">
            <v>4861596.1617105249</v>
          </cell>
          <cell r="R56">
            <v>5108142.9146497054</v>
          </cell>
          <cell r="S56">
            <v>49536772.295671143</v>
          </cell>
        </row>
        <row r="57">
          <cell r="C57" t="str">
            <v>Total</v>
          </cell>
          <cell r="F57">
            <v>3398404.487279701</v>
          </cell>
          <cell r="G57">
            <v>3259760.5010150345</v>
          </cell>
          <cell r="H57">
            <v>3476165.1500822078</v>
          </cell>
          <cell r="I57">
            <v>4293322.8671662752</v>
          </cell>
          <cell r="J57">
            <v>4053992.4553531068</v>
          </cell>
          <cell r="K57">
            <v>4423712.1150092855</v>
          </cell>
          <cell r="L57">
            <v>4624085.1806350527</v>
          </cell>
          <cell r="M57">
            <v>5048445.519914994</v>
          </cell>
          <cell r="N57">
            <v>4627968.9263353804</v>
          </cell>
          <cell r="O57">
            <v>4822660.6187796621</v>
          </cell>
          <cell r="P57">
            <v>5060407.5104011074</v>
          </cell>
          <cell r="Q57">
            <v>5328260.3929126533</v>
          </cell>
          <cell r="R57">
            <v>5587773.8158925818</v>
          </cell>
          <cell r="S57">
            <v>54606555.053497344</v>
          </cell>
        </row>
        <row r="58">
          <cell r="C58" t="str">
            <v>GPRS &amp; MMS</v>
          </cell>
        </row>
        <row r="59">
          <cell r="C59" t="str">
            <v>Postpaid</v>
          </cell>
          <cell r="F59">
            <v>4641.4609016949162</v>
          </cell>
          <cell r="G59">
            <v>3096.7741935483873</v>
          </cell>
          <cell r="H59">
            <v>3630.1935483870966</v>
          </cell>
          <cell r="I59">
            <v>4255.5205161290323</v>
          </cell>
          <cell r="J59">
            <v>4988.5952237419369</v>
          </cell>
          <cell r="K59">
            <v>5847.9886063463236</v>
          </cell>
          <cell r="L59">
            <v>6855.4733302374698</v>
          </cell>
          <cell r="M59">
            <v>8036.5759494930717</v>
          </cell>
          <cell r="N59">
            <v>9421.2243129704038</v>
          </cell>
          <cell r="O59">
            <v>11044.506657802067</v>
          </cell>
          <cell r="P59">
            <v>12947.561662501404</v>
          </cell>
          <cell r="Q59">
            <v>15457.728224162071</v>
          </cell>
          <cell r="R59">
            <v>18457.143360603302</v>
          </cell>
          <cell r="S59">
            <v>104039.28558592257</v>
          </cell>
        </row>
        <row r="60">
          <cell r="C60" t="str">
            <v>Prepaid</v>
          </cell>
          <cell r="F60">
            <v>3594.7795784110172</v>
          </cell>
          <cell r="G60">
            <v>2491.9354838709678</v>
          </cell>
          <cell r="H60">
            <v>2919.6762096774196</v>
          </cell>
          <cell r="I60">
            <v>3420.8386310685487</v>
          </cell>
          <cell r="J60">
            <v>4008.0255820914645</v>
          </cell>
          <cell r="K60">
            <v>4696.0031732574644</v>
          </cell>
          <cell r="L60">
            <v>5502.0721179471075</v>
          </cell>
          <cell r="M60">
            <v>6446.5027969927296</v>
          </cell>
          <cell r="N60">
            <v>7553.0450020965318</v>
          </cell>
          <cell r="O60">
            <v>8849.5251767064001</v>
          </cell>
          <cell r="P60">
            <v>15551.29618973226</v>
          </cell>
          <cell r="Q60">
            <v>18098.104142810898</v>
          </cell>
          <cell r="R60">
            <v>21063.931019427924</v>
          </cell>
          <cell r="S60">
            <v>100600.95552567972</v>
          </cell>
        </row>
        <row r="61">
          <cell r="F61">
            <v>8236.2404801059329</v>
          </cell>
          <cell r="G61">
            <v>5588.7096774193551</v>
          </cell>
          <cell r="H61">
            <v>6549.8697580645166</v>
          </cell>
          <cell r="I61">
            <v>7676.3591471975815</v>
          </cell>
          <cell r="J61">
            <v>8996.6208058334014</v>
          </cell>
          <cell r="K61">
            <v>10543.991779603788</v>
          </cell>
          <cell r="L61">
            <v>12357.545448184577</v>
          </cell>
          <cell r="M61">
            <v>14483.0787464858</v>
          </cell>
          <cell r="N61">
            <v>16974.269315066937</v>
          </cell>
          <cell r="O61">
            <v>19894.031834508467</v>
          </cell>
          <cell r="P61">
            <v>28498.857852233665</v>
          </cell>
          <cell r="Q61">
            <v>33555.832366972973</v>
          </cell>
          <cell r="R61">
            <v>39521.074380031227</v>
          </cell>
          <cell r="S61">
            <v>204640.24111160228</v>
          </cell>
        </row>
        <row r="62">
          <cell r="C62" t="str">
            <v>International Roaming</v>
          </cell>
        </row>
        <row r="63">
          <cell r="C63" t="str">
            <v>Subscribers Roaming</v>
          </cell>
          <cell r="F63">
            <v>679611.11004636728</v>
          </cell>
          <cell r="G63">
            <v>596905.1244196</v>
          </cell>
          <cell r="H63">
            <v>606248.87796561967</v>
          </cell>
          <cell r="I63">
            <v>615832.36759489961</v>
          </cell>
          <cell r="J63">
            <v>622114.07300426555</v>
          </cell>
          <cell r="K63">
            <v>635285.83449752373</v>
          </cell>
          <cell r="L63">
            <v>591491.17692700727</v>
          </cell>
          <cell r="M63">
            <v>687216.13725682383</v>
          </cell>
          <cell r="N63">
            <v>690600.88645934162</v>
          </cell>
          <cell r="O63">
            <v>657724.03583971108</v>
          </cell>
          <cell r="P63">
            <v>617327.97097119712</v>
          </cell>
          <cell r="Q63">
            <v>669099.75909097039</v>
          </cell>
          <cell r="R63">
            <v>674163.45568345441</v>
          </cell>
          <cell r="S63">
            <v>7664009.6997104138</v>
          </cell>
        </row>
        <row r="64">
          <cell r="C64" t="str">
            <v>Visitors Roaming</v>
          </cell>
          <cell r="F64">
            <v>467052.92965296004</v>
          </cell>
          <cell r="G64">
            <v>598876.69240000006</v>
          </cell>
          <cell r="H64">
            <v>526638.57024799997</v>
          </cell>
          <cell r="I64">
            <v>467052.92965296004</v>
          </cell>
          <cell r="J64">
            <v>475437.66924601921</v>
          </cell>
          <cell r="K64">
            <v>374823.79703093955</v>
          </cell>
          <cell r="L64">
            <v>378608.35073155834</v>
          </cell>
          <cell r="M64">
            <v>389850.23470618948</v>
          </cell>
          <cell r="N64">
            <v>408450.77558271331</v>
          </cell>
          <cell r="O64">
            <v>376517.67199196073</v>
          </cell>
          <cell r="P64">
            <v>392831.8654317999</v>
          </cell>
          <cell r="Q64">
            <v>398438.98274043592</v>
          </cell>
          <cell r="R64">
            <v>437258.32239524461</v>
          </cell>
          <cell r="S64">
            <v>5224785.8621578207</v>
          </cell>
        </row>
        <row r="65">
          <cell r="C65" t="str">
            <v>Total</v>
          </cell>
          <cell r="F65">
            <v>1146664.0396993272</v>
          </cell>
          <cell r="G65">
            <v>1195781.8168196001</v>
          </cell>
          <cell r="H65">
            <v>1132887.4482136196</v>
          </cell>
          <cell r="I65">
            <v>1082885.2972478596</v>
          </cell>
          <cell r="J65">
            <v>1097551.7422502846</v>
          </cell>
          <cell r="K65">
            <v>1010109.6315284632</v>
          </cell>
          <cell r="L65">
            <v>970099.52765856567</v>
          </cell>
          <cell r="M65">
            <v>1077066.3719630134</v>
          </cell>
          <cell r="N65">
            <v>1099051.6620420548</v>
          </cell>
          <cell r="O65">
            <v>1034241.7078316718</v>
          </cell>
          <cell r="P65">
            <v>1010159.836402997</v>
          </cell>
          <cell r="Q65">
            <v>1067538.7418314063</v>
          </cell>
          <cell r="R65">
            <v>1111421.778078699</v>
          </cell>
          <cell r="S65">
            <v>12888795.561868237</v>
          </cell>
        </row>
        <row r="67">
          <cell r="B67" t="str">
            <v>Total Subscribers Revenue</v>
          </cell>
          <cell r="F67">
            <v>46712235.315342948</v>
          </cell>
          <cell r="G67">
            <v>49797546.43813204</v>
          </cell>
          <cell r="H67">
            <v>52609406.340463601</v>
          </cell>
          <cell r="I67">
            <v>56281521.597389832</v>
          </cell>
          <cell r="J67">
            <v>52990472.855588377</v>
          </cell>
          <cell r="K67">
            <v>55907352.400612116</v>
          </cell>
          <cell r="L67">
            <v>57941411.277576536</v>
          </cell>
          <cell r="M67">
            <v>61110760.37290708</v>
          </cell>
          <cell r="N67">
            <v>61400703.723030604</v>
          </cell>
          <cell r="O67">
            <v>63668438.334423661</v>
          </cell>
          <cell r="P67">
            <v>66423991.553053387</v>
          </cell>
          <cell r="Q67">
            <v>69749167.492879316</v>
          </cell>
          <cell r="R67">
            <v>72950432.769211426</v>
          </cell>
          <cell r="S67">
            <v>720831205.15526795</v>
          </cell>
        </row>
        <row r="69">
          <cell r="B69" t="str">
            <v xml:space="preserve"> </v>
          </cell>
          <cell r="C69" t="str">
            <v>Average Revenue/Postpaid Sub/Month</v>
          </cell>
          <cell r="F69">
            <v>45.123220186927846</v>
          </cell>
          <cell r="G69">
            <v>43.121421025625615</v>
          </cell>
          <cell r="H69">
            <v>42.104930635527303</v>
          </cell>
          <cell r="I69">
            <v>41.800984699798306</v>
          </cell>
          <cell r="J69">
            <v>36.787265854834494</v>
          </cell>
          <cell r="K69">
            <v>36.831148557995064</v>
          </cell>
          <cell r="L69">
            <v>36.618791797235687</v>
          </cell>
          <cell r="M69">
            <v>38.068237980306812</v>
          </cell>
          <cell r="N69">
            <v>37.629928928015936</v>
          </cell>
          <cell r="O69">
            <v>37.459867662757198</v>
          </cell>
          <cell r="P69">
            <v>37.210303449726624</v>
          </cell>
          <cell r="Q69">
            <v>37.45167622772847</v>
          </cell>
          <cell r="R69">
            <v>37.450314884893935</v>
          </cell>
          <cell r="S69">
            <v>38.544572642037117</v>
          </cell>
        </row>
        <row r="70">
          <cell r="C70" t="str">
            <v>Average Revenue/prepaid Sub/Month</v>
          </cell>
          <cell r="F70">
            <v>9.0376422319041581</v>
          </cell>
          <cell r="G70">
            <v>8.295852229313823</v>
          </cell>
          <cell r="H70">
            <v>8.4220783021583152</v>
          </cell>
          <cell r="I70">
            <v>8.5217241875065355</v>
          </cell>
          <cell r="J70">
            <v>7.6384088804210961</v>
          </cell>
          <cell r="K70">
            <v>7.7535027620654366</v>
          </cell>
          <cell r="L70">
            <v>7.7049249203907797</v>
          </cell>
          <cell r="M70">
            <v>7.7477106023508773</v>
          </cell>
          <cell r="N70">
            <v>7.4110991673375137</v>
          </cell>
          <cell r="O70">
            <v>7.3803839773941835</v>
          </cell>
          <cell r="P70">
            <v>7.3956701694973148</v>
          </cell>
          <cell r="Q70">
            <v>7.4115081013854667</v>
          </cell>
          <cell r="R70">
            <v>7.3953616953825456</v>
          </cell>
          <cell r="S70">
            <v>7.7565187496003247</v>
          </cell>
        </row>
        <row r="71">
          <cell r="C71" t="str">
            <v>Average Revenue/Sub/Month</v>
          </cell>
          <cell r="F71">
            <v>11.215149017416708</v>
          </cell>
          <cell r="G71">
            <v>9.6572327768742348</v>
          </cell>
          <cell r="H71">
            <v>9.7055498659314754</v>
          </cell>
          <cell r="I71">
            <v>9.7409738885297603</v>
          </cell>
          <cell r="J71">
            <v>8.6718828646733801</v>
          </cell>
          <cell r="K71">
            <v>8.75674487757842</v>
          </cell>
          <cell r="L71">
            <v>8.6768168794778795</v>
          </cell>
          <cell r="M71">
            <v>8.7396318647335072</v>
          </cell>
          <cell r="N71">
            <v>8.3722061388157947</v>
          </cell>
          <cell r="O71">
            <v>8.3137280126683404</v>
          </cell>
          <cell r="P71">
            <v>8.2964260333253517</v>
          </cell>
          <cell r="Q71">
            <v>8.2903039089648551</v>
          </cell>
          <cell r="R71">
            <v>8.2480334437480174</v>
          </cell>
          <cell r="S71">
            <v>8.7891275462767506</v>
          </cell>
        </row>
        <row r="73">
          <cell r="C73" t="str">
            <v>Average MOU's - Postpaid</v>
          </cell>
          <cell r="G73">
            <v>684.1293425267196</v>
          </cell>
          <cell r="H73">
            <v>684.83977712572005</v>
          </cell>
          <cell r="I73">
            <v>675.26381183539741</v>
          </cell>
          <cell r="J73">
            <v>681.76508677714764</v>
          </cell>
          <cell r="K73">
            <v>682.64068811728271</v>
          </cell>
          <cell r="L73">
            <v>683.52018628563519</v>
          </cell>
          <cell r="M73">
            <v>684.38593086673723</v>
          </cell>
          <cell r="N73">
            <v>693.39230819238151</v>
          </cell>
          <cell r="O73">
            <v>694.24378809525422</v>
          </cell>
          <cell r="P73">
            <v>693.80011030915557</v>
          </cell>
          <cell r="Q73">
            <v>695.52630214702208</v>
          </cell>
          <cell r="R73">
            <v>696.32311271140418</v>
          </cell>
          <cell r="S73">
            <v>687.48587041582141</v>
          </cell>
        </row>
        <row r="74">
          <cell r="C74" t="str">
            <v>Average MOU's - Prepaid</v>
          </cell>
          <cell r="G74">
            <v>144.41737851465507</v>
          </cell>
          <cell r="H74">
            <v>146.59129295726254</v>
          </cell>
          <cell r="I74">
            <v>146.44098071764458</v>
          </cell>
          <cell r="J74">
            <v>145.84651823873048</v>
          </cell>
          <cell r="K74">
            <v>145.768475215043</v>
          </cell>
          <cell r="L74">
            <v>145.64938677147737</v>
          </cell>
          <cell r="M74">
            <v>145.88426148530425</v>
          </cell>
          <cell r="N74">
            <v>146.53617027707764</v>
          </cell>
          <cell r="O74">
            <v>146.09710292257347</v>
          </cell>
          <cell r="P74">
            <v>146.55438013076463</v>
          </cell>
          <cell r="Q74">
            <v>146.85306794522478</v>
          </cell>
          <cell r="R74">
            <v>146.51877541836214</v>
          </cell>
          <cell r="S74">
            <v>146.09648254951</v>
          </cell>
        </row>
        <row r="75">
          <cell r="C75" t="str">
            <v>Weighted Average MOU's</v>
          </cell>
          <cell r="G75">
            <v>165.51550579394976</v>
          </cell>
          <cell r="H75">
            <v>167.10098680171649</v>
          </cell>
          <cell r="I75">
            <v>165.81533902426827</v>
          </cell>
          <cell r="J75">
            <v>164.84753313882868</v>
          </cell>
          <cell r="K75">
            <v>164.29173762939712</v>
          </cell>
          <cell r="L75">
            <v>163.72899968873469</v>
          </cell>
          <cell r="M75">
            <v>163.50110084856911</v>
          </cell>
          <cell r="N75">
            <v>163.92891532833809</v>
          </cell>
          <cell r="O75">
            <v>163.1056750973911</v>
          </cell>
          <cell r="P75">
            <v>163.08770312305651</v>
          </cell>
          <cell r="Q75">
            <v>162.90402297586564</v>
          </cell>
          <cell r="R75">
            <v>162.11704355701869</v>
          </cell>
          <cell r="S75">
            <v>164.16204691726119</v>
          </cell>
        </row>
        <row r="76">
          <cell r="C76" t="str">
            <v>Average MOU's - Postpaid</v>
          </cell>
          <cell r="F76">
            <v>843.76339115161431</v>
          </cell>
          <cell r="G76">
            <v>834.81474821480936</v>
          </cell>
          <cell r="H76">
            <v>834.50937454891562</v>
          </cell>
          <cell r="I76">
            <v>821.99191366600598</v>
          </cell>
          <cell r="J76">
            <v>832.16105162423673</v>
          </cell>
          <cell r="K76">
            <v>832.32503923165996</v>
          </cell>
          <cell r="L76">
            <v>832.4840223875517</v>
          </cell>
          <cell r="M76">
            <v>832.63814222097881</v>
          </cell>
          <cell r="N76">
            <v>842.78753533786858</v>
          </cell>
          <cell r="O76">
            <v>842.93233405168382</v>
          </cell>
          <cell r="P76">
            <v>843.05873639483241</v>
          </cell>
          <cell r="Q76">
            <v>843.19252642676383</v>
          </cell>
          <cell r="R76">
            <v>843.3223259255692</v>
          </cell>
          <cell r="S76">
            <v>836.35147916923961</v>
          </cell>
        </row>
        <row r="77">
          <cell r="C77" t="str">
            <v>Average MOU's - Prepaid</v>
          </cell>
          <cell r="F77">
            <v>194.75008221167141</v>
          </cell>
          <cell r="G77">
            <v>195.02050456999319</v>
          </cell>
          <cell r="H77">
            <v>195.01902730427528</v>
          </cell>
          <cell r="I77">
            <v>195.0471299049718</v>
          </cell>
          <cell r="J77">
            <v>196.03894166121069</v>
          </cell>
          <cell r="K77">
            <v>196.03667605007291</v>
          </cell>
          <cell r="L77">
            <v>196.03459079193678</v>
          </cell>
          <cell r="M77">
            <v>196.03250817695621</v>
          </cell>
          <cell r="N77">
            <v>197.02623127975062</v>
          </cell>
          <cell r="O77">
            <v>197.02483327575942</v>
          </cell>
          <cell r="P77">
            <v>197.02335510274182</v>
          </cell>
          <cell r="Q77">
            <v>197.02186868803074</v>
          </cell>
          <cell r="R77">
            <v>197.02056877298412</v>
          </cell>
          <cell r="S77">
            <v>196.19551963155695</v>
          </cell>
        </row>
        <row r="78">
          <cell r="C78" t="str">
            <v>Weighted Average MOU's</v>
          </cell>
          <cell r="F78">
            <v>221.81193009327561</v>
          </cell>
          <cell r="G78">
            <v>220.0309629155127</v>
          </cell>
          <cell r="H78">
            <v>219.38655021689991</v>
          </cell>
          <cell r="I78">
            <v>218.01645760011027</v>
          </cell>
          <cell r="J78">
            <v>218.59267857211364</v>
          </cell>
          <cell r="K78">
            <v>217.99001051306948</v>
          </cell>
          <cell r="L78">
            <v>217.42778899569191</v>
          </cell>
          <cell r="M78">
            <v>216.85875094936713</v>
          </cell>
          <cell r="N78">
            <v>217.56460739015725</v>
          </cell>
          <cell r="O78">
            <v>217.06686323524977</v>
          </cell>
          <cell r="P78">
            <v>216.54129290428153</v>
          </cell>
          <cell r="Q78">
            <v>215.924960795017</v>
          </cell>
          <cell r="R78">
            <v>215.35642329147623</v>
          </cell>
          <cell r="S78">
            <v>217.56311228157892</v>
          </cell>
        </row>
        <row r="80">
          <cell r="C80" t="str">
            <v>Hand Set Sales</v>
          </cell>
          <cell r="F80">
            <v>1373254.8022598869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</row>
        <row r="81">
          <cell r="C81" t="str">
            <v>Accessory Sales</v>
          </cell>
          <cell r="F81">
            <v>413197.89269008592</v>
          </cell>
          <cell r="G81">
            <v>305669.36232631363</v>
          </cell>
          <cell r="H81">
            <v>321977.23048976599</v>
          </cell>
          <cell r="I81">
            <v>343791.92043698911</v>
          </cell>
          <cell r="J81">
            <v>363346.94095285365</v>
          </cell>
          <cell r="K81">
            <v>380501.17512802145</v>
          </cell>
          <cell r="L81">
            <v>398045.5302427134</v>
          </cell>
          <cell r="M81">
            <v>416865.91205213708</v>
          </cell>
          <cell r="N81">
            <v>437105.24038345006</v>
          </cell>
          <cell r="O81">
            <v>456776.45864277752</v>
          </cell>
          <cell r="P81">
            <v>477539.31214997033</v>
          </cell>
          <cell r="Q81">
            <v>501916.90875273233</v>
          </cell>
          <cell r="R81">
            <v>527494.28048292594</v>
          </cell>
          <cell r="S81">
            <v>4931030.2720406502</v>
          </cell>
        </row>
        <row r="82">
          <cell r="C82" t="str">
            <v>Activation Fee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</row>
        <row r="83">
          <cell r="C83" t="str">
            <v>Total Gross Revenue</v>
          </cell>
          <cell r="F83">
            <v>48498688.010292917</v>
          </cell>
          <cell r="G83">
            <v>50103215.800458357</v>
          </cell>
          <cell r="H83">
            <v>52931383.570953369</v>
          </cell>
          <cell r="I83">
            <v>56625313.517826818</v>
          </cell>
          <cell r="J83">
            <v>53353819.796541229</v>
          </cell>
          <cell r="K83">
            <v>56287853.575740136</v>
          </cell>
          <cell r="L83">
            <v>58339456.807819247</v>
          </cell>
          <cell r="M83">
            <v>61527626.284959219</v>
          </cell>
          <cell r="N83">
            <v>61837808.963414058</v>
          </cell>
          <cell r="O83">
            <v>64125214.793066442</v>
          </cell>
          <cell r="P83">
            <v>66901530.865203358</v>
          </cell>
          <cell r="Q83">
            <v>70251084.401632056</v>
          </cell>
          <cell r="R83">
            <v>73477927.049694359</v>
          </cell>
          <cell r="S83">
            <v>725762235.42730856</v>
          </cell>
        </row>
        <row r="84">
          <cell r="B84" t="str">
            <v>Total Gross Revenue (amounts US$ 000s)</v>
          </cell>
          <cell r="F84">
            <v>48498.688010292921</v>
          </cell>
          <cell r="G84">
            <v>50103.215800458354</v>
          </cell>
          <cell r="H84">
            <v>52931.383570953367</v>
          </cell>
          <cell r="I84">
            <v>56625.31351782682</v>
          </cell>
          <cell r="J84">
            <v>53353.819796541226</v>
          </cell>
          <cell r="K84">
            <v>56287.853575740133</v>
          </cell>
          <cell r="L84">
            <v>58339.456807819246</v>
          </cell>
          <cell r="M84">
            <v>61527.626284959217</v>
          </cell>
          <cell r="N84">
            <v>61837.808963414056</v>
          </cell>
          <cell r="O84">
            <v>64125.214793066443</v>
          </cell>
          <cell r="P84">
            <v>66901.530865203356</v>
          </cell>
          <cell r="Q84">
            <v>70251.084401632063</v>
          </cell>
          <cell r="R84">
            <v>73477.927049694365</v>
          </cell>
          <cell r="S84">
            <v>725762.23542730859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s Perdais"/>
      <sheetName val="Dancom"/>
      <sheetName val="Danum I.T Telecom"/>
      <sheetName val="Decent Communication"/>
      <sheetName val="Delta Phone -Lhr"/>
      <sheetName val="Delta Phone-Sahiwal"/>
      <sheetName val="Delphi"/>
      <sheetName val="Dial Telecom"/>
      <sheetName val="Dial N Talk Commun"/>
      <sheetName val="D-Tel (SMC)"/>
      <sheetName val="DutyFree Communication"/>
      <sheetName val="Easy Call "/>
      <sheetName val="Easy Call 2"/>
      <sheetName val="Easy Phone"/>
      <sheetName val="Elahi Communication"/>
      <sheetName val="Emaan Telecom"/>
      <sheetName val="Euro Jankider"/>
      <sheetName val="Everlast Communication"/>
      <sheetName val="Expert Telecom"/>
      <sheetName val="Ezee Link"/>
      <sheetName val="Fair Deal Phone"/>
      <sheetName val="Fajar Telecom"/>
      <sheetName val="Falcon Communication"/>
      <sheetName val="Falcon Telecom"/>
      <sheetName val="Fan Pakistan"/>
      <sheetName val="Farcom"/>
      <sheetName val="Fast Communication"/>
      <sheetName val="Fiber Telecom"/>
      <sheetName val="Flexo Art"/>
      <sheetName val="Fone Plus Telecom"/>
      <sheetName val="Frindship Telecom"/>
      <sheetName val="FFM International"/>
      <sheetName val="Geo Phone`"/>
      <sheetName val="Gerry Information"/>
      <sheetName val="Glaxy Communication"/>
      <sheetName val="Global Allied"/>
      <sheetName val="Global Comtech"/>
      <sheetName val="Global Softel"/>
      <sheetName val="Global Telecom"/>
      <sheetName val="Gul Communication"/>
      <sheetName val="Gull Pay Phone"/>
      <sheetName val="Gulf Communication"/>
      <sheetName val="Gulzar Construction"/>
      <sheetName val="Haji khalil &amp; Sons"/>
      <sheetName val="Haji Yaqoob R A"/>
      <sheetName val="Hanif &amp; Co."/>
      <sheetName val="Hasnat &amp; co."/>
      <sheetName val="Hawk Telecom"/>
      <sheetName val="Hello Commun"/>
      <sheetName val="Hello link"/>
      <sheetName val="Hifza Enterprises"/>
      <sheetName val="Hilton Karachi"/>
      <sheetName val="Hilton Multan"/>
      <sheetName val="Hi Tech"/>
      <sheetName val="HK Communication"/>
      <sheetName val="Holiday Network"/>
      <sheetName val="Ibrahim Commun"/>
      <sheetName val="IJ Telecom"/>
      <sheetName val="Ijaz Telecommun"/>
      <sheetName val="In Time"/>
      <sheetName val="IR Telecom"/>
      <sheetName val="Islamic Communication"/>
      <sheetName val="Index International"/>
      <sheetName val="Indus Communication"/>
      <sheetName val="Jamal Corporation"/>
      <sheetName val="Jazz Digital"/>
      <sheetName val="JJA Telecom"/>
      <sheetName val="Kanaish Fone &amp; Trade"/>
      <sheetName val="Kamran Telecom"/>
      <sheetName val="Karachi Call Center"/>
      <sheetName val="Karm Telecom"/>
      <sheetName val="Kashish Enterprises"/>
      <sheetName val="Kashmirwala Telecom"/>
      <sheetName val="Kashmir Telecom"/>
      <sheetName val="Kethwal Enterprises"/>
      <sheetName val="Khawaja Fareed Tel"/>
      <sheetName val="Khyber peak Commun"/>
      <sheetName val="LG Electronics"/>
      <sheetName val="Lucky Phone Pak"/>
      <sheetName val="Summery Detail"/>
      <sheetName val="Glaxy Commune---Old"/>
      <sheetName val="Budget 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Sheet"/>
      <sheetName val="Data"/>
      <sheetName val="Macros"/>
      <sheetName val="IncomeStatement"/>
      <sheetName val="NOTES"/>
      <sheetName val="Sheet1"/>
      <sheetName val="Salaries grouping"/>
      <sheetName val="ARP"/>
      <sheetName val="Grouping"/>
      <sheetName val="tb"/>
      <sheetName val="BS"/>
      <sheetName val="7-2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 Sheet"/>
      <sheetName val="BalanceSheet"/>
    </sheet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3)"/>
      <sheetName val="Sheet1 (2)"/>
      <sheetName val="Petrol"/>
      <sheetName val="Office Equipments"/>
      <sheetName val="Furniture &amp; Fixture"/>
      <sheetName val="Chart of Accounts"/>
      <sheetName val="Petty_Cash"/>
      <sheetName val="TB (Jan-Sep 99)"/>
      <sheetName val="Petty_Cash_Bookl"/>
      <sheetName val="CASH-BOOK"/>
      <sheetName val="G-L (Oct-Dec 99)"/>
      <sheetName val="J (O-D 99)"/>
      <sheetName val="J (J-S 99)"/>
      <sheetName val="G-L (Jan-Sep 99)"/>
      <sheetName val="2327-7"/>
      <sheetName val="Reconc."/>
      <sheetName val="Payable 1998"/>
      <sheetName val="Receivable 1998"/>
      <sheetName val="Jan-June"/>
      <sheetName val="GENERAL-JOURNAL"/>
      <sheetName val="BUDGET-99 (Revised)"/>
      <sheetName val="BUDGET-99"/>
      <sheetName val="Bank Reconcilation"/>
      <sheetName val="Chq. Statement (operational)"/>
      <sheetName val="Conversion"/>
      <sheetName val="monthly expenses"/>
      <sheetName val="Delegation Fee"/>
      <sheetName val="Visa Services Fee (2)"/>
      <sheetName val="Visa Services Fee"/>
      <sheetName val="RJ-Exp Jan-May 99 (2)"/>
      <sheetName val="TB (Oct-Dec 99)"/>
      <sheetName val="Printing &amp; Statioenery"/>
      <sheetName val="Sheet1"/>
      <sheetName val="Rates"/>
      <sheetName val="G-L (Oct-Dec 99) "/>
      <sheetName val="G-L (Oct-Dec 99)  (2)"/>
      <sheetName val="Sub HM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ed liability-LHR"/>
      <sheetName val="Accrued liability-KHI"/>
      <sheetName val="CASH-BOOK"/>
      <sheetName val="Ex.(gain)los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kt Scenario"/>
      <sheetName val="Summary"/>
      <sheetName val="Costs Estimate"/>
      <sheetName val="Summary for Distribution"/>
      <sheetName val="Citywise Sales Split"/>
      <sheetName val="Projections"/>
      <sheetName val="Tariff Effect on ARPU"/>
      <sheetName val="Tariffs"/>
      <sheetName val="Tariff  Usage Scenarios"/>
      <sheetName val="historic sales"/>
      <sheetName val="6+6 Forecast"/>
      <sheetName val="Voice"/>
      <sheetName val="VAS"/>
      <sheetName val="IR"/>
      <sheetName val="Cost Analysis"/>
      <sheetName val="CDVB"/>
      <sheetName val="D.S"/>
      <sheetName val="Tax Calculation"/>
      <sheetName val="Charging"/>
      <sheetName val="pkage01"/>
      <sheetName val="Budget 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 for Finance - 1"/>
      <sheetName val="Info for finance - 2"/>
      <sheetName val="Projections"/>
      <sheetName val="Info for finance - 3"/>
      <sheetName val="MMS-Rev."/>
      <sheetName val="GPRS-Rev."/>
      <sheetName val="VAS-Rev"/>
      <sheetName val="Voice Pre"/>
      <sheetName val="Voice Post"/>
      <sheetName val="Info Summary for Finance"/>
      <sheetName val="July-2004 Projections"/>
      <sheetName val="Mktng Budget"/>
      <sheetName val="BASIC ASSUMPTIONS"/>
      <sheetName val="scenarioNames"/>
      <sheetName val="ARPUs assumed"/>
      <sheetName val="MLD Impact"/>
      <sheetName val="Long Term Market Projections"/>
      <sheetName val="BP 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C2">
            <v>58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os Introduction"/>
      <sheetName val="Income Statement"/>
      <sheetName val="Balance Sheet"/>
      <sheetName val="EPS"/>
      <sheetName val="GP Margin"/>
      <sheetName val="NP Margin"/>
      <sheetName val="ROA"/>
      <sheetName val="ROE"/>
      <sheetName val="Current Ratio"/>
      <sheetName val="Quick Ratio"/>
      <sheetName val="ACP"/>
      <sheetName val="ITO"/>
      <sheetName val="Debt Ratio"/>
      <sheetName val="Equity Ratio"/>
      <sheetName val="TIE"/>
      <sheetName val="Projections"/>
      <sheetName val="BASIC ASSUMPTIONS"/>
      <sheetName val="Augbkp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"/>
      <sheetName val="utilities ISE"/>
      <sheetName val="Sheet11"/>
      <sheetName val="Pivot"/>
      <sheetName val="List"/>
      <sheetName val="Codes"/>
      <sheetName val="Codes 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</v>
          </cell>
          <cell r="B2" t="str">
            <v>FIXED ASSETS</v>
          </cell>
          <cell r="C2" t="str">
            <v>Non-current asset</v>
          </cell>
        </row>
        <row r="3">
          <cell r="A3">
            <v>2</v>
          </cell>
          <cell r="B3" t="str">
            <v>ACCUMULATED DEPRECIATIONS</v>
          </cell>
          <cell r="C3" t="str">
            <v>Non-current asset</v>
          </cell>
        </row>
        <row r="4">
          <cell r="A4">
            <v>3</v>
          </cell>
          <cell r="B4" t="str">
            <v>LONG TERM INVESTMENTS</v>
          </cell>
          <cell r="C4" t="str">
            <v>Non-current asset</v>
          </cell>
        </row>
        <row r="5">
          <cell r="A5">
            <v>4</v>
          </cell>
          <cell r="B5" t="str">
            <v>CAPITAL WORK IN PROGRESS</v>
          </cell>
          <cell r="C5" t="str">
            <v>Non-current asset</v>
          </cell>
        </row>
        <row r="6">
          <cell r="A6">
            <v>5</v>
          </cell>
          <cell r="B6" t="str">
            <v>SECURITY DEPOSIT</v>
          </cell>
          <cell r="C6" t="str">
            <v>Non-current asset</v>
          </cell>
        </row>
        <row r="7">
          <cell r="A7">
            <v>6</v>
          </cell>
          <cell r="B7" t="str">
            <v>ADVACNE AGAINST EXPENSES</v>
          </cell>
          <cell r="C7" t="str">
            <v>Current asset</v>
          </cell>
        </row>
        <row r="8">
          <cell r="A8">
            <v>7</v>
          </cell>
          <cell r="B8" t="str">
            <v>ADVACNE AGAINST SALARY</v>
          </cell>
          <cell r="C8" t="str">
            <v>Current asset</v>
          </cell>
        </row>
        <row r="9">
          <cell r="A9">
            <v>8</v>
          </cell>
          <cell r="B9" t="str">
            <v>ADVANCE TO CONTRACTORS/VENDERS</v>
          </cell>
          <cell r="C9" t="str">
            <v>Current asset</v>
          </cell>
        </row>
        <row r="10">
          <cell r="A10">
            <v>9</v>
          </cell>
          <cell r="B10" t="str">
            <v>ADVANCE TAX DEDUCTED AT SOURCE</v>
          </cell>
          <cell r="C10" t="str">
            <v>Current asset</v>
          </cell>
        </row>
        <row r="11">
          <cell r="A11">
            <v>10</v>
          </cell>
          <cell r="B11" t="str">
            <v>TAXATION</v>
          </cell>
          <cell r="C11" t="str">
            <v>Current asset</v>
          </cell>
        </row>
        <row r="12">
          <cell r="A12">
            <v>11</v>
          </cell>
          <cell r="B12" t="str">
            <v>PRE-PAYMENTS</v>
          </cell>
          <cell r="C12" t="str">
            <v>Current asset</v>
          </cell>
        </row>
        <row r="13">
          <cell r="A13">
            <v>12</v>
          </cell>
          <cell r="B13" t="str">
            <v>RECEIVABLES FROM MEMBERS</v>
          </cell>
          <cell r="C13" t="str">
            <v>Current asset</v>
          </cell>
        </row>
        <row r="14">
          <cell r="A14">
            <v>13</v>
          </cell>
          <cell r="B14" t="str">
            <v>RECEIVABLES FROM LISTED COMPANIES</v>
          </cell>
          <cell r="C14" t="str">
            <v>Current asset</v>
          </cell>
        </row>
        <row r="15">
          <cell r="A15">
            <v>14</v>
          </cell>
          <cell r="B15" t="str">
            <v>RECEIVABLES FROM ISE EXECUTIVES/STAFF</v>
          </cell>
          <cell r="C15" t="str">
            <v>Current asset</v>
          </cell>
        </row>
        <row r="16">
          <cell r="A16">
            <v>15</v>
          </cell>
          <cell r="B16" t="str">
            <v>RECEIVABLES INTEREST FROM BANKS</v>
          </cell>
          <cell r="C16" t="str">
            <v>Current asset</v>
          </cell>
        </row>
        <row r="17">
          <cell r="A17">
            <v>16</v>
          </cell>
          <cell r="B17" t="str">
            <v>RECEIVABLES FROM SALE OF PROPERTY &amp; MISC</v>
          </cell>
          <cell r="C17" t="str">
            <v>Current asset</v>
          </cell>
        </row>
        <row r="18">
          <cell r="A18">
            <v>19</v>
          </cell>
          <cell r="B18" t="str">
            <v>RENT RECEIVABLES</v>
          </cell>
          <cell r="C18" t="str">
            <v>Current asset</v>
          </cell>
        </row>
        <row r="19">
          <cell r="A19">
            <v>20</v>
          </cell>
          <cell r="B19" t="str">
            <v>SUNDRY DEBTORS</v>
          </cell>
          <cell r="C19" t="str">
            <v>Current asset</v>
          </cell>
        </row>
        <row r="20">
          <cell r="A20">
            <v>21</v>
          </cell>
          <cell r="B20" t="str">
            <v>CASH &amp; BANK BALANCES</v>
          </cell>
          <cell r="C20" t="str">
            <v>Current asset</v>
          </cell>
        </row>
        <row r="21">
          <cell r="A21">
            <v>22</v>
          </cell>
          <cell r="B21" t="str">
            <v>FUND INVESTMENT ACCOUNTS</v>
          </cell>
          <cell r="C21" t="str">
            <v>Current asset</v>
          </cell>
        </row>
        <row r="22">
          <cell r="A22">
            <v>23</v>
          </cell>
          <cell r="B22" t="str">
            <v>NON CURRENT ASSETS - HELD FOR SALE</v>
          </cell>
          <cell r="C22" t="str">
            <v>Non-current asset</v>
          </cell>
        </row>
        <row r="23">
          <cell r="A23">
            <v>30</v>
          </cell>
          <cell r="B23" t="str">
            <v>ACCOMULATED DEFICIT</v>
          </cell>
          <cell r="C23" t="str">
            <v>Equity</v>
          </cell>
        </row>
        <row r="24">
          <cell r="A24">
            <v>31</v>
          </cell>
          <cell r="B24" t="str">
            <v>MEMBERS' FUND/DEPOSITS</v>
          </cell>
          <cell r="C24" t="str">
            <v>Equity</v>
          </cell>
        </row>
        <row r="25">
          <cell r="A25">
            <v>32</v>
          </cell>
          <cell r="B25" t="str">
            <v>CLEARING HOUSE TRANSACTIONS</v>
          </cell>
          <cell r="C25" t="str">
            <v>Current liabilities</v>
          </cell>
        </row>
        <row r="26">
          <cell r="A26">
            <v>33</v>
          </cell>
          <cell r="B26" t="str">
            <v>RENT &amp; OTHER DUES RECEIVED IN ADVANCE</v>
          </cell>
          <cell r="C26" t="str">
            <v>Current liabilities</v>
          </cell>
        </row>
        <row r="27">
          <cell r="A27">
            <v>35</v>
          </cell>
          <cell r="B27" t="str">
            <v>ACCRUED EXPENSES</v>
          </cell>
          <cell r="C27" t="str">
            <v>Current liabilities</v>
          </cell>
        </row>
        <row r="28">
          <cell r="A28">
            <v>36</v>
          </cell>
          <cell r="B28" t="str">
            <v>TAX AT SOURCE DEDUCTED BY ISE</v>
          </cell>
          <cell r="C28" t="str">
            <v>Current liabilities</v>
          </cell>
        </row>
        <row r="29">
          <cell r="A29">
            <v>37</v>
          </cell>
          <cell r="B29" t="str">
            <v>PAYABLES</v>
          </cell>
          <cell r="C29" t="str">
            <v>Current liabilities</v>
          </cell>
        </row>
        <row r="30">
          <cell r="A30">
            <v>38</v>
          </cell>
          <cell r="B30" t="str">
            <v>SECURITY DEPOSIT FROM COMPANIES</v>
          </cell>
          <cell r="C30" t="str">
            <v>Current liabilities</v>
          </cell>
        </row>
        <row r="31">
          <cell r="A31">
            <v>39</v>
          </cell>
          <cell r="B31" t="str">
            <v>MEMBERS' DEFAULT</v>
          </cell>
          <cell r="C31" t="str">
            <v>Current liabilities</v>
          </cell>
        </row>
        <row r="32">
          <cell r="A32">
            <v>40</v>
          </cell>
          <cell r="B32" t="str">
            <v>SUNDRY CREDITORS</v>
          </cell>
          <cell r="C32" t="str">
            <v>Current liabilities</v>
          </cell>
        </row>
        <row r="33">
          <cell r="A33">
            <v>42</v>
          </cell>
          <cell r="B33" t="str">
            <v>PROVISIONS FOR DOUBTFUL DEBTS</v>
          </cell>
          <cell r="C33" t="str">
            <v>Current liabilities</v>
          </cell>
        </row>
        <row r="34">
          <cell r="A34">
            <v>43</v>
          </cell>
          <cell r="B34" t="str">
            <v>REMEASUREMENT OF INVESTMENTS</v>
          </cell>
          <cell r="C34" t="str">
            <v>Equity</v>
          </cell>
        </row>
        <row r="35">
          <cell r="A35">
            <v>44</v>
          </cell>
          <cell r="B35" t="str">
            <v>LOAN AGAINST ISE TOWERS</v>
          </cell>
          <cell r="C35" t="str">
            <v>Non-current liabilites</v>
          </cell>
        </row>
        <row r="36">
          <cell r="A36">
            <v>50</v>
          </cell>
          <cell r="B36" t="str">
            <v>INCOME FROM MEMBERS'</v>
          </cell>
          <cell r="C36" t="str">
            <v>Revenue</v>
          </cell>
        </row>
        <row r="37">
          <cell r="A37">
            <v>51</v>
          </cell>
          <cell r="B37" t="str">
            <v>INCOME FROM COMPANIES</v>
          </cell>
          <cell r="C37" t="str">
            <v>Revenue</v>
          </cell>
        </row>
        <row r="38">
          <cell r="A38">
            <v>52</v>
          </cell>
          <cell r="B38" t="str">
            <v>INTEREST INCOME</v>
          </cell>
          <cell r="C38" t="str">
            <v>Revenue</v>
          </cell>
        </row>
        <row r="39">
          <cell r="A39">
            <v>53</v>
          </cell>
          <cell r="B39" t="str">
            <v>OTHER INCOME</v>
          </cell>
          <cell r="C39" t="str">
            <v>Revenue</v>
          </cell>
        </row>
        <row r="40">
          <cell r="A40">
            <v>54</v>
          </cell>
          <cell r="B40" t="str">
            <v xml:space="preserve">DIVIDEND </v>
          </cell>
          <cell r="C40" t="str">
            <v>Revenue</v>
          </cell>
        </row>
        <row r="41">
          <cell r="A41">
            <v>55</v>
          </cell>
          <cell r="B41" t="str">
            <v>RENTAL INCOME</v>
          </cell>
          <cell r="C41" t="str">
            <v>Revenue</v>
          </cell>
        </row>
        <row r="42">
          <cell r="A42">
            <v>60</v>
          </cell>
          <cell r="B42" t="str">
            <v>STAFF SALARIES &amp; BENEFITS</v>
          </cell>
          <cell r="C42" t="str">
            <v>Expenses</v>
          </cell>
        </row>
        <row r="43">
          <cell r="A43">
            <v>61</v>
          </cell>
          <cell r="B43" t="str">
            <v>TRAVELLING &amp; HOTEL EXPENSES</v>
          </cell>
          <cell r="C43" t="str">
            <v>Expenses</v>
          </cell>
        </row>
        <row r="44">
          <cell r="A44">
            <v>62</v>
          </cell>
          <cell r="B44" t="str">
            <v>FUEL FOR VEHICLES</v>
          </cell>
          <cell r="C44" t="str">
            <v>Expenses</v>
          </cell>
        </row>
        <row r="45">
          <cell r="A45">
            <v>63</v>
          </cell>
          <cell r="B45" t="str">
            <v>COURIER &amp; POSTAGE CHARGES</v>
          </cell>
          <cell r="C45" t="str">
            <v>Expenses</v>
          </cell>
        </row>
        <row r="46">
          <cell r="A46">
            <v>64</v>
          </cell>
          <cell r="B46" t="str">
            <v>TELEPHONE, FAX &amp; INTERNET CHARGES</v>
          </cell>
          <cell r="C46" t="str">
            <v>Expenses</v>
          </cell>
        </row>
        <row r="47">
          <cell r="A47">
            <v>65</v>
          </cell>
          <cell r="B47" t="str">
            <v>PRINTING &amp; STATIONERY</v>
          </cell>
          <cell r="C47" t="str">
            <v>Expenses</v>
          </cell>
        </row>
        <row r="48">
          <cell r="A48">
            <v>66</v>
          </cell>
          <cell r="B48" t="str">
            <v>NEWSPAPERS, BOOKS &amp; PERIODICALS</v>
          </cell>
          <cell r="C48" t="str">
            <v>Expenses</v>
          </cell>
        </row>
        <row r="49">
          <cell r="A49">
            <v>67</v>
          </cell>
          <cell r="B49" t="str">
            <v>ADVERTISEMENTS</v>
          </cell>
          <cell r="C49" t="str">
            <v>Expenses</v>
          </cell>
        </row>
        <row r="50">
          <cell r="A50">
            <v>68</v>
          </cell>
          <cell r="B50" t="str">
            <v>LEGAL &amp; PROFESSIONAL FEES</v>
          </cell>
          <cell r="C50" t="str">
            <v>Expenses</v>
          </cell>
        </row>
        <row r="51">
          <cell r="A51">
            <v>69</v>
          </cell>
          <cell r="B51" t="str">
            <v>MAINTENENCE &amp; SERVICE CONTRACTS</v>
          </cell>
          <cell r="C51" t="str">
            <v>Expenses</v>
          </cell>
        </row>
        <row r="52">
          <cell r="A52">
            <v>70</v>
          </cell>
          <cell r="B52" t="str">
            <v>REPAIRS &amp; MAINTENANCE CHARGES</v>
          </cell>
          <cell r="C52" t="str">
            <v>Expenses</v>
          </cell>
        </row>
        <row r="53">
          <cell r="A53">
            <v>71</v>
          </cell>
          <cell r="B53" t="str">
            <v>SEMINAR EXPENSES</v>
          </cell>
          <cell r="C53" t="str">
            <v>Expenses</v>
          </cell>
        </row>
        <row r="54">
          <cell r="A54">
            <v>72</v>
          </cell>
          <cell r="B54" t="str">
            <v>RECEPTION &amp; MEETINGS</v>
          </cell>
          <cell r="C54" t="str">
            <v>Expenses</v>
          </cell>
        </row>
        <row r="55">
          <cell r="A55">
            <v>74</v>
          </cell>
          <cell r="B55" t="str">
            <v>UTILITY BILLS</v>
          </cell>
          <cell r="C55" t="str">
            <v>Expenses</v>
          </cell>
        </row>
        <row r="56">
          <cell r="A56">
            <v>75</v>
          </cell>
          <cell r="B56" t="str">
            <v>INSURANCE</v>
          </cell>
          <cell r="C56" t="str">
            <v>Expenses</v>
          </cell>
        </row>
        <row r="57">
          <cell r="A57">
            <v>76</v>
          </cell>
          <cell r="B57" t="str">
            <v>BANK CHARGES</v>
          </cell>
          <cell r="C57" t="str">
            <v>Expenses</v>
          </cell>
        </row>
        <row r="58">
          <cell r="A58">
            <v>77</v>
          </cell>
          <cell r="B58" t="str">
            <v>WEBSITE</v>
          </cell>
          <cell r="C58" t="str">
            <v>Expenses</v>
          </cell>
        </row>
        <row r="59">
          <cell r="A59">
            <v>78</v>
          </cell>
          <cell r="B59" t="str">
            <v>MISC. EXPENSES</v>
          </cell>
          <cell r="C59" t="str">
            <v>Expenses</v>
          </cell>
        </row>
        <row r="60">
          <cell r="A60">
            <v>79</v>
          </cell>
          <cell r="B60" t="str">
            <v>DEPRECIATIONS</v>
          </cell>
          <cell r="C60" t="str">
            <v>Expenses</v>
          </cell>
        </row>
        <row r="61">
          <cell r="A61">
            <v>80</v>
          </cell>
          <cell r="B61" t="str">
            <v>MEMBERSHIP FEES &amp; ALLIED</v>
          </cell>
          <cell r="C61" t="str">
            <v>Expenses</v>
          </cell>
        </row>
        <row r="62">
          <cell r="A62">
            <v>81</v>
          </cell>
          <cell r="B62" t="str">
            <v>UTS-TRADING CONNECTIVITY CHARGES</v>
          </cell>
          <cell r="C62" t="str">
            <v>Expenses</v>
          </cell>
        </row>
        <row r="63">
          <cell r="A63">
            <v>82</v>
          </cell>
          <cell r="B63" t="str">
            <v>BAD DEBTS</v>
          </cell>
          <cell r="C63" t="str">
            <v>Expenses</v>
          </cell>
        </row>
        <row r="64">
          <cell r="A64">
            <v>85</v>
          </cell>
          <cell r="B64" t="str">
            <v>DEMUTUALIZATION/INTEGRATION ISE</v>
          </cell>
          <cell r="C64" t="str">
            <v>Expenses</v>
          </cell>
        </row>
        <row r="65">
          <cell r="A65">
            <v>87</v>
          </cell>
          <cell r="B65" t="str">
            <v>CORPORATE SOCIAL RESPONSIBILITY (CSR)</v>
          </cell>
          <cell r="C65" t="str">
            <v>Expenses</v>
          </cell>
        </row>
        <row r="66">
          <cell r="A66">
            <v>88</v>
          </cell>
          <cell r="B66" t="str">
            <v>COMMISSION</v>
          </cell>
          <cell r="C66" t="str">
            <v>Expenses</v>
          </cell>
        </row>
      </sheetData>
      <sheetData sheetId="6">
        <row r="2">
          <cell r="A2" t="str">
            <v>FIXED ASSETS</v>
          </cell>
          <cell r="B2">
            <v>1</v>
          </cell>
        </row>
        <row r="3">
          <cell r="A3" t="str">
            <v>FURNITURE &amp; FIXTURE</v>
          </cell>
          <cell r="B3">
            <v>1001</v>
          </cell>
        </row>
        <row r="4">
          <cell r="A4" t="str">
            <v>OFFICE EQUIPMENTS</v>
          </cell>
          <cell r="B4">
            <v>1002</v>
          </cell>
        </row>
        <row r="5">
          <cell r="A5" t="str">
            <v>COMPUTERS</v>
          </cell>
          <cell r="B5">
            <v>1003</v>
          </cell>
        </row>
        <row r="6">
          <cell r="A6" t="str">
            <v>MOTER VEHICLES</v>
          </cell>
          <cell r="B6">
            <v>1004</v>
          </cell>
        </row>
        <row r="7">
          <cell r="A7" t="str">
            <v>AUTOMATIONS</v>
          </cell>
          <cell r="B7">
            <v>1005</v>
          </cell>
        </row>
        <row r="8">
          <cell r="A8" t="str">
            <v>ISE PLOT</v>
          </cell>
          <cell r="B8">
            <v>1006</v>
          </cell>
        </row>
        <row r="9">
          <cell r="A9" t="str">
            <v>INTANGIBLES</v>
          </cell>
          <cell r="B9">
            <v>1007</v>
          </cell>
        </row>
        <row r="10">
          <cell r="A10" t="str">
            <v>BUILDING ALLIED EQUIPMENTS</v>
          </cell>
          <cell r="B10">
            <v>1008</v>
          </cell>
        </row>
        <row r="11">
          <cell r="A11" t="str">
            <v>BUILDING -ISE TOWER</v>
          </cell>
          <cell r="B11">
            <v>1009</v>
          </cell>
        </row>
        <row r="12">
          <cell r="A12" t="str">
            <v>ELECTRICAL EQUIPMENT ISE TOWER</v>
          </cell>
          <cell r="B12">
            <v>1010</v>
          </cell>
        </row>
        <row r="13">
          <cell r="A13" t="str">
            <v>HVAC EQUIPMENT -ISE TOWER</v>
          </cell>
          <cell r="B13">
            <v>1011</v>
          </cell>
        </row>
        <row r="14">
          <cell r="A14" t="str">
            <v>PLUMBING EQUIPMENT- ISE TOWER</v>
          </cell>
          <cell r="B14">
            <v>1012</v>
          </cell>
        </row>
        <row r="15">
          <cell r="A15" t="str">
            <v>ELEVATORS - ISE TOWER</v>
          </cell>
          <cell r="B15">
            <v>1013</v>
          </cell>
        </row>
        <row r="16">
          <cell r="A16" t="str">
            <v>SECURITY EQUIPMENT - ISE TOWER</v>
          </cell>
          <cell r="B16">
            <v>1014</v>
          </cell>
        </row>
        <row r="17">
          <cell r="A17" t="str">
            <v>SECURITY IT SYSTEMS - ISE TOWER</v>
          </cell>
          <cell r="B17">
            <v>1015</v>
          </cell>
        </row>
        <row r="18">
          <cell r="A18" t="str">
            <v>LED SCREEN &amp; TICKERS- ISE TOWER</v>
          </cell>
          <cell r="B18">
            <v>1016</v>
          </cell>
        </row>
        <row r="19">
          <cell r="A19" t="str">
            <v>IT EQUIPMENT ISE TOWER</v>
          </cell>
          <cell r="B19">
            <v>1017</v>
          </cell>
        </row>
        <row r="20">
          <cell r="A20" t="str">
            <v>BUILDING INVEST PROPERTY- ISE TOWER</v>
          </cell>
          <cell r="B20">
            <v>1018</v>
          </cell>
        </row>
        <row r="21">
          <cell r="A21" t="str">
            <v>LAND - REVALUATION SURPLUS</v>
          </cell>
          <cell r="B21">
            <v>1019</v>
          </cell>
        </row>
        <row r="22">
          <cell r="A22" t="str">
            <v>BUILDING - REVALUATION SURPLUS</v>
          </cell>
          <cell r="B22">
            <v>1020</v>
          </cell>
        </row>
        <row r="23">
          <cell r="A23" t="str">
            <v>INVESTMENT PROP - REVALUATION SURPLUS</v>
          </cell>
          <cell r="B23">
            <v>1021</v>
          </cell>
        </row>
        <row r="24">
          <cell r="A24" t="str">
            <v>ACCUMULATED DEPRECIATIONS</v>
          </cell>
          <cell r="B24">
            <v>2</v>
          </cell>
        </row>
        <row r="25">
          <cell r="A25" t="str">
            <v>ACC. DEP. - FURNITURE &amp; FIXTURE</v>
          </cell>
          <cell r="B25">
            <v>2001</v>
          </cell>
        </row>
        <row r="26">
          <cell r="A26" t="str">
            <v>ACC. DEP. - OFFICE EQUIPMENTS</v>
          </cell>
          <cell r="B26">
            <v>2002</v>
          </cell>
        </row>
        <row r="27">
          <cell r="A27" t="str">
            <v>ACC. DEP. - COMPUTERS</v>
          </cell>
          <cell r="B27">
            <v>2003</v>
          </cell>
        </row>
        <row r="28">
          <cell r="A28" t="str">
            <v>ACC. DEP. - MOTER VEHICLES</v>
          </cell>
          <cell r="B28">
            <v>2004</v>
          </cell>
        </row>
        <row r="29">
          <cell r="A29" t="str">
            <v>ACC. DEP. - AUTOMATIONS</v>
          </cell>
          <cell r="B29">
            <v>2005</v>
          </cell>
        </row>
        <row r="30">
          <cell r="A30" t="str">
            <v>ISE PLOT - AMORTISATION</v>
          </cell>
          <cell r="B30">
            <v>2006</v>
          </cell>
        </row>
        <row r="31">
          <cell r="A31" t="str">
            <v>INTANGIBLES - ACC DEPRECIATION</v>
          </cell>
          <cell r="B31">
            <v>2007</v>
          </cell>
        </row>
        <row r="32">
          <cell r="A32" t="str">
            <v>BUILDING -ISE TOWER</v>
          </cell>
          <cell r="B32">
            <v>2008</v>
          </cell>
        </row>
        <row r="33">
          <cell r="A33" t="str">
            <v>ALLIED ASSETS</v>
          </cell>
          <cell r="B33">
            <v>2021</v>
          </cell>
        </row>
        <row r="34">
          <cell r="A34" t="str">
            <v>ELECTRICAL EQUIPMENT ISE TOWER</v>
          </cell>
          <cell r="B34">
            <v>2009</v>
          </cell>
        </row>
        <row r="35">
          <cell r="A35" t="str">
            <v>HVAC EQUIPMENT -ISE TOWER</v>
          </cell>
          <cell r="B35">
            <v>2010</v>
          </cell>
        </row>
        <row r="36">
          <cell r="A36" t="str">
            <v>PLUMBING EQUIPMENT- ISE TOWER</v>
          </cell>
          <cell r="B36">
            <v>2011</v>
          </cell>
        </row>
        <row r="37">
          <cell r="A37" t="str">
            <v>ELEVATORS - ISE TOWER</v>
          </cell>
          <cell r="B37">
            <v>2012</v>
          </cell>
        </row>
        <row r="38">
          <cell r="A38" t="str">
            <v>SECURITY EQUIPMENT - ISE TOWER</v>
          </cell>
          <cell r="B38">
            <v>2013</v>
          </cell>
        </row>
        <row r="39">
          <cell r="A39" t="str">
            <v>SECURITY IT SYSTEMS - ISE TOWER</v>
          </cell>
          <cell r="B39">
            <v>2014</v>
          </cell>
        </row>
        <row r="40">
          <cell r="A40" t="str">
            <v>LED SCREEN &amp; TICKERS- ISE TOWER</v>
          </cell>
          <cell r="B40">
            <v>2015</v>
          </cell>
        </row>
        <row r="41">
          <cell r="A41" t="str">
            <v>IT EQUIPMENT ISE TOWER</v>
          </cell>
          <cell r="B41">
            <v>2016</v>
          </cell>
        </row>
        <row r="42">
          <cell r="A42" t="str">
            <v>BUILDING INVEST PROPERTY- ISE TOWER</v>
          </cell>
          <cell r="B42">
            <v>2017</v>
          </cell>
        </row>
        <row r="43">
          <cell r="A43" t="str">
            <v>AMORT-LAND- REVALUATION SURPLUS</v>
          </cell>
          <cell r="B43">
            <v>2018</v>
          </cell>
        </row>
        <row r="44">
          <cell r="A44" t="str">
            <v>DEP- BUILDING- REVALUATION SURPLUS</v>
          </cell>
          <cell r="B44">
            <v>2019</v>
          </cell>
        </row>
        <row r="45">
          <cell r="A45" t="str">
            <v>LONG TERM INVESTMENTS</v>
          </cell>
          <cell r="B45">
            <v>3</v>
          </cell>
        </row>
        <row r="46">
          <cell r="A46" t="str">
            <v>CENTRAL DEPOSITORY CO OF PAKISTAN</v>
          </cell>
          <cell r="B46">
            <v>3001</v>
          </cell>
        </row>
        <row r="47">
          <cell r="A47" t="str">
            <v>JCR VIS CREDIT RATING CO OF PAKISTAN</v>
          </cell>
          <cell r="B47">
            <v>3002</v>
          </cell>
        </row>
        <row r="48">
          <cell r="A48" t="str">
            <v>NATIONAL CLEARING CO OF PAKISTAN LTD</v>
          </cell>
          <cell r="B48">
            <v>3003</v>
          </cell>
        </row>
        <row r="49">
          <cell r="A49" t="str">
            <v>NATIONAL COMMODITY EXCHANGE</v>
          </cell>
          <cell r="B49">
            <v>3004</v>
          </cell>
        </row>
        <row r="50">
          <cell r="A50" t="str">
            <v>PAKISTAN INSTITUTE OF CAPITAL MARKETS</v>
          </cell>
          <cell r="B50">
            <v>3006</v>
          </cell>
        </row>
        <row r="51">
          <cell r="A51" t="str">
            <v>CAPITAL WORK IN PROGRESS</v>
          </cell>
          <cell r="B51">
            <v>4</v>
          </cell>
        </row>
        <row r="52">
          <cell r="A52" t="str">
            <v>ISE BUILDING PROJECT</v>
          </cell>
          <cell r="B52">
            <v>4001</v>
          </cell>
        </row>
        <row r="53">
          <cell r="A53" t="str">
            <v>NESPAK - CONSULTANCY CHARGES</v>
          </cell>
          <cell r="B53">
            <v>4002</v>
          </cell>
        </row>
        <row r="54">
          <cell r="A54" t="str">
            <v>HABIB RAFIQ LTD - PILING WORK</v>
          </cell>
          <cell r="B54">
            <v>4003</v>
          </cell>
        </row>
        <row r="55">
          <cell r="A55" t="str">
            <v>HABIB RAFIQ LTD - CIVIL &amp; PLUMBING WORK</v>
          </cell>
          <cell r="B55">
            <v>4004</v>
          </cell>
        </row>
        <row r="56">
          <cell r="A56" t="str">
            <v>ADVANCE TO OTHERS</v>
          </cell>
          <cell r="B56">
            <v>4005</v>
          </cell>
        </row>
        <row r="57">
          <cell r="A57" t="str">
            <v>LICESNCE COST</v>
          </cell>
          <cell r="B57">
            <v>4006</v>
          </cell>
        </row>
        <row r="58">
          <cell r="A58" t="str">
            <v>HABIB RAFIQ LTD - ELECTRICAL</v>
          </cell>
          <cell r="B58">
            <v>4007</v>
          </cell>
        </row>
        <row r="59">
          <cell r="A59" t="str">
            <v>ADVANCE - HVAC ISE TOWERS</v>
          </cell>
          <cell r="B59">
            <v>4008</v>
          </cell>
        </row>
        <row r="60">
          <cell r="A60" t="str">
            <v>HUSSAIN &amp; CO (GARBAGE CHUTE)</v>
          </cell>
          <cell r="B60">
            <v>4009</v>
          </cell>
        </row>
        <row r="61">
          <cell r="A61" t="str">
            <v>SNGP -  GAS CONNECTION</v>
          </cell>
          <cell r="B61">
            <v>4010</v>
          </cell>
        </row>
        <row r="62">
          <cell r="A62" t="str">
            <v>I &amp;MS ENGINEERS - HVAC EQUIPMENTS</v>
          </cell>
          <cell r="B62">
            <v>4011</v>
          </cell>
        </row>
        <row r="63">
          <cell r="A63" t="str">
            <v>EMIRCOM-IT EQUIPMENTS</v>
          </cell>
          <cell r="B63">
            <v>4012</v>
          </cell>
        </row>
        <row r="64">
          <cell r="A64" t="str">
            <v>MRA- CLADDING WORKS</v>
          </cell>
          <cell r="B64">
            <v>4013</v>
          </cell>
        </row>
        <row r="65">
          <cell r="A65" t="str">
            <v>ALI GLASS - PARTITION WORKS</v>
          </cell>
          <cell r="B65">
            <v>4014</v>
          </cell>
        </row>
        <row r="66">
          <cell r="A66" t="str">
            <v>ALLIED GAS</v>
          </cell>
          <cell r="B66">
            <v>4015</v>
          </cell>
        </row>
        <row r="67">
          <cell r="A67" t="str">
            <v>ADVANCE TO ELECTRA SYSTEM</v>
          </cell>
          <cell r="B67">
            <v>4016</v>
          </cell>
        </row>
        <row r="68">
          <cell r="A68" t="str">
            <v>ISLAMABAD ELECTRIC SUPPLY COMPANY</v>
          </cell>
          <cell r="B68">
            <v>4017</v>
          </cell>
        </row>
        <row r="69">
          <cell r="A69" t="str">
            <v>MIA CORPORATION - HVAC</v>
          </cell>
          <cell r="B69">
            <v>4018</v>
          </cell>
        </row>
        <row r="70">
          <cell r="A70" t="str">
            <v>LIFT WORKS - ZIAFCO</v>
          </cell>
          <cell r="B70">
            <v>4019</v>
          </cell>
        </row>
        <row r="71">
          <cell r="A71" t="str">
            <v>ALI BHAI &amp; CO</v>
          </cell>
          <cell r="B71">
            <v>4020</v>
          </cell>
        </row>
        <row r="72">
          <cell r="A72" t="str">
            <v>WAVETEC - LED SCREEN</v>
          </cell>
          <cell r="B72">
            <v>4021</v>
          </cell>
        </row>
        <row r="73">
          <cell r="A73" t="str">
            <v>GRANDWORKS - LANDSCAPING</v>
          </cell>
          <cell r="B73">
            <v>4022</v>
          </cell>
        </row>
        <row r="74">
          <cell r="A74" t="str">
            <v>COMBINED ENGINEERING - DG SETS</v>
          </cell>
          <cell r="B74">
            <v>4023</v>
          </cell>
        </row>
        <row r="75">
          <cell r="A75" t="str">
            <v>SANITARY WORKS</v>
          </cell>
          <cell r="B75">
            <v>4024</v>
          </cell>
        </row>
        <row r="76">
          <cell r="A76" t="str">
            <v>SHAFIQ &amp; CO, - SITE OFFICE'</v>
          </cell>
          <cell r="B76">
            <v>4025</v>
          </cell>
        </row>
        <row r="77">
          <cell r="A77" t="str">
            <v xml:space="preserve">ASA - INTERIOR </v>
          </cell>
          <cell r="B77">
            <v>4026</v>
          </cell>
        </row>
        <row r="78">
          <cell r="A78" t="str">
            <v>HAY TRADING</v>
          </cell>
          <cell r="B78">
            <v>4027</v>
          </cell>
        </row>
        <row r="79">
          <cell r="A79" t="str">
            <v>DIGITAL PLUS - CCTV</v>
          </cell>
          <cell r="B79">
            <v>4028</v>
          </cell>
        </row>
        <row r="80">
          <cell r="A80" t="str">
            <v>DIGITAL PLUS - PUBLIC ADDRESS SYSTEM</v>
          </cell>
          <cell r="B80">
            <v>4029</v>
          </cell>
        </row>
        <row r="81">
          <cell r="A81" t="str">
            <v>DIGITAL PLUS - EMERGENCY EXITS</v>
          </cell>
          <cell r="B81">
            <v>4030</v>
          </cell>
        </row>
        <row r="82">
          <cell r="A82" t="str">
            <v>DIGITAL PLUS - PHYSICAL SECURITY</v>
          </cell>
          <cell r="B82">
            <v>4031</v>
          </cell>
        </row>
        <row r="83">
          <cell r="A83" t="str">
            <v>TRANS GLOBAL - ROAD BARRIERS</v>
          </cell>
          <cell r="B83">
            <v>4032</v>
          </cell>
        </row>
        <row r="84">
          <cell r="A84" t="str">
            <v>MAMMUT BUILDING SYSTEMS</v>
          </cell>
          <cell r="B84">
            <v>4033</v>
          </cell>
        </row>
        <row r="85">
          <cell r="A85" t="str">
            <v>ADVANCE TO WULAR ENGINEERS</v>
          </cell>
          <cell r="B85">
            <v>4035</v>
          </cell>
        </row>
        <row r="86">
          <cell r="A86" t="str">
            <v>MISC FINISHING ITEMS</v>
          </cell>
          <cell r="B86">
            <v>4039</v>
          </cell>
        </row>
        <row r="87">
          <cell r="A87" t="str">
            <v>GLOBAL TECH FOR DATA CENTRE</v>
          </cell>
          <cell r="B87">
            <v>4040</v>
          </cell>
        </row>
        <row r="88">
          <cell r="A88" t="str">
            <v>MASJID AT THIRD FLOOR</v>
          </cell>
          <cell r="B88">
            <v>4041</v>
          </cell>
        </row>
        <row r="89">
          <cell r="A89" t="str">
            <v>MICRO PAK LED TICKER</v>
          </cell>
          <cell r="B89">
            <v>4042</v>
          </cell>
        </row>
        <row r="90">
          <cell r="A90" t="str">
            <v>AARAISH INTERNATIONAL</v>
          </cell>
          <cell r="B90">
            <v>4043</v>
          </cell>
        </row>
        <row r="91">
          <cell r="A91" t="str">
            <v>COMPLETION ACCOUNT- ISE TOWERS</v>
          </cell>
          <cell r="B91">
            <v>4045</v>
          </cell>
        </row>
        <row r="92">
          <cell r="A92" t="str">
            <v>CNS PROVISION FOR UPS</v>
          </cell>
          <cell r="B92">
            <v>4047</v>
          </cell>
        </row>
        <row r="93">
          <cell r="A93" t="str">
            <v>CATALYST IT SOLUTIONS- SOFTWARE DEVELOPMENT</v>
          </cell>
          <cell r="B93">
            <v>4048</v>
          </cell>
        </row>
        <row r="94">
          <cell r="A94" t="str">
            <v>SECURITY DEPOSIT</v>
          </cell>
          <cell r="B94">
            <v>5</v>
          </cell>
        </row>
        <row r="95">
          <cell r="A95" t="str">
            <v>SECURITY DEPOSIT - ZOOM PETROLEUM</v>
          </cell>
          <cell r="B95">
            <v>5001</v>
          </cell>
        </row>
        <row r="96">
          <cell r="A96" t="str">
            <v>SECURITY DEPOSIT - DRINKING WATER-BOTTLE</v>
          </cell>
          <cell r="B96">
            <v>5003</v>
          </cell>
        </row>
        <row r="97">
          <cell r="A97" t="str">
            <v>SECURITY DEPOSIT - PTCL (TELEX)</v>
          </cell>
          <cell r="B97">
            <v>5004</v>
          </cell>
        </row>
        <row r="98">
          <cell r="A98" t="str">
            <v>SECURITY DEPOSIT - MOBILINK</v>
          </cell>
          <cell r="B98">
            <v>5006</v>
          </cell>
        </row>
        <row r="99">
          <cell r="A99" t="str">
            <v>SECURITY DEPOSIT</v>
          </cell>
          <cell r="B99">
            <v>5007</v>
          </cell>
        </row>
        <row r="100">
          <cell r="A100" t="str">
            <v>SECURITY DEPOSIT -PESHAWAR OFF. BUILDING</v>
          </cell>
          <cell r="B100">
            <v>5008</v>
          </cell>
        </row>
        <row r="101">
          <cell r="A101" t="str">
            <v>SECURITY DEPOSIT - U-FONE</v>
          </cell>
          <cell r="B101">
            <v>5009</v>
          </cell>
        </row>
        <row r="102">
          <cell r="A102" t="str">
            <v>PTCL - LINK 512 KBPS PIB CIRCUIT (UTS)</v>
          </cell>
          <cell r="B102">
            <v>5010</v>
          </cell>
        </row>
        <row r="103">
          <cell r="A103" t="str">
            <v>SECURITY DEPOSIT - NAYATEL (INTERNET)</v>
          </cell>
          <cell r="B103">
            <v>5011</v>
          </cell>
        </row>
        <row r="104">
          <cell r="A104" t="str">
            <v>SECURITY DEPOSIT - HVAC ISE TOWERS</v>
          </cell>
          <cell r="B104">
            <v>5013</v>
          </cell>
        </row>
        <row r="105">
          <cell r="A105" t="str">
            <v>SECURITY DEPOSIT - SNGPL</v>
          </cell>
          <cell r="B105">
            <v>5014</v>
          </cell>
        </row>
        <row r="106">
          <cell r="A106" t="str">
            <v>SECURITY DEPOSIT -  IESCO</v>
          </cell>
          <cell r="B106">
            <v>5015</v>
          </cell>
        </row>
        <row r="107">
          <cell r="A107" t="str">
            <v>SECURITY DEPOSIT - RENT</v>
          </cell>
          <cell r="B107">
            <v>5016</v>
          </cell>
        </row>
        <row r="108">
          <cell r="A108" t="str">
            <v>ADVACNE AGAINST EXPENSES</v>
          </cell>
          <cell r="B108">
            <v>6</v>
          </cell>
        </row>
        <row r="109">
          <cell r="A109" t="str">
            <v>ADV. AGAINST EXPS. - AHMAD NOMAN</v>
          </cell>
          <cell r="B109">
            <v>6001</v>
          </cell>
        </row>
        <row r="110">
          <cell r="A110" t="str">
            <v>ADV. AGAINST EXPS. - SYED NAYYER ISHFAQ</v>
          </cell>
          <cell r="B110">
            <v>6002</v>
          </cell>
        </row>
        <row r="111">
          <cell r="A111" t="str">
            <v>ADV. AGAINST EXPS. - NADEEM AHMED</v>
          </cell>
          <cell r="B111">
            <v>6003</v>
          </cell>
        </row>
        <row r="112">
          <cell r="A112" t="str">
            <v>ADV. AGAINST EXPS. - ZAFAR KHAN</v>
          </cell>
          <cell r="B112">
            <v>6006</v>
          </cell>
        </row>
        <row r="113">
          <cell r="A113" t="str">
            <v>ADV. AGAINST EXPS. - YOUSAF H. MAKHDUM</v>
          </cell>
          <cell r="B113">
            <v>6008</v>
          </cell>
        </row>
        <row r="114">
          <cell r="A114" t="str">
            <v>ADV. AGAINST EXPS. - IJAZ AHMED</v>
          </cell>
          <cell r="B114">
            <v>6009</v>
          </cell>
        </row>
        <row r="115">
          <cell r="A115" t="str">
            <v>ADV. AGAINST EXPS. - M. WARIS NIAZI</v>
          </cell>
          <cell r="B115">
            <v>6010</v>
          </cell>
        </row>
        <row r="116">
          <cell r="A116" t="str">
            <v>ADV. AGAINST EXPS. - BABER ZAHOOR</v>
          </cell>
          <cell r="B116">
            <v>6012</v>
          </cell>
        </row>
        <row r="117">
          <cell r="A117" t="str">
            <v>ADV. AGAINST EXPS. - KAMRAN ANWAR</v>
          </cell>
          <cell r="B117">
            <v>6014</v>
          </cell>
        </row>
        <row r="118">
          <cell r="A118" t="str">
            <v>ADV. AGAINST EXPS.- FARHAN AHMED</v>
          </cell>
          <cell r="B118">
            <v>6021</v>
          </cell>
        </row>
        <row r="119">
          <cell r="A119" t="str">
            <v>ADV. AGAINST EXPS - SYED ALI ABBAS</v>
          </cell>
          <cell r="B119">
            <v>6022</v>
          </cell>
        </row>
        <row r="120">
          <cell r="A120" t="str">
            <v>ADV. AGAINST EXPS. ASGHAR ABBAS NAQVI</v>
          </cell>
          <cell r="B120">
            <v>6024</v>
          </cell>
        </row>
        <row r="121">
          <cell r="A121" t="str">
            <v xml:space="preserve">ADV. AGAINST EXPS - DILAWAR SHER </v>
          </cell>
          <cell r="B121">
            <v>6026</v>
          </cell>
        </row>
        <row r="122">
          <cell r="A122" t="str">
            <v>ADV. AGAINST EXPS - M. IQBAL MARWAT</v>
          </cell>
          <cell r="B122">
            <v>6027</v>
          </cell>
        </row>
        <row r="123">
          <cell r="A123" t="str">
            <v>ADV. AGAINST EXPS - ALI ASGHAR</v>
          </cell>
          <cell r="B123">
            <v>6029</v>
          </cell>
        </row>
        <row r="124">
          <cell r="A124" t="str">
            <v xml:space="preserve">ADV. AGAINST EXPS - </v>
          </cell>
          <cell r="B124">
            <v>6031</v>
          </cell>
        </row>
        <row r="125">
          <cell r="A125" t="str">
            <v>ADV. AGST. EXPS - ANWAR</v>
          </cell>
          <cell r="B125">
            <v>6033</v>
          </cell>
        </row>
        <row r="126">
          <cell r="A126" t="str">
            <v>ADV. AGST. EXPS - FAUZIAH MEHMOOD</v>
          </cell>
          <cell r="B126">
            <v>6034</v>
          </cell>
        </row>
        <row r="127">
          <cell r="A127" t="str">
            <v>SYED RASHID MEHMOOD</v>
          </cell>
          <cell r="B127">
            <v>6035</v>
          </cell>
        </row>
        <row r="128">
          <cell r="A128" t="str">
            <v>IMTIAZ HAIDER/MDCEO</v>
          </cell>
          <cell r="B128">
            <v>6036</v>
          </cell>
        </row>
        <row r="129">
          <cell r="A129" t="str">
            <v>ADVANCE AGAINST SALARY</v>
          </cell>
          <cell r="B129">
            <v>7</v>
          </cell>
        </row>
        <row r="130">
          <cell r="A130" t="str">
            <v>LONG TERM LOANS</v>
          </cell>
          <cell r="B130">
            <v>7002</v>
          </cell>
        </row>
        <row r="131">
          <cell r="A131" t="str">
            <v>ADV. AGAINST SALARY - YOUSAF H. MAKHDUM</v>
          </cell>
          <cell r="B131">
            <v>7003</v>
          </cell>
        </row>
        <row r="132">
          <cell r="A132" t="str">
            <v>ADV. AGAINST SALARY - KAMRAN ANWAR</v>
          </cell>
          <cell r="B132">
            <v>7004</v>
          </cell>
        </row>
        <row r="133">
          <cell r="A133" t="str">
            <v>ADV. AGAINST SALARY - SYED NAYYER ASHFAQ</v>
          </cell>
          <cell r="B133">
            <v>7005</v>
          </cell>
        </row>
        <row r="134">
          <cell r="A134" t="str">
            <v>ADV. AGAINST SALARY - BABAR ZAHOOR</v>
          </cell>
          <cell r="B134">
            <v>7006</v>
          </cell>
        </row>
        <row r="135">
          <cell r="A135" t="str">
            <v>ADV. AGAINST SALARY - SHAFIQ UR REHMAN</v>
          </cell>
          <cell r="B135">
            <v>7007</v>
          </cell>
        </row>
        <row r="136">
          <cell r="A136" t="str">
            <v xml:space="preserve">ADV. AGAINST SALARY - AFTAB AHMAD CH </v>
          </cell>
          <cell r="B136">
            <v>7008</v>
          </cell>
        </row>
        <row r="137">
          <cell r="A137" t="str">
            <v>ADV. AGAINST SALARY - WAQAR BUTT</v>
          </cell>
          <cell r="B137">
            <v>7009</v>
          </cell>
        </row>
        <row r="138">
          <cell r="A138" t="str">
            <v>ADV. AGAINST SALARY - IJAZ AHMED</v>
          </cell>
          <cell r="B138">
            <v>7010</v>
          </cell>
        </row>
        <row r="139">
          <cell r="A139" t="str">
            <v>ADV. AGAINST SALARY - AMJAD IQBAL</v>
          </cell>
          <cell r="B139">
            <v>7011</v>
          </cell>
        </row>
        <row r="140">
          <cell r="A140" t="str">
            <v>ADV. AGAINST SALARY - ALI ASGHAR</v>
          </cell>
          <cell r="B140">
            <v>7012</v>
          </cell>
        </row>
        <row r="141">
          <cell r="A141" t="str">
            <v>ADV. AGAINST SALARY - BINYAMEEN</v>
          </cell>
          <cell r="B141">
            <v>7013</v>
          </cell>
        </row>
        <row r="142">
          <cell r="A142" t="str">
            <v>ADV. AGAINST SALARY - DILAWAR SHER</v>
          </cell>
          <cell r="B142">
            <v>7014</v>
          </cell>
        </row>
        <row r="143">
          <cell r="A143" t="str">
            <v>ADV. AGAINST SALARY - JEHANGIR ELLAHI</v>
          </cell>
          <cell r="B143">
            <v>7015</v>
          </cell>
        </row>
        <row r="144">
          <cell r="A144" t="str">
            <v>ADV. AGAINST SALARY - M. WARIS NIAZI</v>
          </cell>
          <cell r="B144">
            <v>7016</v>
          </cell>
        </row>
        <row r="145">
          <cell r="A145" t="str">
            <v>ADV. AGAINST SALARY - MUHAMMAD AZAD</v>
          </cell>
          <cell r="B145">
            <v>7017</v>
          </cell>
        </row>
        <row r="146">
          <cell r="A146" t="str">
            <v>ADV. AGAINST SALARY - MUHAMMAD RIAZ</v>
          </cell>
          <cell r="B146">
            <v>7018</v>
          </cell>
        </row>
        <row r="147">
          <cell r="A147" t="str">
            <v>ADV. AGAINST SALARY - M. PARVEZ KHAN</v>
          </cell>
          <cell r="B147">
            <v>7019</v>
          </cell>
        </row>
        <row r="148">
          <cell r="A148" t="str">
            <v>ADV. AGAINST SALARY - HAFEEZ UR REHMAN</v>
          </cell>
          <cell r="B148">
            <v>7020</v>
          </cell>
        </row>
        <row r="149">
          <cell r="A149" t="str">
            <v>ADV. AGAINST SALARY - FARHAN AHMED</v>
          </cell>
          <cell r="B149">
            <v>7022</v>
          </cell>
        </row>
        <row r="150">
          <cell r="A150" t="str">
            <v>ADV. AGAINST SALARY - MUHAMMAD ARIF</v>
          </cell>
          <cell r="B150">
            <v>7023</v>
          </cell>
        </row>
        <row r="151">
          <cell r="A151" t="str">
            <v>ADV. AGAINST SAL. - S M. ASGHAR A. NAQVI</v>
          </cell>
          <cell r="B151">
            <v>7025</v>
          </cell>
        </row>
        <row r="152">
          <cell r="A152" t="str">
            <v>ADV. AGAINST SALARY - CH ZAHEER AHMAD</v>
          </cell>
          <cell r="B152">
            <v>7026</v>
          </cell>
        </row>
        <row r="153">
          <cell r="A153" t="str">
            <v>ADV. AGAINST SALARY - AFTAB ZAMAN</v>
          </cell>
          <cell r="B153">
            <v>7027</v>
          </cell>
        </row>
        <row r="154">
          <cell r="A154" t="str">
            <v>ADV. AGST SALARY - NOOR ZAMAN</v>
          </cell>
          <cell r="B154">
            <v>7028</v>
          </cell>
        </row>
        <row r="155">
          <cell r="A155" t="str">
            <v>ADV. AGST SALARY - SYED ALI ABBAS</v>
          </cell>
          <cell r="B155">
            <v>7029</v>
          </cell>
        </row>
        <row r="156">
          <cell r="A156" t="str">
            <v>ADV. AGST SALARY - SIDDIQUE KHURRAM</v>
          </cell>
          <cell r="B156">
            <v>7030</v>
          </cell>
        </row>
        <row r="157">
          <cell r="A157" t="str">
            <v>ADV.AGST SALARY-NADEEM AHMAD</v>
          </cell>
          <cell r="B157">
            <v>7031</v>
          </cell>
        </row>
        <row r="158">
          <cell r="A158" t="str">
            <v>ADV. AGST SALARY - SAGHEER MUSHTAQ</v>
          </cell>
          <cell r="B158">
            <v>7032</v>
          </cell>
        </row>
        <row r="159">
          <cell r="A159" t="str">
            <v>ADV. AGST SALARY-MAHBOOB KHAN</v>
          </cell>
          <cell r="B159">
            <v>7033</v>
          </cell>
        </row>
        <row r="160">
          <cell r="A160" t="str">
            <v xml:space="preserve">ADV.AGST SALARY - IMRAN KHAN </v>
          </cell>
          <cell r="B160">
            <v>7034</v>
          </cell>
        </row>
        <row r="161">
          <cell r="A161" t="str">
            <v>ADV. AGST SALARY - MUZZAMIL SAEED</v>
          </cell>
          <cell r="B161">
            <v>7035</v>
          </cell>
        </row>
        <row r="162">
          <cell r="A162" t="str">
            <v>ADV. AGST SALARY ISHFAQ AHMED</v>
          </cell>
          <cell r="B162">
            <v>7036</v>
          </cell>
        </row>
        <row r="163">
          <cell r="A163" t="str">
            <v>ADV. AGST SALARY NAILA KHAN</v>
          </cell>
          <cell r="B163">
            <v>7037</v>
          </cell>
        </row>
        <row r="164">
          <cell r="A164" t="str">
            <v>ADV. AGST SALARY ZAFAR KHAN</v>
          </cell>
          <cell r="B164">
            <v>7038</v>
          </cell>
        </row>
        <row r="165">
          <cell r="A165" t="str">
            <v>ADV. AGST SALARY - YAR MUHAMMAD</v>
          </cell>
          <cell r="B165">
            <v>7039</v>
          </cell>
        </row>
        <row r="166">
          <cell r="A166" t="str">
            <v>ADV. AGST SALARY - FAUZIAH MEHMOOD</v>
          </cell>
          <cell r="B166">
            <v>7040</v>
          </cell>
        </row>
        <row r="167">
          <cell r="A167" t="str">
            <v>ADV. AGST SALARY - WAJID</v>
          </cell>
          <cell r="B167">
            <v>7041</v>
          </cell>
        </row>
        <row r="168">
          <cell r="A168" t="str">
            <v>ADV. AGST SALARY - ZEESHAN</v>
          </cell>
          <cell r="B168">
            <v>7042</v>
          </cell>
        </row>
        <row r="169">
          <cell r="A169" t="str">
            <v>ADV. AGST SALARY - MUHAMMAD SHARIF</v>
          </cell>
          <cell r="B169">
            <v>7043</v>
          </cell>
        </row>
        <row r="170">
          <cell r="A170" t="str">
            <v>JAVED QAMAR MASIH</v>
          </cell>
          <cell r="B170">
            <v>7044</v>
          </cell>
        </row>
        <row r="171">
          <cell r="A171" t="str">
            <v>SHOUKAT MASIH</v>
          </cell>
          <cell r="B171">
            <v>7045</v>
          </cell>
        </row>
        <row r="172">
          <cell r="A172" t="str">
            <v>ADV. AGST SALARY - M. TANVEER (OB)</v>
          </cell>
          <cell r="B172">
            <v>7046</v>
          </cell>
        </row>
        <row r="173">
          <cell r="A173" t="str">
            <v>ADV. AGST SALARY - IMTIAZ HAIDER MD/CEO</v>
          </cell>
          <cell r="B173">
            <v>7047</v>
          </cell>
        </row>
        <row r="174">
          <cell r="A174" t="str">
            <v>ADV. AGST SALARY - AAMIR NAZIR</v>
          </cell>
          <cell r="B174">
            <v>7048</v>
          </cell>
        </row>
        <row r="175">
          <cell r="A175" t="str">
            <v>ADV. AGST SALARY - GHULAM SARWAR</v>
          </cell>
          <cell r="B175">
            <v>7049</v>
          </cell>
        </row>
        <row r="176">
          <cell r="A176" t="str">
            <v>ADV. AGST SALARY - MUHAMMAD ZAMEER</v>
          </cell>
          <cell r="B176">
            <v>7050</v>
          </cell>
        </row>
        <row r="177">
          <cell r="A177" t="str">
            <v>ADV. AGST SALARY - SYED IBRAR HUSSAIN SHAH</v>
          </cell>
          <cell r="B177">
            <v>7051</v>
          </cell>
        </row>
        <row r="178">
          <cell r="A178" t="str">
            <v>ADV. AGST SALARY - NASIR HASSAN</v>
          </cell>
          <cell r="B178">
            <v>7052</v>
          </cell>
        </row>
        <row r="179">
          <cell r="A179" t="str">
            <v>ADV. AGST SALARY - LIQUAT HUSSAIN KAZMI</v>
          </cell>
          <cell r="B179">
            <v>7053</v>
          </cell>
        </row>
        <row r="180">
          <cell r="A180" t="str">
            <v>ADV. AGST SALARY - TARIQ MEHMOOD</v>
          </cell>
          <cell r="B180">
            <v>7054</v>
          </cell>
        </row>
        <row r="181">
          <cell r="A181" t="str">
            <v>ADV. AGST SALARY - SAQIB ALI</v>
          </cell>
          <cell r="B181">
            <v>7055</v>
          </cell>
        </row>
        <row r="182">
          <cell r="A182" t="str">
            <v>KHAN WAZIR</v>
          </cell>
          <cell r="B182">
            <v>7056</v>
          </cell>
        </row>
        <row r="183">
          <cell r="A183" t="str">
            <v>GUL AKSAR</v>
          </cell>
          <cell r="B183">
            <v>7057</v>
          </cell>
        </row>
        <row r="184">
          <cell r="A184" t="str">
            <v>ARSHAD PERVAIZ</v>
          </cell>
          <cell r="B184">
            <v>7058</v>
          </cell>
        </row>
        <row r="185">
          <cell r="A185" t="str">
            <v>MUHAMMAD YASIR - GENSET OPERATOR</v>
          </cell>
          <cell r="B185">
            <v>7059</v>
          </cell>
        </row>
        <row r="186">
          <cell r="A186" t="str">
            <v>RAO SHAKIR ALI</v>
          </cell>
          <cell r="B186">
            <v>7060</v>
          </cell>
        </row>
        <row r="187">
          <cell r="A187" t="str">
            <v>KAMRAN NASIR</v>
          </cell>
          <cell r="B187">
            <v>7061</v>
          </cell>
        </row>
        <row r="188">
          <cell r="A188" t="str">
            <v>MUHAMMAD ASHFAQ-LIFT OPERATER</v>
          </cell>
          <cell r="B188">
            <v>7062</v>
          </cell>
        </row>
        <row r="189">
          <cell r="A189" t="str">
            <v>QAMER REHMAN</v>
          </cell>
          <cell r="B189">
            <v>7063</v>
          </cell>
        </row>
        <row r="190">
          <cell r="A190" t="str">
            <v>ADVANCE TO CONTRACTORS/VENDERS</v>
          </cell>
          <cell r="B190">
            <v>8</v>
          </cell>
        </row>
        <row r="191">
          <cell r="A191" t="str">
            <v>ADVANCE TO CONTRACTORS</v>
          </cell>
          <cell r="B191">
            <v>8003</v>
          </cell>
        </row>
        <row r="192">
          <cell r="A192" t="str">
            <v>ADVANCE TO IQRA PUBLISHERS DIARIES</v>
          </cell>
          <cell r="B192">
            <v>8006</v>
          </cell>
        </row>
        <row r="193">
          <cell r="A193" t="str">
            <v>ADVANCE TO HABIB RAFIQ LTD.</v>
          </cell>
          <cell r="B193">
            <v>8008</v>
          </cell>
        </row>
        <row r="194">
          <cell r="A194" t="str">
            <v>ADVANCE TO WULAR ENGINEERS</v>
          </cell>
          <cell r="B194">
            <v>8012</v>
          </cell>
        </row>
        <row r="195">
          <cell r="A195" t="str">
            <v>ADVANCE TO ISE ENTERPRISES</v>
          </cell>
          <cell r="B195">
            <v>8013</v>
          </cell>
        </row>
        <row r="196">
          <cell r="A196" t="str">
            <v>ADVANCE TO ALI GLASS</v>
          </cell>
          <cell r="B196">
            <v>8014</v>
          </cell>
        </row>
        <row r="197">
          <cell r="A197" t="str">
            <v>ADVANCE TO GRAND WORKS</v>
          </cell>
          <cell r="B197">
            <v>8015</v>
          </cell>
        </row>
        <row r="198">
          <cell r="A198" t="str">
            <v>ADVANCE TO MRA</v>
          </cell>
          <cell r="B198">
            <v>8016</v>
          </cell>
        </row>
        <row r="199">
          <cell r="A199" t="str">
            <v>ADVANCE TO MICROPAK</v>
          </cell>
          <cell r="B199">
            <v>8018</v>
          </cell>
        </row>
        <row r="200">
          <cell r="A200" t="str">
            <v>ADVANCE GLOBAL TECH PACH PANEL</v>
          </cell>
          <cell r="B200">
            <v>8019</v>
          </cell>
        </row>
        <row r="201">
          <cell r="A201" t="str">
            <v>AQ TECH PATCH CABLES</v>
          </cell>
          <cell r="B201">
            <v>8020</v>
          </cell>
        </row>
        <row r="202">
          <cell r="A202" t="str">
            <v>POLY THENE SERVICES- CLEANING SYSTEM</v>
          </cell>
          <cell r="B202">
            <v>8021</v>
          </cell>
        </row>
        <row r="203">
          <cell r="A203" t="str">
            <v>ADVANCE TAX DEDUCTED AT SOURCE</v>
          </cell>
          <cell r="B203">
            <v>9</v>
          </cell>
        </row>
        <row r="204">
          <cell r="A204" t="str">
            <v>ISE TAX DEDUCTED AT SOURCE ADVANCE</v>
          </cell>
          <cell r="B204">
            <v>9001</v>
          </cell>
        </row>
        <row r="205">
          <cell r="A205" t="str">
            <v>TAX AT SOURCE ON LAGA</v>
          </cell>
          <cell r="B205">
            <v>9002</v>
          </cell>
        </row>
        <row r="206">
          <cell r="A206" t="str">
            <v>TAX ON ISE TOWER UTILITIES</v>
          </cell>
          <cell r="B206">
            <v>9003</v>
          </cell>
        </row>
        <row r="207">
          <cell r="A207" t="str">
            <v>TAX AT SOURCE RENTAL INCOME ISE TOWERS</v>
          </cell>
          <cell r="B207">
            <v>9004</v>
          </cell>
        </row>
        <row r="208">
          <cell r="A208" t="str">
            <v>TAX ON BANK INTEREST/DIVIDENDS</v>
          </cell>
          <cell r="B208">
            <v>9005</v>
          </cell>
        </row>
        <row r="209">
          <cell r="A209" t="str">
            <v>WHT BY MEMBERS ON DUES</v>
          </cell>
          <cell r="B209">
            <v>9006</v>
          </cell>
        </row>
        <row r="210">
          <cell r="A210" t="str">
            <v>TAXATION</v>
          </cell>
          <cell r="B210">
            <v>10</v>
          </cell>
        </row>
        <row r="211">
          <cell r="A211" t="str">
            <v>ADVANCE TAX PAID</v>
          </cell>
          <cell r="B211">
            <v>10001</v>
          </cell>
        </row>
        <row r="212">
          <cell r="A212" t="str">
            <v>DEFERRED TAX</v>
          </cell>
          <cell r="B212">
            <v>10002</v>
          </cell>
        </row>
        <row r="213">
          <cell r="A213" t="str">
            <v>PRE-PAYMENTS</v>
          </cell>
          <cell r="B213">
            <v>11</v>
          </cell>
        </row>
        <row r="214">
          <cell r="A214" t="str">
            <v>PREPAID - RENT FOR ANEES PLAZA</v>
          </cell>
          <cell r="B214">
            <v>11001</v>
          </cell>
        </row>
        <row r="215">
          <cell r="A215" t="str">
            <v>PREPAID - RENT FOR RAUF CENTRE</v>
          </cell>
          <cell r="B215">
            <v>11002</v>
          </cell>
        </row>
        <row r="216">
          <cell r="A216" t="str">
            <v>PREPAID - RETAINERSHIP</v>
          </cell>
          <cell r="B216">
            <v>11003</v>
          </cell>
        </row>
        <row r="217">
          <cell r="A217" t="str">
            <v>PREPAID INS.- ELEC. EQUIPMENTS/GENERATOR</v>
          </cell>
          <cell r="B217">
            <v>11005</v>
          </cell>
        </row>
        <row r="218">
          <cell r="A218" t="str">
            <v>PREPAID INS.- FIRE &amp; BURGALARY</v>
          </cell>
          <cell r="B218">
            <v>11006</v>
          </cell>
        </row>
        <row r="219">
          <cell r="A219" t="str">
            <v>PREPAID - STAFF GROUP INSURANCE</v>
          </cell>
          <cell r="B219">
            <v>11007</v>
          </cell>
        </row>
        <row r="220">
          <cell r="A220" t="str">
            <v>PREPAID - STAFF HEALTH INSURANCE</v>
          </cell>
          <cell r="B220">
            <v>11009</v>
          </cell>
        </row>
        <row r="221">
          <cell r="A221" t="str">
            <v>PREPAID - WEBSITE DOMAIN REGISTERATION</v>
          </cell>
          <cell r="B221">
            <v>11011</v>
          </cell>
        </row>
        <row r="222">
          <cell r="A222" t="str">
            <v>PREPAID - MAGAZINES SUBSCRIPTIONS</v>
          </cell>
          <cell r="B222">
            <v>11012</v>
          </cell>
        </row>
        <row r="223">
          <cell r="A223" t="str">
            <v>PREPAID - ISE PLOT GROUND RENT</v>
          </cell>
          <cell r="B223">
            <v>11014</v>
          </cell>
        </row>
        <row r="224">
          <cell r="A224" t="str">
            <v>PREPAID - PANASONIC T. EXCHANGE (M.C.)</v>
          </cell>
          <cell r="B224">
            <v>11017</v>
          </cell>
        </row>
        <row r="225">
          <cell r="A225" t="str">
            <v>PREPAID - SAFE MEMBERSHIP FEE</v>
          </cell>
          <cell r="B225">
            <v>11021</v>
          </cell>
        </row>
        <row r="226">
          <cell r="A226" t="str">
            <v xml:space="preserve">PREPAID - MAINT CONTGLS SHMA </v>
          </cell>
          <cell r="B226">
            <v>11022</v>
          </cell>
        </row>
        <row r="227">
          <cell r="A227" t="str">
            <v>PREPAID - INTERNET BILL</v>
          </cell>
          <cell r="B227">
            <v>11026</v>
          </cell>
        </row>
        <row r="228">
          <cell r="A228" t="str">
            <v>PREPAID - CLUB MEMEBERSHIP FEE</v>
          </cell>
          <cell r="B228">
            <v>11027</v>
          </cell>
        </row>
        <row r="229">
          <cell r="A229" t="str">
            <v>PREPAID - INSURANCE SECRETARY CAR</v>
          </cell>
          <cell r="B229">
            <v>11028</v>
          </cell>
        </row>
        <row r="230">
          <cell r="A230" t="str">
            <v>PREPAID - INSURANCE SUZUKI CULTUS HC 937</v>
          </cell>
          <cell r="B230">
            <v>11030</v>
          </cell>
        </row>
        <row r="231">
          <cell r="A231" t="str">
            <v>PREPAID - SUBSCRIPTION MAP</v>
          </cell>
          <cell r="B231">
            <v>11032</v>
          </cell>
        </row>
        <row r="232">
          <cell r="A232" t="str">
            <v>PREPAID - MAINTENANCE CONTRACT UPS INIT</v>
          </cell>
          <cell r="B232">
            <v>11033</v>
          </cell>
        </row>
        <row r="233">
          <cell r="A233" t="str">
            <v>PREPAID - INSURANCE MOTOR CYCLE HQ 195</v>
          </cell>
          <cell r="B233">
            <v>11035</v>
          </cell>
        </row>
        <row r="234">
          <cell r="A234" t="str">
            <v>PREPAID - INSURANCE MOTOR CYCLE</v>
          </cell>
          <cell r="B234">
            <v>11036</v>
          </cell>
        </row>
        <row r="235">
          <cell r="A235" t="str">
            <v>PREPAID - INSURANCE FIXD ASSET</v>
          </cell>
          <cell r="B235">
            <v>11037</v>
          </cell>
        </row>
        <row r="236">
          <cell r="A236" t="str">
            <v>PREPAID - RENT PESHAWAR OFFICE</v>
          </cell>
          <cell r="B236">
            <v>11038</v>
          </cell>
        </row>
        <row r="237">
          <cell r="A237" t="str">
            <v xml:space="preserve">PREPAID - CONTRACT MCAFEE ANTI -VIRUS </v>
          </cell>
          <cell r="B237">
            <v>11040</v>
          </cell>
        </row>
        <row r="238">
          <cell r="A238" t="str">
            <v>PREPAID - INSURANCE ISE MOTOR CYCLE PESH</v>
          </cell>
          <cell r="B238">
            <v>11041</v>
          </cell>
        </row>
        <row r="239">
          <cell r="A239" t="str">
            <v>PREPAID - MAIN. CONT. - PHOTO COPIER</v>
          </cell>
          <cell r="B239">
            <v>11042</v>
          </cell>
        </row>
        <row r="240">
          <cell r="A240" t="str">
            <v>PREPAID - THE WALL STREET JOURNAL</v>
          </cell>
          <cell r="B240">
            <v>11043</v>
          </cell>
        </row>
        <row r="241">
          <cell r="A241" t="str">
            <v>PREPAID INSURANCE - MEHRAN DM (OPS)</v>
          </cell>
          <cell r="B241">
            <v>11044</v>
          </cell>
        </row>
        <row r="242">
          <cell r="A242" t="str">
            <v>PREPAID INSURANCE-MEHRAN AM DGA</v>
          </cell>
          <cell r="B242">
            <v>11046</v>
          </cell>
        </row>
        <row r="243">
          <cell r="A243" t="str">
            <v>PRE-PAID INSURANCE- MEHRAN AM (DIC)</v>
          </cell>
          <cell r="B243">
            <v>11047</v>
          </cell>
        </row>
        <row r="244">
          <cell r="A244" t="str">
            <v>PRE-PAID INSURANCE-MEHRAN AM (DIR)</v>
          </cell>
          <cell r="B244">
            <v>11048</v>
          </cell>
        </row>
        <row r="245">
          <cell r="A245" t="str">
            <v>PRE-PAID INSURANCE-MEHRAN AM (IT)</v>
          </cell>
          <cell r="B245">
            <v>11049</v>
          </cell>
        </row>
        <row r="246">
          <cell r="A246" t="str">
            <v>PREPAID INSURANCE-MEHRAN MANAGER (OPS)</v>
          </cell>
          <cell r="B246">
            <v>11050</v>
          </cell>
        </row>
        <row r="247">
          <cell r="A247" t="str">
            <v>PRE-PAID - CCTV CAMERAS</v>
          </cell>
          <cell r="B247">
            <v>11051</v>
          </cell>
        </row>
        <row r="248">
          <cell r="A248" t="str">
            <v>PRE PAID - INSURANCE ISE TOWERS</v>
          </cell>
          <cell r="B248">
            <v>11052</v>
          </cell>
        </row>
        <row r="249">
          <cell r="A249" t="str">
            <v>PREPAID INSURANCE - LA 800</v>
          </cell>
          <cell r="B249">
            <v>11053</v>
          </cell>
        </row>
        <row r="250">
          <cell r="A250" t="str">
            <v>PRE-PAID PTCL 32 IP ADDRESS</v>
          </cell>
          <cell r="B250">
            <v>11054</v>
          </cell>
        </row>
        <row r="251">
          <cell r="A251" t="str">
            <v>PRE-PAID - WALK THROUGH GATE MAINT.</v>
          </cell>
          <cell r="B251">
            <v>11055</v>
          </cell>
        </row>
        <row r="252">
          <cell r="A252" t="str">
            <v>PRE-PAID INSURANCE - ALTO FINANCE EXECUT</v>
          </cell>
          <cell r="B252">
            <v>11056</v>
          </cell>
        </row>
        <row r="253">
          <cell r="A253" t="str">
            <v>PREPAID - COMMISSION</v>
          </cell>
          <cell r="B253">
            <v>11057</v>
          </cell>
        </row>
        <row r="254">
          <cell r="A254" t="str">
            <v>PREPAID - PI GG</v>
          </cell>
          <cell r="B254">
            <v>11058</v>
          </cell>
        </row>
        <row r="255">
          <cell r="A255" t="str">
            <v>PREPAID INSURANCE - CAR 834</v>
          </cell>
          <cell r="B255">
            <v>11059</v>
          </cell>
        </row>
        <row r="256">
          <cell r="A256" t="str">
            <v>PREPAID UAN 111-ISE-ISE</v>
          </cell>
          <cell r="B256">
            <v>11060</v>
          </cell>
        </row>
        <row r="257">
          <cell r="A257" t="str">
            <v>CISCO ASA CSC INTERCAM</v>
          </cell>
          <cell r="B257">
            <v>11061</v>
          </cell>
        </row>
        <row r="258">
          <cell r="A258" t="str">
            <v>PREPAID 111 ISE FAX</v>
          </cell>
          <cell r="B258">
            <v>11062</v>
          </cell>
        </row>
        <row r="259">
          <cell r="A259" t="str">
            <v>PRE-PAID INSURANCE - TERRORISM</v>
          </cell>
          <cell r="B259">
            <v>11063</v>
          </cell>
        </row>
        <row r="260">
          <cell r="A260" t="str">
            <v xml:space="preserve">PRE-PAID EXPENSES - ROAD BARRIER MAINTENENCE </v>
          </cell>
          <cell r="B260">
            <v>11064</v>
          </cell>
        </row>
        <row r="261">
          <cell r="A261" t="str">
            <v>PREPAID PROPERTY TAX ISE TOWERS</v>
          </cell>
          <cell r="B261">
            <v>11065</v>
          </cell>
        </row>
        <row r="262">
          <cell r="A262" t="str">
            <v>INSURANCE ISE VEHICLES</v>
          </cell>
          <cell r="B262">
            <v>11066</v>
          </cell>
        </row>
        <row r="263">
          <cell r="A263" t="str">
            <v>INSURANCE- HONDA CITY</v>
          </cell>
          <cell r="B263">
            <v>11067</v>
          </cell>
        </row>
        <row r="264">
          <cell r="A264" t="str">
            <v>INSURANCE- HONDA CITY</v>
          </cell>
          <cell r="B264">
            <v>11068</v>
          </cell>
        </row>
        <row r="265">
          <cell r="A265" t="str">
            <v>INSURANCE- HONDA CITY</v>
          </cell>
          <cell r="B265">
            <v>11069</v>
          </cell>
        </row>
        <row r="266">
          <cell r="A266" t="str">
            <v>INSURANCE - SUZUKI MEHRAN C.M (IT)</v>
          </cell>
          <cell r="B266">
            <v>11070</v>
          </cell>
        </row>
        <row r="267">
          <cell r="A267" t="str">
            <v>RECEIVABLES FROM MEMBERS</v>
          </cell>
          <cell r="B267">
            <v>12</v>
          </cell>
        </row>
        <row r="268">
          <cell r="A268" t="str">
            <v>RECEIVABLE - ELECTRIC BILLS (MEMBERS)</v>
          </cell>
          <cell r="B268">
            <v>12001</v>
          </cell>
        </row>
        <row r="269">
          <cell r="A269" t="str">
            <v>RECEIVABLE - GAS BILLS FROM MEMBERS</v>
          </cell>
          <cell r="B269">
            <v>12002</v>
          </cell>
        </row>
        <row r="270">
          <cell r="A270" t="str">
            <v>RECEIVABLE - PHONE BILLS FROM MEMBERS</v>
          </cell>
          <cell r="B270">
            <v>12003</v>
          </cell>
        </row>
        <row r="271">
          <cell r="A271" t="str">
            <v>RECEIVABLE - MEMBERSHIP SUBS-INDIVIDUALS</v>
          </cell>
          <cell r="B271">
            <v>12004</v>
          </cell>
        </row>
        <row r="272">
          <cell r="A272" t="str">
            <v>RECEIVABLE -MEMBERSHIP SUB - CORPORATE</v>
          </cell>
          <cell r="B272">
            <v>12005</v>
          </cell>
        </row>
        <row r="273">
          <cell r="A273" t="str">
            <v>RECEIVABLE - ISE MEMBERS ( OTHERS)</v>
          </cell>
          <cell r="B273">
            <v>12007</v>
          </cell>
        </row>
        <row r="274">
          <cell r="A274" t="str">
            <v>RECEIVABLE - TELEPHONE DEFAULTERS</v>
          </cell>
          <cell r="B274">
            <v>12008</v>
          </cell>
        </row>
        <row r="275">
          <cell r="A275" t="str">
            <v>RECEIVABLE - MEMBERS (NCCPL)</v>
          </cell>
          <cell r="B275">
            <v>12010</v>
          </cell>
        </row>
        <row r="276">
          <cell r="A276" t="str">
            <v>RECEIVABLE - WATER BILL FROM MEMBERS</v>
          </cell>
          <cell r="B276">
            <v>12011</v>
          </cell>
        </row>
        <row r="277">
          <cell r="A277" t="str">
            <v>RECEIVABLE - MEMBERSHIP INACTIVE FEE</v>
          </cell>
          <cell r="B277">
            <v>12012</v>
          </cell>
        </row>
        <row r="278">
          <cell r="A278" t="str">
            <v>RECEIVABLE - DOT SERVICE (KSE RATES)</v>
          </cell>
          <cell r="B278">
            <v>12013</v>
          </cell>
        </row>
        <row r="279">
          <cell r="A279" t="str">
            <v xml:space="preserve">RECEIVABLE TRADING FEE (LAGA) </v>
          </cell>
          <cell r="B279">
            <v>12014</v>
          </cell>
        </row>
        <row r="280">
          <cell r="A280" t="str">
            <v>RECEIVABLE-PESHAWAR TF ELECTRIC</v>
          </cell>
          <cell r="B280">
            <v>12015</v>
          </cell>
        </row>
        <row r="281">
          <cell r="A281" t="str">
            <v>RECEIVABLE FROM MEMBERS-USECURED</v>
          </cell>
          <cell r="B281">
            <v>12016</v>
          </cell>
        </row>
        <row r="282">
          <cell r="A282" t="str">
            <v>JANIOTORIAL SERVICES TENANTS ISE TOWER</v>
          </cell>
          <cell r="B282">
            <v>12017</v>
          </cell>
        </row>
        <row r="283">
          <cell r="A283" t="str">
            <v>SECURITY SERVICES/ TEN ISE TOWER</v>
          </cell>
          <cell r="B283">
            <v>12018</v>
          </cell>
        </row>
        <row r="284">
          <cell r="A284" t="str">
            <v>ELECTRICITY MEM/ TEN ISE TOWER</v>
          </cell>
          <cell r="B284">
            <v>12019</v>
          </cell>
        </row>
        <row r="285">
          <cell r="A285" t="str">
            <v>HVAC / TEN ISE TOWER</v>
          </cell>
          <cell r="B285">
            <v>12020</v>
          </cell>
        </row>
        <row r="286">
          <cell r="A286" t="str">
            <v>LIFTS / TEN ISE TOWER</v>
          </cell>
          <cell r="B286">
            <v>12021</v>
          </cell>
        </row>
        <row r="287">
          <cell r="A287" t="str">
            <v>R/A GENERATOR CHARGES</v>
          </cell>
          <cell r="B287">
            <v>12022</v>
          </cell>
        </row>
        <row r="288">
          <cell r="A288" t="str">
            <v>ISE TOWERS SERVICES CHARGES-RCBL</v>
          </cell>
          <cell r="B288">
            <v>12023</v>
          </cell>
        </row>
        <row r="289">
          <cell r="A289" t="str">
            <v>ARREARS - ISE TOWERS</v>
          </cell>
          <cell r="B289">
            <v>12024</v>
          </cell>
        </row>
        <row r="290">
          <cell r="A290" t="str">
            <v>SALARIES - O &amp; M</v>
          </cell>
          <cell r="B290">
            <v>12025</v>
          </cell>
        </row>
        <row r="291">
          <cell r="A291" t="str">
            <v>RECEIVABLE OTHERS ISE TOWERS</v>
          </cell>
          <cell r="B291">
            <v>12026</v>
          </cell>
        </row>
        <row r="292">
          <cell r="A292" t="str">
            <v>PROPERTY TAX - ISE TOWERS</v>
          </cell>
          <cell r="B292">
            <v>12027</v>
          </cell>
        </row>
        <row r="293">
          <cell r="A293" t="str">
            <v>INSURANCE ISE TOWER</v>
          </cell>
          <cell r="B293">
            <v>12028</v>
          </cell>
        </row>
        <row r="294">
          <cell r="A294" t="str">
            <v>BRANCH REGISTRATION/RENEWAL FEE-MEMBERS</v>
          </cell>
          <cell r="B294">
            <v>12029</v>
          </cell>
        </row>
        <row r="295">
          <cell r="A295" t="str">
            <v>CAR PARKING ISE TOWERS</v>
          </cell>
          <cell r="B295">
            <v>12030</v>
          </cell>
        </row>
        <row r="296">
          <cell r="A296" t="str">
            <v>RECEIVABLES FROM LISTED COMPANIES</v>
          </cell>
          <cell r="B296">
            <v>13</v>
          </cell>
        </row>
        <row r="297">
          <cell r="A297" t="str">
            <v>RECEIVABLE - ANNUAL LISTING FEE</v>
          </cell>
          <cell r="B297">
            <v>13001</v>
          </cell>
        </row>
        <row r="298">
          <cell r="A298" t="str">
            <v>RECEIVABLE - ADDITIONAL LISTING FEE</v>
          </cell>
          <cell r="B298">
            <v>13002</v>
          </cell>
        </row>
        <row r="299">
          <cell r="A299" t="str">
            <v>RECEIVABLE - INITIAL LISTING FEE</v>
          </cell>
          <cell r="B299">
            <v>13004</v>
          </cell>
        </row>
        <row r="300">
          <cell r="A300" t="str">
            <v>RECEIVABLES FROM ISE EXECITOVE STAFF (OTHERS</v>
          </cell>
          <cell r="B300">
            <v>14</v>
          </cell>
        </row>
        <row r="301">
          <cell r="A301" t="str">
            <v xml:space="preserve">RECEIVABLES PHONE BILL FROM ISE STAFF </v>
          </cell>
          <cell r="B301">
            <v>14001</v>
          </cell>
        </row>
        <row r="302">
          <cell r="A302" t="str">
            <v>RECEIVABLE ISE STAFF (OTHERS)</v>
          </cell>
          <cell r="B302">
            <v>14002</v>
          </cell>
        </row>
        <row r="303">
          <cell r="A303" t="str">
            <v>RECEIVABLE ISE EXECUTIVES</v>
          </cell>
          <cell r="B303">
            <v>14003</v>
          </cell>
        </row>
        <row r="304">
          <cell r="A304" t="str">
            <v>RECEIVABLES INTEREST FROM BANKS</v>
          </cell>
          <cell r="B304">
            <v>15</v>
          </cell>
        </row>
        <row r="305">
          <cell r="A305" t="str">
            <v>RECEIVABLE - INTEREST MCB (PLS 365/2-7)</v>
          </cell>
          <cell r="B305">
            <v>15002</v>
          </cell>
        </row>
        <row r="306">
          <cell r="A306" t="str">
            <v>RECEIVABLE - INTEREST MCB (PLS 365/18-2)</v>
          </cell>
          <cell r="B306">
            <v>15003</v>
          </cell>
        </row>
        <row r="307">
          <cell r="A307" t="str">
            <v>RECEIVABLE - INTEREST PRIME COMM. BANK</v>
          </cell>
          <cell r="B307">
            <v>15004</v>
          </cell>
        </row>
        <row r="308">
          <cell r="A308" t="str">
            <v>RECEIVABLE - INTEREST FROM SAUDI PAK</v>
          </cell>
          <cell r="B308">
            <v>15006</v>
          </cell>
        </row>
        <row r="309">
          <cell r="A309" t="str">
            <v>RECEIVABLE - INTEREST PICIC COMM. BANK</v>
          </cell>
          <cell r="B309">
            <v>15007</v>
          </cell>
        </row>
        <row r="310">
          <cell r="A310" t="str">
            <v>RECEIVABLE - INTEREST ABL</v>
          </cell>
          <cell r="B310">
            <v>15008</v>
          </cell>
        </row>
        <row r="311">
          <cell r="A311" t="str">
            <v>RECEIVABLE INTEREST - SME BANK LTD</v>
          </cell>
          <cell r="B311">
            <v>15010</v>
          </cell>
        </row>
        <row r="312">
          <cell r="A312" t="str">
            <v>RECEIVABLE INTEREST-ALFALAH 113</v>
          </cell>
          <cell r="B312">
            <v>15012</v>
          </cell>
        </row>
        <row r="313">
          <cell r="A313" t="str">
            <v>RECEIVABLE INTEREST-115</v>
          </cell>
          <cell r="B313">
            <v>15013</v>
          </cell>
        </row>
        <row r="314">
          <cell r="A314" t="str">
            <v>RECEIVABLE INTEREST - 118</v>
          </cell>
          <cell r="B314">
            <v>15014</v>
          </cell>
        </row>
        <row r="315">
          <cell r="A315" t="str">
            <v>RECEIVABLE INTEREST - ARIF HABIB</v>
          </cell>
          <cell r="B315">
            <v>15015</v>
          </cell>
        </row>
        <row r="316">
          <cell r="A316" t="str">
            <v>RECEIVABLE INTEREST - TDR</v>
          </cell>
          <cell r="B316">
            <v>15016</v>
          </cell>
        </row>
        <row r="317">
          <cell r="A317" t="str">
            <v>RECEIVABLE FROM SALE OF PROPERTY &amp; MISC.</v>
          </cell>
          <cell r="B317">
            <v>16</v>
          </cell>
        </row>
        <row r="318">
          <cell r="A318" t="str">
            <v>RCBL- FROM CH ASLAM SALE OF FLOOR 12</v>
          </cell>
          <cell r="B318">
            <v>16004</v>
          </cell>
        </row>
        <row r="319">
          <cell r="A319" t="str">
            <v>RCBL- FROM TOUSEEF &amp; OTHER SALE OF 7 FLOOR</v>
          </cell>
          <cell r="B319">
            <v>16005</v>
          </cell>
        </row>
        <row r="320">
          <cell r="A320" t="str">
            <v>RCBL FROM ZAHID LATIF SALE OF FLOOR 6</v>
          </cell>
          <cell r="B320">
            <v>16006</v>
          </cell>
        </row>
        <row r="321">
          <cell r="A321" t="str">
            <v>RCBL FROM HAROON IP SALE OF FLOOR 6</v>
          </cell>
          <cell r="B321">
            <v>16007</v>
          </cell>
        </row>
        <row r="322">
          <cell r="A322" t="str">
            <v>RCBL FROM HABIBULLAH SALE OF FLOOR 8</v>
          </cell>
          <cell r="B322">
            <v>16008</v>
          </cell>
        </row>
        <row r="323">
          <cell r="A323" t="str">
            <v>RCBL FROM FAITH SEC. SALE OF FLOOR 9</v>
          </cell>
          <cell r="B323">
            <v>16009</v>
          </cell>
        </row>
        <row r="324">
          <cell r="A324" t="str">
            <v>RCBL FROM HUM SEC. SALE OF FLOOR 10</v>
          </cell>
          <cell r="B324">
            <v>16010</v>
          </cell>
        </row>
        <row r="325">
          <cell r="A325" t="str">
            <v>RCBL FROM ASKARI INS.SALE OFF 207&amp; 9</v>
          </cell>
          <cell r="B325">
            <v>16011</v>
          </cell>
        </row>
        <row r="326">
          <cell r="A326" t="str">
            <v>RCBL FROM M AFZAL SALE OFF 210</v>
          </cell>
          <cell r="B326">
            <v>16012</v>
          </cell>
        </row>
        <row r="327">
          <cell r="A327" t="str">
            <v>RCBL FROM BANK AL HABIB SALE OF 219</v>
          </cell>
          <cell r="B327">
            <v>16013</v>
          </cell>
        </row>
        <row r="328">
          <cell r="A328" t="str">
            <v>RCBL FROM ADAMJEE INSURANCE</v>
          </cell>
          <cell r="B328">
            <v>16014</v>
          </cell>
        </row>
        <row r="329">
          <cell r="A329" t="str">
            <v>RENT RECEIVABLES</v>
          </cell>
          <cell r="B329">
            <v>19</v>
          </cell>
        </row>
        <row r="330">
          <cell r="A330" t="str">
            <v>RECEIVABLE - RENT ANEES PLAZA</v>
          </cell>
          <cell r="B330">
            <v>19001</v>
          </cell>
        </row>
        <row r="331">
          <cell r="A331" t="str">
            <v>RECEIVABLE - RENT RAUF CENTRE</v>
          </cell>
          <cell r="B331">
            <v>19002</v>
          </cell>
        </row>
        <row r="332">
          <cell r="A332" t="str">
            <v>RECEIVABLE - RENT PESHAWAR TRADING FLOOR</v>
          </cell>
          <cell r="B332">
            <v>19003</v>
          </cell>
        </row>
        <row r="333">
          <cell r="A333" t="str">
            <v>RECEIVABLE FROM TENANTS</v>
          </cell>
          <cell r="B333">
            <v>19004</v>
          </cell>
        </row>
        <row r="334">
          <cell r="A334" t="str">
            <v>SUNDRY DEBTORS</v>
          </cell>
          <cell r="B334">
            <v>20</v>
          </cell>
        </row>
        <row r="335">
          <cell r="A335" t="str">
            <v>RECEIVABLE - LANDLORDS</v>
          </cell>
          <cell r="B335">
            <v>20002</v>
          </cell>
        </row>
        <row r="336">
          <cell r="A336" t="str">
            <v>RECEIVABLE - OTHERS</v>
          </cell>
          <cell r="B336">
            <v>20004</v>
          </cell>
        </row>
        <row r="337">
          <cell r="A337" t="str">
            <v>RECEIVABLE - NATIONAL CLEARING CO. LTD.</v>
          </cell>
          <cell r="B337">
            <v>20005</v>
          </cell>
        </row>
        <row r="338">
          <cell r="A338" t="str">
            <v>RECEIVABLES FROM NCCPL</v>
          </cell>
          <cell r="B338">
            <v>20006</v>
          </cell>
        </row>
        <row r="339">
          <cell r="A339" t="str">
            <v xml:space="preserve">RECEIVABLES FROM  N C E </v>
          </cell>
          <cell r="B339">
            <v>20007</v>
          </cell>
        </row>
        <row r="340">
          <cell r="A340" t="str">
            <v>RECEIVABLES FROM  C D C OF PAKISTAN LTD.</v>
          </cell>
          <cell r="B340">
            <v>20008</v>
          </cell>
        </row>
        <row r="341">
          <cell r="A341" t="str">
            <v>RECEIVABLES FROM JCR - VIS</v>
          </cell>
          <cell r="B341">
            <v>20009</v>
          </cell>
        </row>
        <row r="342">
          <cell r="A342" t="str">
            <v>RECEIVABLES - SOUTH ASIAN FED OF EXCHs.</v>
          </cell>
          <cell r="B342">
            <v>20010</v>
          </cell>
        </row>
        <row r="343">
          <cell r="A343" t="str">
            <v>RECEIVABLE - LAHORE STOCK EXCHANGE</v>
          </cell>
          <cell r="B343">
            <v>20011</v>
          </cell>
        </row>
        <row r="344">
          <cell r="A344" t="str">
            <v>RECEIVABLE CONVERSION FEE</v>
          </cell>
          <cell r="B344">
            <v>20012</v>
          </cell>
        </row>
        <row r="345">
          <cell r="A345" t="str">
            <v xml:space="preserve">RECEIVABLE LED </v>
          </cell>
          <cell r="B345">
            <v>20013</v>
          </cell>
        </row>
        <row r="346">
          <cell r="A346" t="str">
            <v>CASH &amp; BANK BALANCES</v>
          </cell>
          <cell r="B346">
            <v>21</v>
          </cell>
        </row>
        <row r="347">
          <cell r="A347" t="str">
            <v>PETTY CASH</v>
          </cell>
          <cell r="B347">
            <v>21001</v>
          </cell>
        </row>
        <row r="348">
          <cell r="A348" t="str">
            <v>UNION BANK LIMITED- CA 340002</v>
          </cell>
          <cell r="B348">
            <v>21003</v>
          </cell>
        </row>
        <row r="349">
          <cell r="A349" t="str">
            <v>UNION BANK LIMITED - SDA 1867-00-8</v>
          </cell>
          <cell r="B349">
            <v>21004</v>
          </cell>
        </row>
        <row r="350">
          <cell r="A350" t="str">
            <v>MUSLIM COMM. BANK - FC 48-3</v>
          </cell>
          <cell r="B350">
            <v>21006</v>
          </cell>
        </row>
        <row r="351">
          <cell r="A351" t="str">
            <v>MUSLIM COMM. BANK - PLS 365/2-7</v>
          </cell>
          <cell r="B351">
            <v>21008</v>
          </cell>
        </row>
        <row r="352">
          <cell r="A352" t="str">
            <v>MUSLIM COMM. BANK - PLS 365/18-2</v>
          </cell>
          <cell r="B352">
            <v>21009</v>
          </cell>
        </row>
        <row r="353">
          <cell r="A353" t="str">
            <v>SAUDI PAK BANK LTD - 025019518601</v>
          </cell>
          <cell r="B353">
            <v>21012</v>
          </cell>
        </row>
        <row r="354">
          <cell r="A354" t="str">
            <v>PICIC COMMERCIAL BANK - 0027-0300</v>
          </cell>
          <cell r="B354">
            <v>21013</v>
          </cell>
        </row>
        <row r="355">
          <cell r="A355" t="str">
            <v xml:space="preserve">NIB BANK - IPFA/C - 0035-0300 </v>
          </cell>
          <cell r="B355">
            <v>21014</v>
          </cell>
        </row>
        <row r="356">
          <cell r="A356" t="str">
            <v xml:space="preserve">NIB BANK - 0604-1236-1515 </v>
          </cell>
          <cell r="B356">
            <v>21015</v>
          </cell>
        </row>
        <row r="357">
          <cell r="A357" t="str">
            <v>ABL - CLEARING HOUSE 70-7</v>
          </cell>
          <cell r="B357">
            <v>21016</v>
          </cell>
        </row>
        <row r="358">
          <cell r="A358" t="str">
            <v>CITI BANK - MPF</v>
          </cell>
          <cell r="B358">
            <v>21018</v>
          </cell>
        </row>
        <row r="359">
          <cell r="A359" t="str">
            <v>ABL - ISE - A/C NO. 373-9</v>
          </cell>
          <cell r="B359">
            <v>21019</v>
          </cell>
        </row>
        <row r="360">
          <cell r="A360" t="str">
            <v>PETTY CASH - ISE BUILDING PROJECT</v>
          </cell>
          <cell r="B360">
            <v>21021</v>
          </cell>
        </row>
        <row r="361">
          <cell r="A361" t="str">
            <v>SME BANK LIMITED - 1001-50520-66</v>
          </cell>
          <cell r="B361">
            <v>21022</v>
          </cell>
        </row>
        <row r="362">
          <cell r="A362" t="str">
            <v>BANK AL FALAH CHECKING A/C-2900-113</v>
          </cell>
          <cell r="B362">
            <v>21023</v>
          </cell>
        </row>
        <row r="363">
          <cell r="A363" t="str">
            <v>BANK AL FALAH NON CHECKING A/C-2900-115</v>
          </cell>
          <cell r="B363">
            <v>21024</v>
          </cell>
        </row>
        <row r="364">
          <cell r="A364" t="str">
            <v>CITI BANK - IPF</v>
          </cell>
          <cell r="B364">
            <v>21025</v>
          </cell>
        </row>
        <row r="365">
          <cell r="A365" t="str">
            <v>BANK ALFALAH CLEARING A/C-0407-02900118</v>
          </cell>
          <cell r="B365">
            <v>21026</v>
          </cell>
        </row>
        <row r="366">
          <cell r="A366" t="str">
            <v>BANK ALFALAH - PLS ACCOUNT CLEARING HOUS</v>
          </cell>
          <cell r="B366">
            <v>21027</v>
          </cell>
        </row>
        <row r="367">
          <cell r="A367" t="str">
            <v>UNITED BANK LTD-    0030051-5</v>
          </cell>
          <cell r="B367">
            <v>21028</v>
          </cell>
        </row>
        <row r="368">
          <cell r="A368" t="str">
            <v>ARIF HABIB BANK</v>
          </cell>
          <cell r="B368">
            <v>21030</v>
          </cell>
        </row>
        <row r="369">
          <cell r="A369" t="str">
            <v>ASKARI BANK -BEVERLY CENTRE-0097-6</v>
          </cell>
          <cell r="B369">
            <v>21031</v>
          </cell>
        </row>
        <row r="370">
          <cell r="A370" t="str">
            <v>FUND INVESTMENT ACCOUNTS</v>
          </cell>
          <cell r="B370">
            <v>22</v>
          </cell>
        </row>
        <row r="371">
          <cell r="A371" t="str">
            <v>INVESTORS PROTECTION FUND-FAYSAL BANK</v>
          </cell>
          <cell r="B371">
            <v>22001</v>
          </cell>
        </row>
        <row r="372">
          <cell r="A372" t="str">
            <v>MEMBERS' PROTECTION FUND-FAYSAL BANK</v>
          </cell>
          <cell r="B372">
            <v>22002</v>
          </cell>
        </row>
        <row r="373">
          <cell r="A373" t="str">
            <v>CITIBANK (INVESTMENT HLED TO MATURITY)</v>
          </cell>
          <cell r="B373">
            <v>22004</v>
          </cell>
        </row>
        <row r="374">
          <cell r="A374" t="str">
            <v xml:space="preserve">ASKARI INCOME FUND </v>
          </cell>
          <cell r="B374">
            <v>22005</v>
          </cell>
        </row>
        <row r="375">
          <cell r="A375" t="str">
            <v>AVAILABLE FOR SALE (SHARES/INVESTMENTS)</v>
          </cell>
          <cell r="B375">
            <v>22006</v>
          </cell>
        </row>
        <row r="376">
          <cell r="A376" t="str">
            <v>TERM DEPOSIT</v>
          </cell>
          <cell r="B376">
            <v>22007</v>
          </cell>
        </row>
        <row r="377">
          <cell r="A377" t="str">
            <v>ASKARI ASSET ALLOCATION FUND</v>
          </cell>
          <cell r="B377">
            <v>22008</v>
          </cell>
        </row>
        <row r="378">
          <cell r="A378" t="str">
            <v>NON CURRENT ASSETS HELD FOR SALE</v>
          </cell>
          <cell r="B378">
            <v>23</v>
          </cell>
        </row>
        <row r="379">
          <cell r="A379" t="str">
            <v>BUILDING- ISE TOWERS</v>
          </cell>
          <cell r="B379">
            <v>23001</v>
          </cell>
        </row>
        <row r="380">
          <cell r="A380" t="str">
            <v>OTHER CURRENT ASSETS</v>
          </cell>
          <cell r="B380">
            <v>24</v>
          </cell>
        </row>
        <row r="381">
          <cell r="A381" t="str">
            <v>INVENTORY</v>
          </cell>
          <cell r="B381">
            <v>24001</v>
          </cell>
        </row>
        <row r="382">
          <cell r="A382" t="str">
            <v>ACCOMULATED SURPLUS</v>
          </cell>
          <cell r="B382">
            <v>30</v>
          </cell>
        </row>
        <row r="383">
          <cell r="A383" t="str">
            <v>ACCUMULATED SURPLUS/DEFICIT</v>
          </cell>
          <cell r="B383">
            <v>30001</v>
          </cell>
        </row>
        <row r="384">
          <cell r="A384" t="str">
            <v>MEMBERS' FUND/DEPOSITS</v>
          </cell>
          <cell r="B384">
            <v>31</v>
          </cell>
        </row>
        <row r="385">
          <cell r="A385" t="str">
            <v>GENERAL ENTERANCE FUND</v>
          </cell>
          <cell r="B385">
            <v>31001</v>
          </cell>
        </row>
        <row r="386">
          <cell r="A386" t="str">
            <v>CLEARING HOUSE DEPOSIT</v>
          </cell>
          <cell r="B386">
            <v>31002</v>
          </cell>
        </row>
        <row r="387">
          <cell r="A387" t="str">
            <v>FUTURE CLEARING HOUSE DEPOSIT</v>
          </cell>
          <cell r="B387">
            <v>31007</v>
          </cell>
        </row>
        <row r="388">
          <cell r="A388" t="str">
            <v>COST OF ACQUISITION OF OFFICE SPACE</v>
          </cell>
          <cell r="B388">
            <v>31008</v>
          </cell>
        </row>
        <row r="389">
          <cell r="A389" t="str">
            <v>SALE OF FLOOR IN ISE TOWER</v>
          </cell>
          <cell r="B389">
            <v>31009</v>
          </cell>
        </row>
        <row r="390">
          <cell r="A390" t="str">
            <v>ADDITIONAL SPACE IN ISE TOWERS</v>
          </cell>
          <cell r="B390">
            <v>31010</v>
          </cell>
        </row>
        <row r="391">
          <cell r="A391" t="str">
            <v>MEMBERS-COMMERCIALIZATION</v>
          </cell>
          <cell r="B391">
            <v>31012</v>
          </cell>
        </row>
        <row r="392">
          <cell r="A392" t="str">
            <v>CLEARING HOUSE TRANSACTIONS</v>
          </cell>
          <cell r="B392">
            <v>32</v>
          </cell>
        </row>
        <row r="393">
          <cell r="A393" t="str">
            <v>CLEARING HOUSE TRANSACTIONS</v>
          </cell>
          <cell r="B393">
            <v>32001</v>
          </cell>
        </row>
        <row r="394">
          <cell r="A394" t="str">
            <v>EXPOSURE ACCOUNT</v>
          </cell>
          <cell r="B394">
            <v>32002</v>
          </cell>
        </row>
        <row r="395">
          <cell r="A395" t="str">
            <v>MEMBERS PROTECTION FUND-(21.74 OF LAGA)</v>
          </cell>
          <cell r="B395">
            <v>32004</v>
          </cell>
        </row>
        <row r="396">
          <cell r="A396" t="str">
            <v>INVESTOR PROTECTION FUND-(21.74 OF LAGA)</v>
          </cell>
          <cell r="B396">
            <v>32005</v>
          </cell>
        </row>
        <row r="397">
          <cell r="A397" t="str">
            <v>TRADING FEE TO SECP - 0.00090%</v>
          </cell>
          <cell r="B397">
            <v>32006</v>
          </cell>
        </row>
        <row r="398">
          <cell r="A398" t="str">
            <v>PAYABLE - LAGA</v>
          </cell>
          <cell r="B398">
            <v>32007</v>
          </cell>
        </row>
        <row r="399">
          <cell r="A399" t="str">
            <v>PAYABLE - CVT</v>
          </cell>
          <cell r="B399">
            <v>32010</v>
          </cell>
        </row>
        <row r="400">
          <cell r="A400" t="str">
            <v>CASH DIVIDEND MEMBERS</v>
          </cell>
          <cell r="B400">
            <v>32011</v>
          </cell>
        </row>
        <row r="401">
          <cell r="A401" t="str">
            <v>TAX AMOUNT - MARKET ACCESS FEE</v>
          </cell>
          <cell r="B401">
            <v>32012</v>
          </cell>
        </row>
        <row r="402">
          <cell r="A402" t="str">
            <v>RENT &amp; OTHER DUES RECEIVED IN ADVANCE</v>
          </cell>
          <cell r="B402">
            <v>33</v>
          </cell>
        </row>
        <row r="403">
          <cell r="A403" t="str">
            <v>ADVANCE RENT - ANEES PLAZA</v>
          </cell>
          <cell r="B403">
            <v>33001</v>
          </cell>
        </row>
        <row r="404">
          <cell r="A404" t="str">
            <v>ADVANCE RENT - RAUF CENTRE</v>
          </cell>
          <cell r="B404">
            <v>33002</v>
          </cell>
        </row>
        <row r="405">
          <cell r="A405" t="str">
            <v>ADVANCE OTHERS</v>
          </cell>
          <cell r="B405">
            <v>33005</v>
          </cell>
        </row>
        <row r="406">
          <cell r="A406" t="str">
            <v>ROOM ALTERATION DEPOSIT</v>
          </cell>
          <cell r="B406">
            <v>33008</v>
          </cell>
        </row>
        <row r="407">
          <cell r="A407" t="str">
            <v>AGENT C ARD FEE</v>
          </cell>
          <cell r="B407">
            <v>33009</v>
          </cell>
        </row>
        <row r="408">
          <cell r="A408" t="str">
            <v>MEMBERSHIP SUBS- INDIVIDUALS (ADV. RECE.)</v>
          </cell>
          <cell r="B408">
            <v>33010</v>
          </cell>
        </row>
        <row r="409">
          <cell r="A409" t="str">
            <v>ADVANCE MEMBERSHIP FEE - CORPORATE</v>
          </cell>
          <cell r="B409">
            <v>33014</v>
          </cell>
        </row>
        <row r="410">
          <cell r="A410" t="str">
            <v>MEMBERSHIP INACTIVE FEE - ADV. RECEIVED</v>
          </cell>
          <cell r="B410">
            <v>33017</v>
          </cell>
        </row>
        <row r="411">
          <cell r="A411" t="str">
            <v>ADVANCE RENT - PESHAWAR BRANCH</v>
          </cell>
          <cell r="B411">
            <v>33018</v>
          </cell>
        </row>
        <row r="412">
          <cell r="A412" t="str">
            <v>ADVANCE RENT - OTHERS</v>
          </cell>
          <cell r="B412">
            <v>33022</v>
          </cell>
        </row>
        <row r="413">
          <cell r="A413" t="str">
            <v>ADVANCE LISTING FEE</v>
          </cell>
          <cell r="B413">
            <v>33023</v>
          </cell>
        </row>
        <row r="414">
          <cell r="A414" t="str">
            <v>ADVANCE INITIAL LISTING FEE</v>
          </cell>
          <cell r="B414">
            <v>33024</v>
          </cell>
        </row>
        <row r="415">
          <cell r="A415" t="str">
            <v>ADVANCE ADDITIONAL LISTING FEE</v>
          </cell>
          <cell r="B415">
            <v>33025</v>
          </cell>
        </row>
        <row r="416">
          <cell r="A416" t="str">
            <v xml:space="preserve">ISE TOWERS - ADVANCE RENT </v>
          </cell>
          <cell r="B416">
            <v>33026</v>
          </cell>
        </row>
        <row r="417">
          <cell r="A417" t="str">
            <v>ADVANCE INACTIVE FEE</v>
          </cell>
          <cell r="B417">
            <v>33027</v>
          </cell>
        </row>
        <row r="418">
          <cell r="A418" t="str">
            <v>ADVANCE CONVERSION FEE</v>
          </cell>
          <cell r="B418">
            <v>33028</v>
          </cell>
        </row>
        <row r="419">
          <cell r="A419" t="str">
            <v>ADVANCE RENT- MEMBER TO NON MEMBER ROOM RENTING</v>
          </cell>
          <cell r="B419">
            <v>33030</v>
          </cell>
        </row>
        <row r="420">
          <cell r="A420" t="str">
            <v>CURRENT PORTION OF ADVANCE RENT-ISE TOWER</v>
          </cell>
          <cell r="B420">
            <v>33031</v>
          </cell>
        </row>
        <row r="421">
          <cell r="A421" t="str">
            <v>ADVANCE RECEIVED FROM COMPANIES</v>
          </cell>
          <cell r="B421">
            <v>34</v>
          </cell>
        </row>
        <row r="422">
          <cell r="A422" t="str">
            <v>ANNUAL LISTING FEE (ADV. RECEIVED)</v>
          </cell>
          <cell r="B422">
            <v>34001</v>
          </cell>
        </row>
        <row r="423">
          <cell r="A423" t="str">
            <v>ACCRUED EXPENSES</v>
          </cell>
          <cell r="B423">
            <v>35</v>
          </cell>
        </row>
        <row r="424">
          <cell r="A424" t="str">
            <v>ACCRUED EXPENSES</v>
          </cell>
          <cell r="B424">
            <v>35001</v>
          </cell>
        </row>
        <row r="425">
          <cell r="A425" t="str">
            <v>ACCRUED MARK UP</v>
          </cell>
          <cell r="B425">
            <v>35002</v>
          </cell>
        </row>
        <row r="426">
          <cell r="A426" t="str">
            <v>PAYABLE TO CONTRACTORS</v>
          </cell>
          <cell r="B426">
            <v>35003</v>
          </cell>
        </row>
        <row r="427">
          <cell r="A427" t="str">
            <v>FIRST HABIB MODARABA PP-444</v>
          </cell>
          <cell r="B427">
            <v>35004</v>
          </cell>
        </row>
        <row r="428">
          <cell r="A428" t="str">
            <v>FIRST HABIB MODARABA SUZUKI BOLAN HIGH ROOF</v>
          </cell>
          <cell r="B428">
            <v>35005</v>
          </cell>
        </row>
        <row r="429">
          <cell r="A429" t="str">
            <v>3 HONDA CITYS + MEHRAN</v>
          </cell>
          <cell r="B429">
            <v>35006</v>
          </cell>
        </row>
        <row r="430">
          <cell r="A430" t="str">
            <v>HONDA MD ISE - 321</v>
          </cell>
          <cell r="B430">
            <v>35007</v>
          </cell>
        </row>
        <row r="431">
          <cell r="A431" t="str">
            <v>TAX AT SOURCE DEDUCTED BY ISE</v>
          </cell>
          <cell r="B431">
            <v>36</v>
          </cell>
        </row>
        <row r="432">
          <cell r="A432" t="str">
            <v>TAX AT SOURCE - STAFF</v>
          </cell>
          <cell r="B432">
            <v>36001</v>
          </cell>
        </row>
        <row r="433">
          <cell r="A433" t="str">
            <v>TAX AT SOURCE - ISE BUILDING PROJECT</v>
          </cell>
          <cell r="B433">
            <v>36002</v>
          </cell>
        </row>
        <row r="434">
          <cell r="A434" t="str">
            <v>TAX AT SOURCE - ISE SUPPLIERS/CONTRACTOR</v>
          </cell>
          <cell r="B434">
            <v>36003</v>
          </cell>
        </row>
        <row r="435">
          <cell r="A435" t="str">
            <v>15 % SURCHARGE ON INCOME TAX-ISE TOWERS</v>
          </cell>
          <cell r="B435">
            <v>36004</v>
          </cell>
        </row>
        <row r="436">
          <cell r="A436" t="str">
            <v>15 % SURCHARGE ON INCOME TAX-SUPPLIERS &amp; CONTRACTORS</v>
          </cell>
          <cell r="B436">
            <v>36005</v>
          </cell>
        </row>
        <row r="437">
          <cell r="A437" t="str">
            <v>PAYABLES</v>
          </cell>
          <cell r="B437">
            <v>37</v>
          </cell>
        </row>
        <row r="438">
          <cell r="A438" t="str">
            <v>AUDIT FEE PAYABLE</v>
          </cell>
          <cell r="B438">
            <v>37001</v>
          </cell>
        </row>
        <row r="439">
          <cell r="A439" t="str">
            <v>OUT OF POCKET EXPENSES (AUDIT) - PAYABLE</v>
          </cell>
          <cell r="B439">
            <v>37002</v>
          </cell>
        </row>
        <row r="440">
          <cell r="A440" t="str">
            <v>EOBI - ISE STAFF CONTRIBUTIONS</v>
          </cell>
          <cell r="B440">
            <v>37003</v>
          </cell>
        </row>
        <row r="441">
          <cell r="A441" t="str">
            <v>CORPORATE SOCIAL RESPONSIBILITY</v>
          </cell>
          <cell r="B441">
            <v>37005</v>
          </cell>
        </row>
        <row r="442">
          <cell r="A442" t="str">
            <v>SECURITY DEPOSIT FROM COMPANIES</v>
          </cell>
          <cell r="B442">
            <v>38</v>
          </cell>
        </row>
        <row r="443">
          <cell r="A443" t="str">
            <v>SECURITY DEPOSITS - OTHERS</v>
          </cell>
          <cell r="B443">
            <v>38003</v>
          </cell>
        </row>
        <row r="444">
          <cell r="A444" t="str">
            <v>SECURITY DEPOSIT - NESPAK (PVT) LTD</v>
          </cell>
          <cell r="B444">
            <v>38004</v>
          </cell>
        </row>
        <row r="445">
          <cell r="A445" t="str">
            <v>SECURITY DEPOSITS - HABIB RAFIQ (PVT) LT</v>
          </cell>
          <cell r="B445">
            <v>38005</v>
          </cell>
        </row>
        <row r="446">
          <cell r="A446" t="str">
            <v>RETENTION MONEY-HRL CIVIL PLUMBING</v>
          </cell>
          <cell r="B446">
            <v>38006</v>
          </cell>
        </row>
        <row r="447">
          <cell r="A447" t="str">
            <v>RETENTION MONEY-HVAC WULLAR</v>
          </cell>
          <cell r="B447">
            <v>38007</v>
          </cell>
        </row>
        <row r="448">
          <cell r="A448" t="str">
            <v>SUI NOTHERN GAS CO. LTD</v>
          </cell>
          <cell r="B448">
            <v>38008</v>
          </cell>
        </row>
        <row r="449">
          <cell r="A449" t="str">
            <v>RETENTION MONEY I &amp; MS</v>
          </cell>
          <cell r="B449">
            <v>38009</v>
          </cell>
        </row>
        <row r="450">
          <cell r="A450" t="str">
            <v>RETENTION MONEY EMIRCOM (PVT) LTD</v>
          </cell>
          <cell r="B450">
            <v>38010</v>
          </cell>
        </row>
        <row r="451">
          <cell r="A451" t="str">
            <v>RETENTION MONEY -ALLIED GAS</v>
          </cell>
          <cell r="B451">
            <v>38011</v>
          </cell>
        </row>
        <row r="452">
          <cell r="A452" t="str">
            <v>RETENTION MONEY -HUSSAIN &amp; C0</v>
          </cell>
          <cell r="B452">
            <v>38012</v>
          </cell>
        </row>
        <row r="453">
          <cell r="A453" t="str">
            <v>RETENTION MONEY -SEM ENGINEERS</v>
          </cell>
          <cell r="B453">
            <v>38013</v>
          </cell>
        </row>
        <row r="454">
          <cell r="A454" t="str">
            <v>RETENTION MONEY -MIA CORPORATION</v>
          </cell>
          <cell r="B454">
            <v>38014</v>
          </cell>
        </row>
        <row r="455">
          <cell r="A455" t="str">
            <v>RETENTION MONEY - SHAFIQ &amp; CO</v>
          </cell>
          <cell r="B455">
            <v>38015</v>
          </cell>
        </row>
        <row r="456">
          <cell r="A456" t="str">
            <v>RETENTION MONEY - ELEKTRA SYSTEMS</v>
          </cell>
          <cell r="B456">
            <v>38016</v>
          </cell>
        </row>
        <row r="457">
          <cell r="A457" t="str">
            <v>RETENTION MONEY - ALI GLASS</v>
          </cell>
          <cell r="B457">
            <v>38017</v>
          </cell>
        </row>
        <row r="458">
          <cell r="A458" t="str">
            <v>RETENTION MONEY - GRAND WORKS</v>
          </cell>
          <cell r="B458">
            <v>38018</v>
          </cell>
        </row>
        <row r="459">
          <cell r="A459" t="str">
            <v>RETENTION MONEY - MRA</v>
          </cell>
          <cell r="B459">
            <v>38019</v>
          </cell>
        </row>
        <row r="460">
          <cell r="A460" t="str">
            <v>RETENTION MONEY - ASA</v>
          </cell>
          <cell r="B460">
            <v>38020</v>
          </cell>
        </row>
        <row r="461">
          <cell r="A461" t="str">
            <v>RETENTION MONEY - COMBINED ENGINEERING</v>
          </cell>
          <cell r="B461">
            <v>38021</v>
          </cell>
        </row>
        <row r="462">
          <cell r="A462" t="str">
            <v>RETENTION MONEY - HAY TRADING</v>
          </cell>
          <cell r="B462">
            <v>38022</v>
          </cell>
        </row>
        <row r="463">
          <cell r="A463" t="str">
            <v>RETENTION MONEY - DIGITAL PLUS</v>
          </cell>
          <cell r="B463">
            <v>38023</v>
          </cell>
        </row>
        <row r="464">
          <cell r="A464" t="str">
            <v>RETENTION MONEY - ALI BHAI &amp; CO</v>
          </cell>
          <cell r="B464">
            <v>38024</v>
          </cell>
        </row>
        <row r="465">
          <cell r="A465" t="str">
            <v>SECURITY DEPOSIT - RENT</v>
          </cell>
          <cell r="B465">
            <v>38025</v>
          </cell>
        </row>
        <row r="466">
          <cell r="A466" t="str">
            <v>RETENTION MONEY GLOBAL TECH</v>
          </cell>
          <cell r="B466">
            <v>38026</v>
          </cell>
        </row>
        <row r="467">
          <cell r="A467" t="str">
            <v>RM- MICRO PAK LED TICKER</v>
          </cell>
          <cell r="B467">
            <v>38027</v>
          </cell>
        </row>
        <row r="468">
          <cell r="A468" t="str">
            <v>SECURITY DEPOSIT - ISE TOWER RENT</v>
          </cell>
          <cell r="B468">
            <v>38028</v>
          </cell>
        </row>
        <row r="469">
          <cell r="A469" t="str">
            <v>CNS (UPS FOR ISE TOWERS)</v>
          </cell>
          <cell r="B469">
            <v>38030</v>
          </cell>
        </row>
        <row r="470">
          <cell r="A470" t="str">
            <v>SECURITY DEPOSIT-MEMBER TO NON MEMBER ROOM SHARING/RENTING</v>
          </cell>
          <cell r="B470">
            <v>38031</v>
          </cell>
        </row>
        <row r="471">
          <cell r="A471" t="str">
            <v>GLAS STONE- ROOF INSTALLATION</v>
          </cell>
          <cell r="B471">
            <v>38032</v>
          </cell>
        </row>
        <row r="472">
          <cell r="A472" t="str">
            <v>RETENTION MONEY OTHERS</v>
          </cell>
          <cell r="B472">
            <v>38033</v>
          </cell>
        </row>
        <row r="473">
          <cell r="A473" t="str">
            <v>ZIAFCO ENGINEERING- LIFT WORKS</v>
          </cell>
          <cell r="B473">
            <v>38034</v>
          </cell>
        </row>
        <row r="474">
          <cell r="A474" t="str">
            <v>MEMBERS' DEFAULT</v>
          </cell>
          <cell r="B474">
            <v>39</v>
          </cell>
        </row>
        <row r="475">
          <cell r="A475" t="str">
            <v>DEFAULT - RIAZ MAHMOOD</v>
          </cell>
          <cell r="B475">
            <v>39005</v>
          </cell>
        </row>
        <row r="476">
          <cell r="A476" t="str">
            <v>DEFAULT - INTERGAIN SECURITIES</v>
          </cell>
          <cell r="B476">
            <v>39006</v>
          </cell>
        </row>
        <row r="477">
          <cell r="A477" t="str">
            <v>DEFAULT - P S M</v>
          </cell>
          <cell r="B477">
            <v>39008</v>
          </cell>
        </row>
        <row r="478">
          <cell r="A478" t="str">
            <v>DEFAULT - SHAZ INVESTMENT</v>
          </cell>
          <cell r="B478">
            <v>39010</v>
          </cell>
        </row>
        <row r="479">
          <cell r="A479" t="str">
            <v>DEFAULT - MAHBOOB RABBANI</v>
          </cell>
          <cell r="B479">
            <v>39011</v>
          </cell>
        </row>
        <row r="480">
          <cell r="A480" t="str">
            <v>PAYABLES - SH. GHULAM FAROOQ'S CREDITORS</v>
          </cell>
          <cell r="B480">
            <v>39012</v>
          </cell>
        </row>
        <row r="481">
          <cell r="A481" t="str">
            <v>DEFAULT - SHERWANI SECURITIES</v>
          </cell>
          <cell r="B481">
            <v>39013</v>
          </cell>
        </row>
        <row r="482">
          <cell r="A482" t="str">
            <v>DEFAULT - MEGA SECURITIES LTD</v>
          </cell>
          <cell r="B482">
            <v>39016</v>
          </cell>
        </row>
        <row r="483">
          <cell r="A483" t="str">
            <v>DEFAULT - LASANI SECURITIES</v>
          </cell>
          <cell r="B483">
            <v>39017</v>
          </cell>
        </row>
        <row r="484">
          <cell r="A484" t="str">
            <v>DEFAULT - DR. TARIQ</v>
          </cell>
          <cell r="B484">
            <v>39018</v>
          </cell>
        </row>
        <row r="485">
          <cell r="A485" t="str">
            <v>DEFAULT- SHAHID ASIM CAPITAL MGT LTD</v>
          </cell>
          <cell r="B485">
            <v>39019</v>
          </cell>
        </row>
        <row r="486">
          <cell r="A486" t="str">
            <v>M. AHMED NADEEM SEC (SMC-PVT)</v>
          </cell>
          <cell r="B486">
            <v>39020</v>
          </cell>
        </row>
        <row r="487">
          <cell r="A487" t="str">
            <v xml:space="preserve">BEAMING INVESTMENT&amp; SEC (PVT)LTD </v>
          </cell>
          <cell r="B487">
            <v>39021</v>
          </cell>
        </row>
        <row r="488">
          <cell r="A488" t="str">
            <v>IMPERIAL INVESTMENT (PVT) LTD</v>
          </cell>
          <cell r="B488">
            <v>39022</v>
          </cell>
        </row>
        <row r="489">
          <cell r="A489" t="str">
            <v>SUNDRY CREDITORS</v>
          </cell>
          <cell r="B489">
            <v>40</v>
          </cell>
        </row>
        <row r="490">
          <cell r="A490" t="str">
            <v>PAYABLE - ISE DIARIES</v>
          </cell>
          <cell r="B490">
            <v>40002</v>
          </cell>
        </row>
        <row r="491">
          <cell r="A491" t="str">
            <v>GRATUITY FUND</v>
          </cell>
          <cell r="B491">
            <v>40004</v>
          </cell>
        </row>
        <row r="492">
          <cell r="A492" t="str">
            <v>PAYABLES - OTHERS</v>
          </cell>
          <cell r="B492">
            <v>40006</v>
          </cell>
        </row>
        <row r="493">
          <cell r="A493" t="str">
            <v>PROVISION FOR TAXATION</v>
          </cell>
          <cell r="B493">
            <v>40007</v>
          </cell>
        </row>
        <row r="494">
          <cell r="A494" t="str">
            <v>BID MONEY FOR MEMBERSHIP</v>
          </cell>
          <cell r="B494">
            <v>40008</v>
          </cell>
        </row>
        <row r="495">
          <cell r="A495" t="str">
            <v>PAYABLE - LSE (UTS TERMINAL CHARGES)</v>
          </cell>
          <cell r="B495">
            <v>40010</v>
          </cell>
        </row>
        <row r="496">
          <cell r="A496" t="str">
            <v>FLOOR BOOKING MONEY - ISE MEMBERS</v>
          </cell>
          <cell r="B496">
            <v>40011</v>
          </cell>
        </row>
        <row r="497">
          <cell r="A497" t="str">
            <v>DEPOSIT/MAINTENANCE AGAINST PTF</v>
          </cell>
          <cell r="B497">
            <v>40012</v>
          </cell>
        </row>
        <row r="498">
          <cell r="A498" t="str">
            <v>DEPOSIT AGAINST ABBOTABAD OFFICE</v>
          </cell>
          <cell r="B498">
            <v>40013</v>
          </cell>
        </row>
        <row r="499">
          <cell r="A499" t="str">
            <v>INVESTORS' EDUCATION ACCOUNT</v>
          </cell>
          <cell r="B499">
            <v>40014</v>
          </cell>
        </row>
        <row r="500">
          <cell r="A500" t="str">
            <v>LEAVE FARE ASSISTANCE</v>
          </cell>
          <cell r="B500">
            <v>40015</v>
          </cell>
        </row>
        <row r="501">
          <cell r="A501" t="str">
            <v>MARKET ACCESS FEE</v>
          </cell>
          <cell r="B501">
            <v>40016</v>
          </cell>
        </row>
        <row r="502">
          <cell r="A502" t="str">
            <v>BANK RECONCILING ITEMS</v>
          </cell>
          <cell r="B502">
            <v>40018</v>
          </cell>
        </row>
        <row r="503">
          <cell r="A503" t="str">
            <v>WORKERS' WELFARE FUND</v>
          </cell>
          <cell r="B503">
            <v>40019</v>
          </cell>
        </row>
        <row r="504">
          <cell r="A504" t="str">
            <v>PAYABLE TO FCEL SALE OF OFF 21 &amp; 22</v>
          </cell>
          <cell r="B504">
            <v>40020</v>
          </cell>
        </row>
        <row r="505">
          <cell r="A505" t="str">
            <v>PLUS SECURITIES - 220</v>
          </cell>
          <cell r="B505">
            <v>40021</v>
          </cell>
        </row>
        <row r="506">
          <cell r="A506" t="str">
            <v>PROVISIONS FOR DOUBTFUL DEBTS</v>
          </cell>
          <cell r="B506">
            <v>42</v>
          </cell>
        </row>
        <row r="507">
          <cell r="A507" t="str">
            <v>PROVISION DOUBTFUL DEBTS - ANN. L. FEE</v>
          </cell>
          <cell r="B507">
            <v>42001</v>
          </cell>
        </row>
        <row r="508">
          <cell r="A508" t="str">
            <v>PROVISION DOUBTFUL DEBTS - ADD. L. FEE</v>
          </cell>
          <cell r="B508">
            <v>42002</v>
          </cell>
        </row>
        <row r="509">
          <cell r="A509" t="str">
            <v>PROVISION DOUBTFUL DEBTS - OTHERS</v>
          </cell>
          <cell r="B509">
            <v>42003</v>
          </cell>
        </row>
        <row r="510">
          <cell r="A510" t="str">
            <v>PROVISION DOUBTFUL DEBTS - ISE MEMBERS</v>
          </cell>
          <cell r="B510">
            <v>42004</v>
          </cell>
        </row>
        <row r="511">
          <cell r="A511" t="str">
            <v>REMEASUREMENT OF INVESTMENTS</v>
          </cell>
          <cell r="B511">
            <v>43</v>
          </cell>
        </row>
        <row r="512">
          <cell r="A512" t="str">
            <v>SURPLUS ON REMEASUREMENT OF INVESTMENTS</v>
          </cell>
          <cell r="B512">
            <v>43001</v>
          </cell>
        </row>
        <row r="513">
          <cell r="A513" t="str">
            <v>SURPLUS ON REVALUATION OF LAND</v>
          </cell>
          <cell r="B513">
            <v>43002</v>
          </cell>
        </row>
        <row r="514">
          <cell r="A514" t="str">
            <v>SURPLUS ON REVALUATION OF BUILDING</v>
          </cell>
          <cell r="B514">
            <v>43003</v>
          </cell>
        </row>
        <row r="515">
          <cell r="A515" t="str">
            <v>REVALUTIONSURPLUS -OTHERS</v>
          </cell>
          <cell r="B515">
            <v>43004</v>
          </cell>
        </row>
        <row r="516">
          <cell r="A516" t="str">
            <v>LOAN AGAINST ISE TOWERS</v>
          </cell>
          <cell r="B516">
            <v>44</v>
          </cell>
        </row>
        <row r="517">
          <cell r="A517" t="str">
            <v>LOAN - BANK AL FALAH</v>
          </cell>
          <cell r="B517">
            <v>44001</v>
          </cell>
        </row>
        <row r="518">
          <cell r="A518" t="str">
            <v>LOAN - UNITED BANK LIMITED</v>
          </cell>
          <cell r="B518">
            <v>44002</v>
          </cell>
        </row>
        <row r="519">
          <cell r="A519" t="str">
            <v>SHORT TERM FINANCING</v>
          </cell>
          <cell r="B519">
            <v>44003</v>
          </cell>
        </row>
        <row r="520">
          <cell r="A520" t="str">
            <v>INCOME FROM MEMBERS'</v>
          </cell>
          <cell r="B520">
            <v>50</v>
          </cell>
        </row>
        <row r="521">
          <cell r="A521" t="str">
            <v>ANNUAL MEM. SUBS. - INDIVIDUALS</v>
          </cell>
          <cell r="B521">
            <v>50001</v>
          </cell>
        </row>
        <row r="522">
          <cell r="A522" t="str">
            <v>ANNUAL MEM. SUBS. - ACTIVE</v>
          </cell>
          <cell r="B522">
            <v>50002</v>
          </cell>
        </row>
        <row r="523">
          <cell r="A523" t="str">
            <v>MEMBERSHIP TRANSFER FEE</v>
          </cell>
          <cell r="B523">
            <v>50003</v>
          </cell>
        </row>
        <row r="524">
          <cell r="A524" t="str">
            <v>MEMBERSHIP CONVERSION FEE</v>
          </cell>
          <cell r="B524">
            <v>50004</v>
          </cell>
        </row>
        <row r="525">
          <cell r="A525" t="str">
            <v>TRADING FEE -  LAGA</v>
          </cell>
          <cell r="B525">
            <v>50006</v>
          </cell>
        </row>
        <row r="526">
          <cell r="A526" t="str">
            <v>BRANCH OPENING/RENEWAL FEE</v>
          </cell>
          <cell r="B526">
            <v>50007</v>
          </cell>
        </row>
        <row r="527">
          <cell r="A527" t="str">
            <v>MEMBERSHIP PROCESSING FEE</v>
          </cell>
          <cell r="B527">
            <v>50008</v>
          </cell>
        </row>
        <row r="528">
          <cell r="A528" t="str">
            <v>REMOTE TRADING TERMINAL FEE</v>
          </cell>
          <cell r="B528">
            <v>50010</v>
          </cell>
        </row>
        <row r="529">
          <cell r="A529" t="str">
            <v>MEMBERSHIP INACTIVE FEE</v>
          </cell>
          <cell r="B529">
            <v>50012</v>
          </cell>
        </row>
        <row r="530">
          <cell r="A530" t="str">
            <v>FLOOR TRANSFER FF- ISE TOWERS</v>
          </cell>
          <cell r="B530">
            <v>50014</v>
          </cell>
        </row>
        <row r="531">
          <cell r="A531" t="str">
            <v>ROOM TRANSFER FEE</v>
          </cell>
          <cell r="B531">
            <v>50015</v>
          </cell>
        </row>
        <row r="532">
          <cell r="A532" t="str">
            <v>AGENT CARD FEE</v>
          </cell>
          <cell r="B532">
            <v>50016</v>
          </cell>
        </row>
        <row r="533">
          <cell r="A533" t="str">
            <v>CDC / NCCPL CONNECTION CHARGES</v>
          </cell>
          <cell r="B533">
            <v>50017</v>
          </cell>
        </row>
        <row r="534">
          <cell r="A534" t="str">
            <v>CHANGE OF NOMINEE DIRECTOR</v>
          </cell>
          <cell r="B534">
            <v>50018</v>
          </cell>
        </row>
        <row r="535">
          <cell r="A535" t="str">
            <v>INCOME FROM COMPANIES</v>
          </cell>
          <cell r="B535">
            <v>51</v>
          </cell>
        </row>
        <row r="536">
          <cell r="A536" t="str">
            <v>ANNUAL LISTING FEE</v>
          </cell>
          <cell r="B536">
            <v>51001</v>
          </cell>
        </row>
        <row r="537">
          <cell r="A537" t="str">
            <v>ADDITIONAL LISTING FEE (BONUS/RIGHT)</v>
          </cell>
          <cell r="B537">
            <v>51002</v>
          </cell>
        </row>
        <row r="538">
          <cell r="A538" t="str">
            <v>AGM EXTENSION FEE</v>
          </cell>
          <cell r="B538">
            <v>51003</v>
          </cell>
        </row>
        <row r="539">
          <cell r="A539" t="str">
            <v>SERVICES CHARGES</v>
          </cell>
          <cell r="B539">
            <v>51004</v>
          </cell>
        </row>
        <row r="540">
          <cell r="A540" t="str">
            <v>INITIAL LISTING FEE</v>
          </cell>
          <cell r="B540">
            <v>51005</v>
          </cell>
        </row>
        <row r="541">
          <cell r="A541" t="str">
            <v>DE- LISTING FEE</v>
          </cell>
          <cell r="B541">
            <v>51006</v>
          </cell>
        </row>
        <row r="542">
          <cell r="A542" t="str">
            <v>BAD/ DOUBUTFUL DEBTS</v>
          </cell>
          <cell r="B542">
            <v>51007</v>
          </cell>
        </row>
        <row r="543">
          <cell r="A543" t="str">
            <v>INTEREST INCOME</v>
          </cell>
          <cell r="B543">
            <v>52</v>
          </cell>
        </row>
        <row r="544">
          <cell r="A544" t="str">
            <v>INTEREST FROM BANKS</v>
          </cell>
          <cell r="B544">
            <v>52001</v>
          </cell>
        </row>
        <row r="545">
          <cell r="A545" t="str">
            <v>EXCHANGE US$ RATE GAIN</v>
          </cell>
          <cell r="B545">
            <v>52002</v>
          </cell>
        </row>
        <row r="546">
          <cell r="A546" t="str">
            <v>INTEREST ON LOAN ISSUED</v>
          </cell>
          <cell r="B546">
            <v>52003</v>
          </cell>
        </row>
        <row r="547">
          <cell r="A547" t="str">
            <v>OTHER INCOME</v>
          </cell>
          <cell r="B547">
            <v>53</v>
          </cell>
        </row>
        <row r="548">
          <cell r="A548" t="str">
            <v>MISC</v>
          </cell>
          <cell r="B548">
            <v>53001</v>
          </cell>
        </row>
        <row r="549">
          <cell r="A549" t="str">
            <v>MISC. INCOME</v>
          </cell>
          <cell r="B549">
            <v>53002</v>
          </cell>
        </row>
        <row r="550">
          <cell r="A550" t="str">
            <v>LATE FEE CHARGED ON THE DUES</v>
          </cell>
          <cell r="B550">
            <v>53003</v>
          </cell>
        </row>
        <row r="551">
          <cell r="A551" t="str">
            <v>SALE OF ISE ASSET/ OTHERS</v>
          </cell>
          <cell r="B551">
            <v>53005</v>
          </cell>
        </row>
        <row r="552">
          <cell r="A552" t="str">
            <v>RENTAL INCOME</v>
          </cell>
          <cell r="B552">
            <v>53006</v>
          </cell>
        </row>
        <row r="553">
          <cell r="A553" t="str">
            <v>PENALTY ON MEMBERS</v>
          </cell>
          <cell r="B553">
            <v>53009</v>
          </cell>
        </row>
        <row r="554">
          <cell r="A554" t="str">
            <v>LIABILITIES WRITTEN BACK</v>
          </cell>
          <cell r="B554">
            <v>53010</v>
          </cell>
        </row>
        <row r="555">
          <cell r="A555" t="str">
            <v>SURPLUS ON SALE OF NON CURRENT ASSETS</v>
          </cell>
          <cell r="B555">
            <v>53012</v>
          </cell>
        </row>
        <row r="556">
          <cell r="A556" t="str">
            <v>UTILITIES- ISE TOWER</v>
          </cell>
          <cell r="B556">
            <v>53013</v>
          </cell>
        </row>
        <row r="557">
          <cell r="A557" t="str">
            <v>LED RENTAL</v>
          </cell>
          <cell r="B557">
            <v>53014</v>
          </cell>
        </row>
        <row r="558">
          <cell r="A558" t="str">
            <v>SURPLUS ON REVALUATION OF INVT PROP</v>
          </cell>
          <cell r="B558">
            <v>53015</v>
          </cell>
        </row>
        <row r="559">
          <cell r="A559" t="str">
            <v>ROOM SHARING / RENTING FEE</v>
          </cell>
          <cell r="B559">
            <v>53016</v>
          </cell>
        </row>
        <row r="560">
          <cell r="A560" t="str">
            <v>GAIN ON SALE OF ASSETS</v>
          </cell>
          <cell r="B560">
            <v>53017</v>
          </cell>
        </row>
        <row r="561">
          <cell r="A561" t="str">
            <v>CAR PARKING FEE- ISE TOWER</v>
          </cell>
          <cell r="B561">
            <v>53018</v>
          </cell>
        </row>
        <row r="562">
          <cell r="A562" t="str">
            <v>FOREFEITED AMOUNTS AGAINST SUBLEASE AGREEMENT</v>
          </cell>
          <cell r="B562">
            <v>53019</v>
          </cell>
        </row>
        <row r="563">
          <cell r="A563" t="str">
            <v xml:space="preserve">DIVIDEND </v>
          </cell>
          <cell r="B563">
            <v>54</v>
          </cell>
        </row>
        <row r="564">
          <cell r="A564" t="str">
            <v>DIVIDEND - JCR-VIS CREDIT RATING CO.</v>
          </cell>
          <cell r="B564">
            <v>54001</v>
          </cell>
        </row>
        <row r="565">
          <cell r="A565" t="str">
            <v>DIVIDEND - CDC OF PAKISTAN LIMITED</v>
          </cell>
          <cell r="B565">
            <v>54002</v>
          </cell>
        </row>
        <row r="566">
          <cell r="A566" t="str">
            <v>SHARE OF PROFITS OF ASSOCIATE CO.</v>
          </cell>
          <cell r="B566">
            <v>54003</v>
          </cell>
        </row>
        <row r="567">
          <cell r="A567" t="str">
            <v>DIVIDEND - NCCPL</v>
          </cell>
          <cell r="B567">
            <v>54004</v>
          </cell>
        </row>
        <row r="568">
          <cell r="A568" t="str">
            <v>DIVIDEND - AIF</v>
          </cell>
          <cell r="B568">
            <v>54005</v>
          </cell>
        </row>
        <row r="569">
          <cell r="A569" t="str">
            <v>DIVIDEND - AAF</v>
          </cell>
          <cell r="B569">
            <v>54006</v>
          </cell>
        </row>
        <row r="570">
          <cell r="A570" t="str">
            <v>RENTAL INCOME</v>
          </cell>
          <cell r="B570">
            <v>55</v>
          </cell>
        </row>
        <row r="571">
          <cell r="A571" t="str">
            <v>RENT (INCOME) - ANEES PLAZA</v>
          </cell>
          <cell r="B571">
            <v>55001</v>
          </cell>
        </row>
        <row r="572">
          <cell r="A572" t="str">
            <v>RENT (INCOME) - RAUF CENTRE</v>
          </cell>
          <cell r="B572">
            <v>55002</v>
          </cell>
        </row>
        <row r="573">
          <cell r="A573" t="str">
            <v>RENT (INCOME) - PESHAWAR BRANCH</v>
          </cell>
          <cell r="B573">
            <v>55003</v>
          </cell>
        </row>
        <row r="574">
          <cell r="A574" t="str">
            <v>RENT - OTHERS</v>
          </cell>
          <cell r="B574">
            <v>55004</v>
          </cell>
        </row>
        <row r="575">
          <cell r="A575" t="str">
            <v>RENT INCOME ISE TOWER</v>
          </cell>
          <cell r="B575">
            <v>55005</v>
          </cell>
        </row>
        <row r="576">
          <cell r="A576" t="str">
            <v>ISE RENTAL PORTION MEMBER TO NON MEMBER RENTING</v>
          </cell>
          <cell r="B576">
            <v>55006</v>
          </cell>
        </row>
        <row r="577">
          <cell r="A577" t="str">
            <v>STAFF SALARIES &amp; BENEFITS</v>
          </cell>
          <cell r="B577">
            <v>60</v>
          </cell>
        </row>
        <row r="578">
          <cell r="A578" t="str">
            <v xml:space="preserve">SALARY </v>
          </cell>
          <cell r="B578">
            <v>60001</v>
          </cell>
        </row>
        <row r="579">
          <cell r="A579" t="str">
            <v>GRATUITY</v>
          </cell>
          <cell r="B579">
            <v>60003</v>
          </cell>
        </row>
        <row r="580">
          <cell r="A580" t="str">
            <v>ENCASHMENT OF LEAVES</v>
          </cell>
          <cell r="B580">
            <v>60004</v>
          </cell>
        </row>
        <row r="581">
          <cell r="A581" t="str">
            <v>E.O.B.I. CONTRIBUTIONS</v>
          </cell>
          <cell r="B581">
            <v>60005</v>
          </cell>
        </row>
        <row r="582">
          <cell r="A582" t="str">
            <v>EX-GRATIA/EXTRA SALARY</v>
          </cell>
          <cell r="B582">
            <v>60006</v>
          </cell>
        </row>
        <row r="583">
          <cell r="A583" t="str">
            <v>BONUS</v>
          </cell>
          <cell r="B583">
            <v>60007</v>
          </cell>
        </row>
        <row r="584">
          <cell r="A584" t="str">
            <v>STIPEND/HONRARIUM</v>
          </cell>
          <cell r="B584">
            <v>60008</v>
          </cell>
        </row>
        <row r="585">
          <cell r="A585" t="str">
            <v>STAFF UNIFORM</v>
          </cell>
          <cell r="B585">
            <v>60010</v>
          </cell>
        </row>
        <row r="586">
          <cell r="A586" t="str">
            <v>TRAVELLING / DAILY ALLOWANCE</v>
          </cell>
          <cell r="B586">
            <v>60013</v>
          </cell>
        </row>
        <row r="587">
          <cell r="A587" t="str">
            <v>CHILDREN EDUCATION ALLOWNCE</v>
          </cell>
          <cell r="B587">
            <v>60015</v>
          </cell>
        </row>
        <row r="588">
          <cell r="A588" t="str">
            <v>SPECIAL ALLOWANCE</v>
          </cell>
          <cell r="B588">
            <v>60016</v>
          </cell>
        </row>
        <row r="589">
          <cell r="A589" t="str">
            <v>LEAVE FARE ASSISTANCE</v>
          </cell>
          <cell r="B589">
            <v>60017</v>
          </cell>
        </row>
        <row r="590">
          <cell r="A590" t="str">
            <v>O &amp; M ISE ISE TOWER DEPT</v>
          </cell>
          <cell r="B590">
            <v>60018</v>
          </cell>
        </row>
        <row r="591">
          <cell r="A591" t="str">
            <v>TRAVELLING &amp; HOTEL EXPENSES</v>
          </cell>
          <cell r="B591">
            <v>61</v>
          </cell>
        </row>
        <row r="592">
          <cell r="A592" t="str">
            <v>AIR FARE - DOMESTIC</v>
          </cell>
          <cell r="B592">
            <v>61001</v>
          </cell>
        </row>
        <row r="593">
          <cell r="A593" t="str">
            <v>AIR FARE - INTERNATIONAL</v>
          </cell>
          <cell r="B593">
            <v>61002</v>
          </cell>
        </row>
        <row r="594">
          <cell r="A594" t="str">
            <v>HOTEL STAY - DOMESTIC</v>
          </cell>
          <cell r="B594">
            <v>61003</v>
          </cell>
        </row>
        <row r="595">
          <cell r="A595" t="str">
            <v>HOTEL STAY - INTERNATIONAL</v>
          </cell>
          <cell r="B595">
            <v>61004</v>
          </cell>
        </row>
        <row r="596">
          <cell r="A596" t="str">
            <v>CONVEYANCE - EXECUTIVES</v>
          </cell>
          <cell r="B596">
            <v>61005</v>
          </cell>
        </row>
        <row r="597">
          <cell r="A597" t="str">
            <v>CONVEYANCE - STAFF</v>
          </cell>
          <cell r="B597">
            <v>61006</v>
          </cell>
        </row>
        <row r="598">
          <cell r="A598" t="str">
            <v>PER DIEM CHARGES</v>
          </cell>
          <cell r="B598">
            <v>61007</v>
          </cell>
        </row>
        <row r="599">
          <cell r="A599" t="str">
            <v>OVER NIGHT DAILY ALLOWANCE</v>
          </cell>
          <cell r="B599">
            <v>61008</v>
          </cell>
        </row>
        <row r="600">
          <cell r="A600" t="str">
            <v>ISE OFFICIAL VISA CHARGES</v>
          </cell>
          <cell r="B600">
            <v>61009</v>
          </cell>
        </row>
        <row r="601">
          <cell r="A601" t="str">
            <v>FUEL FOR VEHICLES</v>
          </cell>
          <cell r="B601">
            <v>62</v>
          </cell>
        </row>
        <row r="602">
          <cell r="A602" t="str">
            <v>FUEL</v>
          </cell>
          <cell r="B602">
            <v>62006</v>
          </cell>
        </row>
        <row r="603">
          <cell r="A603" t="str">
            <v>PETROL - HONDA CD 70</v>
          </cell>
          <cell r="B603">
            <v>62008</v>
          </cell>
        </row>
        <row r="604">
          <cell r="A604" t="str">
            <v>FUEL- MD/CEO</v>
          </cell>
          <cell r="B604">
            <v>62010</v>
          </cell>
        </row>
        <row r="605">
          <cell r="A605" t="str">
            <v>PETROL/CNG SUZUKI BOLAN</v>
          </cell>
          <cell r="B605">
            <v>62011</v>
          </cell>
        </row>
        <row r="606">
          <cell r="A606" t="str">
            <v>COURIER &amp; POSTAGE CHARGES</v>
          </cell>
          <cell r="B606">
            <v>63</v>
          </cell>
        </row>
        <row r="607">
          <cell r="A607" t="str">
            <v>COURIER CHARGES</v>
          </cell>
          <cell r="B607">
            <v>63001</v>
          </cell>
        </row>
        <row r="608">
          <cell r="A608" t="str">
            <v>FRANKING MACHINE EXPENSES</v>
          </cell>
          <cell r="B608">
            <v>63002</v>
          </cell>
        </row>
        <row r="609">
          <cell r="A609" t="str">
            <v>TELEPHONE, FAX &amp; INTERNET CHARGES</v>
          </cell>
          <cell r="B609">
            <v>64</v>
          </cell>
        </row>
        <row r="610">
          <cell r="A610" t="str">
            <v>TELEPHONE # 2823330</v>
          </cell>
          <cell r="B610">
            <v>64001</v>
          </cell>
        </row>
        <row r="611">
          <cell r="A611" t="str">
            <v>TELEPHONE # 2275044 (FAX)</v>
          </cell>
          <cell r="B611">
            <v>64002</v>
          </cell>
        </row>
        <row r="612">
          <cell r="A612" t="str">
            <v>TELEPHONE # 2275045</v>
          </cell>
          <cell r="B612">
            <v>64003</v>
          </cell>
        </row>
        <row r="613">
          <cell r="A613" t="str">
            <v>TELEPHONE # 2275046</v>
          </cell>
          <cell r="B613">
            <v>64004</v>
          </cell>
        </row>
        <row r="614">
          <cell r="A614" t="str">
            <v>TELEPHONE # 2275047</v>
          </cell>
          <cell r="B614">
            <v>64005</v>
          </cell>
        </row>
        <row r="615">
          <cell r="A615" t="str">
            <v>TELEPHONE # 2275048</v>
          </cell>
          <cell r="B615">
            <v>64006</v>
          </cell>
        </row>
        <row r="616">
          <cell r="A616" t="str">
            <v>TELEPHONE PRI</v>
          </cell>
          <cell r="B616">
            <v>64007</v>
          </cell>
        </row>
        <row r="617">
          <cell r="A617" t="str">
            <v>TELEPHONE</v>
          </cell>
          <cell r="B617">
            <v>64009</v>
          </cell>
        </row>
        <row r="618">
          <cell r="A618" t="str">
            <v>TELEPHONE- AST. SEC ADMIN &amp; FIN.(RES)</v>
          </cell>
          <cell r="B618">
            <v>64012</v>
          </cell>
        </row>
        <row r="619">
          <cell r="A619" t="str">
            <v>TELEPHONE MOBILE MANAGING DIRECTOR</v>
          </cell>
          <cell r="B619">
            <v>64021</v>
          </cell>
        </row>
        <row r="620">
          <cell r="A620" t="str">
            <v>TELEPHONE # UAN 111-600-800</v>
          </cell>
          <cell r="B620">
            <v>64029</v>
          </cell>
        </row>
        <row r="621">
          <cell r="A621" t="str">
            <v>TELEPHONE # 2270907</v>
          </cell>
          <cell r="B621">
            <v>64030</v>
          </cell>
        </row>
        <row r="622">
          <cell r="A622" t="str">
            <v>TELEPHONE - MOBILINK # 03008526045</v>
          </cell>
          <cell r="B622">
            <v>64032</v>
          </cell>
        </row>
        <row r="623">
          <cell r="A623" t="str">
            <v>UAN 111-ISE-ISE</v>
          </cell>
          <cell r="B623">
            <v>64035</v>
          </cell>
        </row>
        <row r="624">
          <cell r="A624" t="str">
            <v>FAX 111-ISE-FAX</v>
          </cell>
          <cell r="B624">
            <v>64036</v>
          </cell>
        </row>
        <row r="625">
          <cell r="A625" t="str">
            <v>TELEPHONE ISE TOWER STAFF</v>
          </cell>
          <cell r="B625">
            <v>64037</v>
          </cell>
        </row>
        <row r="626">
          <cell r="A626" t="str">
            <v>PRINTING &amp; STATIONERY</v>
          </cell>
          <cell r="B626">
            <v>65</v>
          </cell>
        </row>
        <row r="627">
          <cell r="A627" t="str">
            <v>GENERAL STATIONERY</v>
          </cell>
          <cell r="B627">
            <v>65001</v>
          </cell>
        </row>
        <row r="628">
          <cell r="A628" t="str">
            <v>COMPUTER STATIONERY/ACCESSORIES</v>
          </cell>
          <cell r="B628">
            <v>65002</v>
          </cell>
        </row>
        <row r="629">
          <cell r="A629" t="str">
            <v>PAPER REAMS FOR PRINTERS/OTHERS</v>
          </cell>
          <cell r="B629">
            <v>65003</v>
          </cell>
        </row>
        <row r="630">
          <cell r="A630" t="str">
            <v>LASER PRINTER'S TONER</v>
          </cell>
          <cell r="B630">
            <v>65004</v>
          </cell>
        </row>
        <row r="631">
          <cell r="A631" t="str">
            <v>PHOTO COPIES EXPENSES</v>
          </cell>
          <cell r="B631">
            <v>65006</v>
          </cell>
        </row>
        <row r="632">
          <cell r="A632" t="str">
            <v>PRINTING - VISITING CARDS</v>
          </cell>
          <cell r="B632">
            <v>65007</v>
          </cell>
        </row>
        <row r="633">
          <cell r="A633" t="str">
            <v>PRINTING - ENVELOPS</v>
          </cell>
          <cell r="B633">
            <v>65008</v>
          </cell>
        </row>
        <row r="634">
          <cell r="A634" t="str">
            <v>PRINTING - LETTER HEADS</v>
          </cell>
          <cell r="B634">
            <v>65009</v>
          </cell>
        </row>
        <row r="635">
          <cell r="A635" t="str">
            <v>PRINTING - FILE COVERS</v>
          </cell>
          <cell r="B635">
            <v>65010</v>
          </cell>
        </row>
        <row r="636">
          <cell r="A636" t="str">
            <v>PRINTING - ANNUAL REPORT</v>
          </cell>
          <cell r="B636">
            <v>65011</v>
          </cell>
        </row>
        <row r="637">
          <cell r="A637" t="str">
            <v xml:space="preserve">PRINTING - ARTICLE &amp; MEMORANDUM </v>
          </cell>
          <cell r="B637">
            <v>65012</v>
          </cell>
        </row>
        <row r="638">
          <cell r="A638" t="str">
            <v>PRINTING- ISE DIARIES</v>
          </cell>
          <cell r="B638">
            <v>65013</v>
          </cell>
        </row>
        <row r="639">
          <cell r="A639" t="str">
            <v>PRINTING - LISTING REGULATIONS</v>
          </cell>
          <cell r="B639">
            <v>65014</v>
          </cell>
        </row>
        <row r="640">
          <cell r="A640" t="str">
            <v>PRINTING - SEASONALCRDS</v>
          </cell>
          <cell r="B640">
            <v>65015</v>
          </cell>
        </row>
        <row r="641">
          <cell r="A641" t="str">
            <v>PRINTING - OTHERS</v>
          </cell>
          <cell r="B641">
            <v>65016</v>
          </cell>
        </row>
        <row r="642">
          <cell r="A642" t="str">
            <v>Investor education</v>
          </cell>
          <cell r="B642">
            <v>65018</v>
          </cell>
        </row>
        <row r="643">
          <cell r="A643" t="str">
            <v>PRINTING MARKETING &amp; BRANDING MATERIAL</v>
          </cell>
          <cell r="B643">
            <v>65019</v>
          </cell>
        </row>
        <row r="644">
          <cell r="A644" t="str">
            <v>PRINTING ISE TOWER</v>
          </cell>
          <cell r="B644">
            <v>65020</v>
          </cell>
        </row>
        <row r="645">
          <cell r="A645" t="str">
            <v>NEWSPAPERS, BOOKS &amp; PERIODICALS</v>
          </cell>
          <cell r="B645">
            <v>66</v>
          </cell>
        </row>
        <row r="646">
          <cell r="A646" t="str">
            <v>NEWSPAPERS</v>
          </cell>
          <cell r="B646">
            <v>66001</v>
          </cell>
        </row>
        <row r="647">
          <cell r="A647" t="str">
            <v>LIBRARY BOOKS/MAGAZINES</v>
          </cell>
          <cell r="B647">
            <v>66002</v>
          </cell>
        </row>
        <row r="648">
          <cell r="A648" t="str">
            <v>PERIODICALS</v>
          </cell>
          <cell r="B648">
            <v>66003</v>
          </cell>
        </row>
        <row r="649">
          <cell r="A649" t="str">
            <v>ADVERTISEMENTS</v>
          </cell>
          <cell r="B649">
            <v>67</v>
          </cell>
        </row>
        <row r="650">
          <cell r="A650" t="str">
            <v>ADVERTISEMENT - STAFF</v>
          </cell>
          <cell r="B650">
            <v>67001</v>
          </cell>
        </row>
        <row r="651">
          <cell r="A651" t="str">
            <v>ADVERTISEMENT - OTHERS</v>
          </cell>
          <cell r="B651">
            <v>67004</v>
          </cell>
        </row>
        <row r="652">
          <cell r="A652" t="str">
            <v>LEGAL &amp; PROFESSIONAL FEES</v>
          </cell>
          <cell r="B652">
            <v>68</v>
          </cell>
        </row>
        <row r="653">
          <cell r="A653" t="str">
            <v>AUDIT FEE</v>
          </cell>
          <cell r="B653">
            <v>68001</v>
          </cell>
        </row>
        <row r="654">
          <cell r="A654" t="str">
            <v>OUT OF POCKET EXPENSES</v>
          </cell>
          <cell r="B654">
            <v>68002</v>
          </cell>
        </row>
        <row r="655">
          <cell r="A655" t="str">
            <v>RETAINER'S FEE</v>
          </cell>
          <cell r="B655">
            <v>68003</v>
          </cell>
        </row>
        <row r="656">
          <cell r="A656" t="str">
            <v>COURT FEE</v>
          </cell>
          <cell r="B656">
            <v>68005</v>
          </cell>
        </row>
        <row r="657">
          <cell r="A657" t="str">
            <v>ISE VEHICLES REGISTRATION/RENEWAL FEE</v>
          </cell>
          <cell r="B657">
            <v>68008</v>
          </cell>
        </row>
        <row r="658">
          <cell r="A658" t="str">
            <v xml:space="preserve">PROFESSIONAL FEE </v>
          </cell>
          <cell r="B658">
            <v>68011</v>
          </cell>
        </row>
        <row r="659">
          <cell r="A659" t="str">
            <v>LEGAL FEE</v>
          </cell>
          <cell r="B659">
            <v>68012</v>
          </cell>
        </row>
        <row r="660">
          <cell r="A660" t="str">
            <v>TAXATION</v>
          </cell>
          <cell r="B660">
            <v>68013</v>
          </cell>
        </row>
        <row r="661">
          <cell r="A661" t="str">
            <v>FEE &amp; TAXES</v>
          </cell>
          <cell r="B661">
            <v>68014</v>
          </cell>
        </row>
        <row r="662">
          <cell r="A662" t="str">
            <v>ACTURIAL SERVICES</v>
          </cell>
          <cell r="B662">
            <v>68015</v>
          </cell>
        </row>
        <row r="663">
          <cell r="A663" t="str">
            <v>PROPERTY TAX-ISE TOWERS</v>
          </cell>
          <cell r="B663">
            <v>68017</v>
          </cell>
        </row>
        <row r="664">
          <cell r="A664" t="str">
            <v>SHARE REGISTRAR FEE</v>
          </cell>
          <cell r="B664">
            <v>68018</v>
          </cell>
        </row>
        <row r="665">
          <cell r="A665" t="str">
            <v>MAINTENENCE &amp; SERVICE CONTRACTS</v>
          </cell>
          <cell r="B665">
            <v>69</v>
          </cell>
        </row>
        <row r="666">
          <cell r="A666" t="str">
            <v>MAINTENANCE CONTRACT - D.C. EXCHANGE</v>
          </cell>
          <cell r="B666">
            <v>69003</v>
          </cell>
        </row>
        <row r="667">
          <cell r="A667" t="str">
            <v>MAINTENANCE CONTRACT - GESTETNER/COPIER</v>
          </cell>
          <cell r="B667">
            <v>69005</v>
          </cell>
        </row>
        <row r="668">
          <cell r="A668" t="str">
            <v>MAINTENANCE CONTRACT - FAX MACHINE</v>
          </cell>
          <cell r="B668">
            <v>69006</v>
          </cell>
        </row>
        <row r="669">
          <cell r="A669" t="str">
            <v>SERVICE CONTRACT - JANITORIAL SERVICES</v>
          </cell>
          <cell r="B669">
            <v>69007</v>
          </cell>
        </row>
        <row r="670">
          <cell r="A670" t="str">
            <v>SERVICE CONTRACT - SECURITY SERVICES</v>
          </cell>
          <cell r="B670">
            <v>69008</v>
          </cell>
        </row>
        <row r="671">
          <cell r="A671" t="str">
            <v>SERVICE CONTRACT - COMPUTERS</v>
          </cell>
          <cell r="B671">
            <v>69009</v>
          </cell>
        </row>
        <row r="672">
          <cell r="A672" t="str">
            <v>MAINTENANCE CONTRACT - GLS-SHMA</v>
          </cell>
          <cell r="B672">
            <v>69010</v>
          </cell>
        </row>
        <row r="673">
          <cell r="A673" t="str">
            <v>MAINTENANCE CONTRACT - ANTI VIRUS</v>
          </cell>
          <cell r="B673">
            <v>69012</v>
          </cell>
        </row>
        <row r="674">
          <cell r="A674" t="str">
            <v>SERVICE CONTRACT-CCTV CAMERAS</v>
          </cell>
          <cell r="B674">
            <v>69013</v>
          </cell>
        </row>
        <row r="675">
          <cell r="A675" t="str">
            <v>SERVICE CONTRACT-WALK THROUGH GATE</v>
          </cell>
          <cell r="B675">
            <v>69014</v>
          </cell>
        </row>
        <row r="676">
          <cell r="A676" t="str">
            <v>CISCO ASA CSC INTERSCAM</v>
          </cell>
          <cell r="B676">
            <v>69015</v>
          </cell>
        </row>
        <row r="677">
          <cell r="A677" t="str">
            <v>SERVICES CONTRACT-ROAD BARRIERS</v>
          </cell>
          <cell r="B677">
            <v>69016</v>
          </cell>
        </row>
        <row r="678">
          <cell r="A678" t="str">
            <v>SERVICES CONTRACT-LED MAINTENANCE</v>
          </cell>
          <cell r="B678">
            <v>69017</v>
          </cell>
        </row>
        <row r="679">
          <cell r="A679" t="str">
            <v>REPAIRS &amp; MAINTENANCE CHARGES</v>
          </cell>
          <cell r="B679">
            <v>70</v>
          </cell>
        </row>
        <row r="680">
          <cell r="A680" t="str">
            <v>R &amp; M - BUILDING</v>
          </cell>
          <cell r="B680">
            <v>70001</v>
          </cell>
        </row>
        <row r="681">
          <cell r="A681" t="str">
            <v>R &amp; M - COMPUTERS</v>
          </cell>
          <cell r="B681">
            <v>70002</v>
          </cell>
        </row>
        <row r="682">
          <cell r="A682" t="str">
            <v>R &amp; M - SANITORY</v>
          </cell>
          <cell r="B682">
            <v>70003</v>
          </cell>
        </row>
        <row r="683">
          <cell r="A683" t="str">
            <v>R &amp; M - ELECTRIC</v>
          </cell>
          <cell r="B683">
            <v>70004</v>
          </cell>
        </row>
        <row r="684">
          <cell r="A684" t="str">
            <v>R &amp; M PAINT- POLISH</v>
          </cell>
          <cell r="B684">
            <v>70005</v>
          </cell>
        </row>
        <row r="685">
          <cell r="A685" t="str">
            <v>R &amp; M - OFFICE EQUIPMENTS</v>
          </cell>
          <cell r="B685">
            <v>70006</v>
          </cell>
        </row>
        <row r="686">
          <cell r="A686" t="str">
            <v>R &amp; M - LIFT</v>
          </cell>
          <cell r="B686">
            <v>70007</v>
          </cell>
        </row>
        <row r="687">
          <cell r="A687" t="str">
            <v>R &amp; M - WATER MOTER</v>
          </cell>
          <cell r="B687">
            <v>70012</v>
          </cell>
        </row>
        <row r="688">
          <cell r="A688" t="str">
            <v>R&amp; M GENERATOR</v>
          </cell>
          <cell r="B688">
            <v>70013</v>
          </cell>
        </row>
        <row r="689">
          <cell r="A689" t="str">
            <v>R &amp; M - FURNITURE &amp; FIXTURE</v>
          </cell>
          <cell r="B689">
            <v>70014</v>
          </cell>
        </row>
        <row r="690">
          <cell r="A690" t="str">
            <v>R &amp; M ISE CAR 8122</v>
          </cell>
          <cell r="B690">
            <v>70015</v>
          </cell>
        </row>
        <row r="691">
          <cell r="A691" t="str">
            <v>R &amp; M - OTHER</v>
          </cell>
          <cell r="B691">
            <v>70017</v>
          </cell>
        </row>
        <row r="692">
          <cell r="A692" t="str">
            <v>R &amp; M-</v>
          </cell>
          <cell r="B692">
            <v>70018</v>
          </cell>
        </row>
        <row r="693">
          <cell r="A693" t="str">
            <v>R &amp; M - PHOTO COPIER</v>
          </cell>
          <cell r="B693">
            <v>70021</v>
          </cell>
        </row>
        <row r="694">
          <cell r="A694" t="str">
            <v>R &amp; M - ISE MOTOR CYCLE # HQ 195</v>
          </cell>
          <cell r="B694">
            <v>70023</v>
          </cell>
        </row>
        <row r="695">
          <cell r="A695" t="str">
            <v>R &amp; M-</v>
          </cell>
          <cell r="B695">
            <v>70024</v>
          </cell>
        </row>
        <row r="696">
          <cell r="A696" t="str">
            <v>R &amp; M - ISE CAR MD/CEO</v>
          </cell>
          <cell r="B696">
            <v>70025</v>
          </cell>
        </row>
        <row r="697">
          <cell r="A697" t="str">
            <v>R &amp; M ISE TOWER BUILDING</v>
          </cell>
          <cell r="B697">
            <v>70026</v>
          </cell>
        </row>
        <row r="698">
          <cell r="A698" t="str">
            <v>R &amp; M- LED SCREEN</v>
          </cell>
          <cell r="B698">
            <v>70027</v>
          </cell>
        </row>
        <row r="699">
          <cell r="A699" t="str">
            <v>R &amp; M- ISE VEHICLE</v>
          </cell>
          <cell r="B699">
            <v>70028</v>
          </cell>
        </row>
        <row r="700">
          <cell r="A700" t="str">
            <v>HVAC</v>
          </cell>
          <cell r="B700">
            <v>70029</v>
          </cell>
        </row>
        <row r="701">
          <cell r="A701" t="str">
            <v>SEMINAR EXPENSES</v>
          </cell>
          <cell r="B701">
            <v>71</v>
          </cell>
        </row>
        <row r="702">
          <cell r="A702" t="str">
            <v>STAFF TRAINING</v>
          </cell>
          <cell r="B702">
            <v>71003</v>
          </cell>
        </row>
        <row r="703">
          <cell r="A703" t="str">
            <v>T.V CABLE EXPENSES</v>
          </cell>
          <cell r="B703">
            <v>71004</v>
          </cell>
        </row>
        <row r="704">
          <cell r="A704" t="str">
            <v>RECEPTION &amp; MEETINGS</v>
          </cell>
          <cell r="B704">
            <v>72</v>
          </cell>
        </row>
        <row r="705">
          <cell r="A705" t="str">
            <v>TEA/COFFEE/BISCUITS EXPENSES</v>
          </cell>
          <cell r="B705">
            <v>72001</v>
          </cell>
        </row>
        <row r="706">
          <cell r="A706" t="str">
            <v>LUNCH/DINNER/OTHERS - EXECUTIVES</v>
          </cell>
          <cell r="B706">
            <v>72002</v>
          </cell>
        </row>
        <row r="707">
          <cell r="A707" t="str">
            <v>LUNCH/DINNER/OTHERS - STAFF</v>
          </cell>
          <cell r="B707">
            <v>72003</v>
          </cell>
        </row>
        <row r="708">
          <cell r="A708" t="str">
            <v>RECEPTION &amp; MEETINGS</v>
          </cell>
          <cell r="B708">
            <v>72004</v>
          </cell>
        </row>
        <row r="709">
          <cell r="A709" t="str">
            <v>AVA/MINERAL WATER</v>
          </cell>
          <cell r="B709">
            <v>72005</v>
          </cell>
        </row>
        <row r="710">
          <cell r="A710" t="str">
            <v>GENERAL BODY/ AGM MEETING</v>
          </cell>
          <cell r="B710">
            <v>72006</v>
          </cell>
        </row>
        <row r="711">
          <cell r="A711" t="str">
            <v>ENTERTAINMENT O&amp;M DEPT.</v>
          </cell>
          <cell r="B711">
            <v>72007</v>
          </cell>
        </row>
        <row r="712">
          <cell r="A712" t="str">
            <v>RENT FOR ISE BUILDINGS</v>
          </cell>
          <cell r="B712">
            <v>73</v>
          </cell>
        </row>
        <row r="713">
          <cell r="A713" t="str">
            <v>RENT - ANEES PLAZA</v>
          </cell>
          <cell r="B713">
            <v>73001</v>
          </cell>
        </row>
        <row r="714">
          <cell r="A714" t="str">
            <v>RENT - RAUF CENTRE</v>
          </cell>
          <cell r="B714">
            <v>73002</v>
          </cell>
        </row>
        <row r="715">
          <cell r="A715" t="str">
            <v>GROUND RENT - ISE PLOT</v>
          </cell>
          <cell r="B715">
            <v>73003</v>
          </cell>
        </row>
        <row r="716">
          <cell r="A716" t="str">
            <v xml:space="preserve">HVAC- ISE TOWER </v>
          </cell>
          <cell r="B716">
            <v>73004</v>
          </cell>
        </row>
        <row r="717">
          <cell r="A717" t="str">
            <v>RENT - PESHAWAR OFFICE BUILDING</v>
          </cell>
          <cell r="B717">
            <v>73005</v>
          </cell>
        </row>
        <row r="718">
          <cell r="A718" t="str">
            <v>UTILITY BILLS</v>
          </cell>
          <cell r="B718">
            <v>74</v>
          </cell>
        </row>
        <row r="719">
          <cell r="A719" t="str">
            <v>ELECTRICITY BILLS</v>
          </cell>
          <cell r="B719">
            <v>74001</v>
          </cell>
        </row>
        <row r="720">
          <cell r="A720" t="str">
            <v>GAS BILLS</v>
          </cell>
          <cell r="B720">
            <v>74002</v>
          </cell>
        </row>
        <row r="721">
          <cell r="A721" t="str">
            <v>WATER BILLS</v>
          </cell>
          <cell r="B721">
            <v>74003</v>
          </cell>
        </row>
        <row r="722">
          <cell r="A722" t="str">
            <v>HVAC</v>
          </cell>
          <cell r="B722">
            <v>74004</v>
          </cell>
        </row>
        <row r="723">
          <cell r="A723" t="str">
            <v>LIFT</v>
          </cell>
          <cell r="B723">
            <v>74005</v>
          </cell>
        </row>
        <row r="724">
          <cell r="A724" t="str">
            <v>INSURANCE</v>
          </cell>
          <cell r="B724">
            <v>75</v>
          </cell>
        </row>
        <row r="725">
          <cell r="A725" t="str">
            <v>INSURANCE - FIXED ASSETS</v>
          </cell>
          <cell r="B725">
            <v>75002</v>
          </cell>
        </row>
        <row r="726">
          <cell r="A726" t="str">
            <v>INSURANCE - FIRE &amp; BURGALARY</v>
          </cell>
          <cell r="B726">
            <v>75003</v>
          </cell>
        </row>
        <row r="727">
          <cell r="A727" t="str">
            <v>INSURANCE - GROUP INSURANCE</v>
          </cell>
          <cell r="B727">
            <v>75004</v>
          </cell>
        </row>
        <row r="728">
          <cell r="A728" t="str">
            <v>INSURANCE - ISE MOTOR CYCLE # HQ195</v>
          </cell>
          <cell r="B728">
            <v>75010</v>
          </cell>
        </row>
        <row r="729">
          <cell r="A729" t="str">
            <v>INSURANCE - HEALTH INSURANCE</v>
          </cell>
          <cell r="B729">
            <v>75011</v>
          </cell>
        </row>
        <row r="730">
          <cell r="A730" t="str">
            <v>INSURANCE - ISE MANAGERS VEHICELS</v>
          </cell>
          <cell r="B730">
            <v>75012</v>
          </cell>
        </row>
        <row r="731">
          <cell r="A731" t="str">
            <v>INSURANCE - ISE MOTOR CYCLE - PTF</v>
          </cell>
          <cell r="B731">
            <v>75013</v>
          </cell>
        </row>
        <row r="732">
          <cell r="A732" t="str">
            <v>INSURANCE - HONDA LA 800</v>
          </cell>
          <cell r="B732">
            <v>75014</v>
          </cell>
        </row>
        <row r="733">
          <cell r="A733" t="str">
            <v>BANK CHARGES</v>
          </cell>
          <cell r="B733">
            <v>76</v>
          </cell>
        </row>
        <row r="734">
          <cell r="A734" t="str">
            <v>BANK CHARGES</v>
          </cell>
          <cell r="B734">
            <v>76001</v>
          </cell>
        </row>
        <row r="735">
          <cell r="A735" t="str">
            <v>FINANCIAL CHARGES</v>
          </cell>
          <cell r="B735">
            <v>76002</v>
          </cell>
        </row>
        <row r="736">
          <cell r="A736" t="str">
            <v>FINANCIAL CHARGES - LEASE</v>
          </cell>
          <cell r="B736">
            <v>76003</v>
          </cell>
        </row>
        <row r="737">
          <cell r="A737" t="str">
            <v>WEBSITE</v>
          </cell>
          <cell r="B737">
            <v>77</v>
          </cell>
        </row>
        <row r="738">
          <cell r="A738" t="str">
            <v>WEBSITE DOMAIN REGISTRATION</v>
          </cell>
          <cell r="B738">
            <v>77003</v>
          </cell>
        </row>
        <row r="739">
          <cell r="A739" t="str">
            <v>MISC. EXPENSES</v>
          </cell>
          <cell r="B739">
            <v>78</v>
          </cell>
        </row>
        <row r="740">
          <cell r="A740" t="str">
            <v>PLANTS</v>
          </cell>
          <cell r="B740">
            <v>78001</v>
          </cell>
        </row>
        <row r="741">
          <cell r="A741" t="str">
            <v>SNAPS EXPENSES</v>
          </cell>
          <cell r="B741">
            <v>78002</v>
          </cell>
        </row>
        <row r="742">
          <cell r="A742" t="str">
            <v>MISC. EXPENSES</v>
          </cell>
          <cell r="B742">
            <v>78003</v>
          </cell>
        </row>
        <row r="743">
          <cell r="A743" t="str">
            <v>CROCKERY</v>
          </cell>
          <cell r="B743">
            <v>78005</v>
          </cell>
        </row>
        <row r="744">
          <cell r="A744" t="str">
            <v>FIRE EXTINGUISHERS</v>
          </cell>
          <cell r="B744">
            <v>78007</v>
          </cell>
        </row>
        <row r="745">
          <cell r="A745" t="str">
            <v>FREIGHT CHARGES</v>
          </cell>
          <cell r="B745">
            <v>78009</v>
          </cell>
        </row>
        <row r="746">
          <cell r="A746" t="str">
            <v>SUPPORT/DONATIONS</v>
          </cell>
          <cell r="B746">
            <v>78010</v>
          </cell>
        </row>
        <row r="747">
          <cell r="A747" t="str">
            <v>RAT CONTROL ISE TOWER</v>
          </cell>
          <cell r="B747">
            <v>78011</v>
          </cell>
        </row>
        <row r="748">
          <cell r="A748" t="str">
            <v>COMPENSATION ON LATE DELIVERY OF FLOOR</v>
          </cell>
          <cell r="B748">
            <v>78012</v>
          </cell>
        </row>
        <row r="749">
          <cell r="A749" t="str">
            <v>MISC. O &amp; M ISE TOWER</v>
          </cell>
          <cell r="B749">
            <v>78013</v>
          </cell>
        </row>
        <row r="750">
          <cell r="A750" t="str">
            <v>SHAFQ AND CO</v>
          </cell>
          <cell r="B750">
            <v>78015</v>
          </cell>
        </row>
        <row r="751">
          <cell r="A751" t="str">
            <v>LIQUIDATED DAMAGES</v>
          </cell>
          <cell r="B751">
            <v>78016</v>
          </cell>
        </row>
        <row r="752">
          <cell r="A752" t="str">
            <v>DEPRECIATIONS</v>
          </cell>
          <cell r="B752">
            <v>79</v>
          </cell>
        </row>
        <row r="753">
          <cell r="A753" t="str">
            <v>DEPRECIATION - FURNITURE &amp; FIXTURES</v>
          </cell>
          <cell r="B753">
            <v>79001</v>
          </cell>
        </row>
        <row r="754">
          <cell r="A754" t="str">
            <v>DEPRECIATION - OFFICE EQUIPMENTS</v>
          </cell>
          <cell r="B754">
            <v>79002</v>
          </cell>
        </row>
        <row r="755">
          <cell r="A755" t="str">
            <v>DEPRECIATION - COMPUTERS</v>
          </cell>
          <cell r="B755">
            <v>79003</v>
          </cell>
        </row>
        <row r="756">
          <cell r="A756" t="str">
            <v>DEPRECIATION - MOTER VEHICLES</v>
          </cell>
          <cell r="B756">
            <v>79004</v>
          </cell>
        </row>
        <row r="757">
          <cell r="A757" t="str">
            <v>DEPRECIATION - AUTOMATIONS</v>
          </cell>
          <cell r="B757">
            <v>79005</v>
          </cell>
        </row>
        <row r="758">
          <cell r="A758" t="str">
            <v>DEPRECIATION PRIOR YEAR ADJUSTMENT</v>
          </cell>
          <cell r="B758">
            <v>79006</v>
          </cell>
        </row>
        <row r="759">
          <cell r="A759" t="str">
            <v>AMORTISATION OF ISE PLOT</v>
          </cell>
          <cell r="B759">
            <v>79007</v>
          </cell>
        </row>
        <row r="760">
          <cell r="A760" t="str">
            <v xml:space="preserve">AMORTISATION </v>
          </cell>
          <cell r="B760">
            <v>79008</v>
          </cell>
        </row>
        <row r="761">
          <cell r="A761" t="str">
            <v>BUILDING ISE TOWER</v>
          </cell>
          <cell r="B761">
            <v>79010</v>
          </cell>
        </row>
        <row r="762">
          <cell r="A762" t="str">
            <v>ELECTRICAL EQUIPMENT ISE TOWER</v>
          </cell>
          <cell r="B762">
            <v>79011</v>
          </cell>
        </row>
        <row r="763">
          <cell r="A763" t="str">
            <v>HVAC EQUIPMENT ISE TOWER</v>
          </cell>
          <cell r="B763">
            <v>79012</v>
          </cell>
        </row>
        <row r="764">
          <cell r="A764" t="str">
            <v>PLUMBING EQUIPMENTS ISE TOWERS</v>
          </cell>
          <cell r="B764">
            <v>79013</v>
          </cell>
        </row>
        <row r="765">
          <cell r="A765" t="str">
            <v>ELEVATORS ISE TOWERS</v>
          </cell>
          <cell r="B765">
            <v>79014</v>
          </cell>
        </row>
        <row r="766">
          <cell r="A766" t="str">
            <v>SECURITY EQUIPMENTS ISE TOWERS</v>
          </cell>
          <cell r="B766">
            <v>79015</v>
          </cell>
        </row>
        <row r="767">
          <cell r="A767" t="str">
            <v>SECURITY IT SYSTEMS ISE TOWERS</v>
          </cell>
          <cell r="B767">
            <v>79016</v>
          </cell>
        </row>
        <row r="768">
          <cell r="A768" t="str">
            <v>LED SCREEN &amp; TIKER ISE TOWERS</v>
          </cell>
          <cell r="B768">
            <v>79017</v>
          </cell>
        </row>
        <row r="769">
          <cell r="A769" t="str">
            <v>IT EQUIPMENTS ISE TOWERS</v>
          </cell>
          <cell r="B769">
            <v>79018</v>
          </cell>
        </row>
        <row r="770">
          <cell r="A770" t="str">
            <v>INVEST PROP ISE TOWERS</v>
          </cell>
          <cell r="B770">
            <v>79019</v>
          </cell>
        </row>
        <row r="771">
          <cell r="A771" t="str">
            <v>LAND- REVALUATION SURPLUS</v>
          </cell>
          <cell r="B771">
            <v>79020</v>
          </cell>
        </row>
        <row r="772">
          <cell r="A772" t="str">
            <v>BUILDING- REVALUATION SURPLUS</v>
          </cell>
          <cell r="B772">
            <v>79021</v>
          </cell>
        </row>
        <row r="773">
          <cell r="A773" t="str">
            <v>BUILDING ALLIED EQIPMENTS/ ASSETS</v>
          </cell>
          <cell r="B773">
            <v>79022</v>
          </cell>
        </row>
        <row r="774">
          <cell r="A774" t="str">
            <v>IMPAIRMENT</v>
          </cell>
          <cell r="B774">
            <v>79023</v>
          </cell>
        </row>
        <row r="775">
          <cell r="A775" t="str">
            <v>MEMBERSHIP FEES &amp; ALLIED</v>
          </cell>
          <cell r="B775">
            <v>80</v>
          </cell>
        </row>
        <row r="776">
          <cell r="A776" t="str">
            <v>MEMBERSHIP FEE - S A F E</v>
          </cell>
          <cell r="B776">
            <v>80001</v>
          </cell>
        </row>
        <row r="777">
          <cell r="A777" t="str">
            <v>MEMBERSHIP SUBS - OTHERS</v>
          </cell>
          <cell r="B777">
            <v>80003</v>
          </cell>
        </row>
        <row r="778">
          <cell r="A778" t="str">
            <v>CEO - CLUB MEMBERSHIP FEE</v>
          </cell>
          <cell r="B778">
            <v>80004</v>
          </cell>
        </row>
        <row r="779">
          <cell r="A779" t="str">
            <v>PAK INSTITUTE OF CORPORATE GOVERNANCE</v>
          </cell>
          <cell r="B779">
            <v>80005</v>
          </cell>
        </row>
        <row r="780">
          <cell r="A780" t="str">
            <v>PAKISTAN INSTITUTE OF CAPITAL MARKETS</v>
          </cell>
          <cell r="B780">
            <v>80006</v>
          </cell>
        </row>
        <row r="781">
          <cell r="A781" t="str">
            <v>UTS-TRADING CONNECTIVITY CHARGES</v>
          </cell>
          <cell r="B781">
            <v>81</v>
          </cell>
        </row>
        <row r="782">
          <cell r="A782" t="str">
            <v>UNIFIED TRADING SYSTEM</v>
          </cell>
          <cell r="B782">
            <v>81001</v>
          </cell>
        </row>
        <row r="783">
          <cell r="A783" t="str">
            <v>ISDN LINE FOR REMOTE TRADING</v>
          </cell>
          <cell r="B783">
            <v>81003</v>
          </cell>
        </row>
        <row r="784">
          <cell r="A784" t="str">
            <v>CYBER INTERNET SERVICES</v>
          </cell>
          <cell r="B784">
            <v>81004</v>
          </cell>
        </row>
        <row r="785">
          <cell r="A785" t="str">
            <v>T.V. CABLE CHARGES</v>
          </cell>
          <cell r="B785">
            <v>81005</v>
          </cell>
        </row>
        <row r="786">
          <cell r="A786" t="str">
            <v>MACAFEE ANTI VIRUS</v>
          </cell>
          <cell r="B786">
            <v>81006</v>
          </cell>
        </row>
        <row r="787">
          <cell r="A787" t="str">
            <v>R &amp; M - ULTRA TRADING SYSTEM</v>
          </cell>
          <cell r="B787">
            <v>81007</v>
          </cell>
        </row>
        <row r="788">
          <cell r="A788" t="str">
            <v>TELEPHONE # 2277631</v>
          </cell>
          <cell r="B788">
            <v>81009</v>
          </cell>
        </row>
        <row r="789">
          <cell r="A789" t="str">
            <v>TELEPHONE # 2209654</v>
          </cell>
          <cell r="B789">
            <v>81011</v>
          </cell>
        </row>
        <row r="790">
          <cell r="A790" t="str">
            <v>ISDN TELEPHONE LINE - REMOTE TRADING</v>
          </cell>
          <cell r="B790">
            <v>81013</v>
          </cell>
        </row>
        <row r="791">
          <cell r="A791" t="str">
            <v>BANDWIDTH CH - UNIFIED TRADING SYSTEM</v>
          </cell>
          <cell r="B791">
            <v>81014</v>
          </cell>
        </row>
        <row r="792">
          <cell r="A792" t="str">
            <v>NAYATEL INTERNET FOR UTS</v>
          </cell>
          <cell r="B792">
            <v>81015</v>
          </cell>
        </row>
        <row r="793">
          <cell r="A793" t="str">
            <v>PTCL CO-LOCATION ANTENNA - WIRELESS</v>
          </cell>
          <cell r="B793">
            <v>81016</v>
          </cell>
        </row>
        <row r="794">
          <cell r="A794" t="str">
            <v>BAD DEBTS</v>
          </cell>
          <cell r="B794">
            <v>82</v>
          </cell>
        </row>
        <row r="795">
          <cell r="A795" t="str">
            <v>BAD DEBTS - ISE MEMBERS (INACTIVE FEE)</v>
          </cell>
          <cell r="B795">
            <v>82003</v>
          </cell>
        </row>
        <row r="796">
          <cell r="A796" t="str">
            <v>BAD DEBTS - ASSETS WRITTEN OFF</v>
          </cell>
          <cell r="B796">
            <v>82005</v>
          </cell>
        </row>
        <row r="797">
          <cell r="A797" t="str">
            <v>WWF</v>
          </cell>
          <cell r="B797">
            <v>84</v>
          </cell>
        </row>
        <row r="798">
          <cell r="A798" t="str">
            <v>WORKER'S WELFARE FUND</v>
          </cell>
          <cell r="B798">
            <v>84001</v>
          </cell>
        </row>
        <row r="799">
          <cell r="A799" t="str">
            <v>BAD DEBTS</v>
          </cell>
          <cell r="B799">
            <v>82</v>
          </cell>
        </row>
        <row r="800">
          <cell r="A800" t="str">
            <v>ANNUAL LISTING FEE</v>
          </cell>
          <cell r="B800">
            <v>85001</v>
          </cell>
        </row>
        <row r="801">
          <cell r="A801" t="str">
            <v>DEMUTUALIZATION/INTEGRATION ISE</v>
          </cell>
          <cell r="B801">
            <v>85</v>
          </cell>
        </row>
        <row r="802">
          <cell r="A802" t="str">
            <v>CONSULTANT FEE</v>
          </cell>
          <cell r="B802">
            <v>85001</v>
          </cell>
        </row>
        <row r="803">
          <cell r="A803" t="str">
            <v>DEMUTUALIZTRAVELLING/HOTELING EXPNESES</v>
          </cell>
          <cell r="B803">
            <v>85002</v>
          </cell>
        </row>
        <row r="804">
          <cell r="A804" t="str">
            <v>PESHAWAR TRADING FLOOR EXPENSES</v>
          </cell>
          <cell r="B804">
            <v>86</v>
          </cell>
        </row>
        <row r="805">
          <cell r="A805" t="str">
            <v>SALARY - PTF STAFF</v>
          </cell>
          <cell r="B805">
            <v>86001</v>
          </cell>
        </row>
        <row r="806">
          <cell r="A806" t="str">
            <v>CONVEYANCE - PTF</v>
          </cell>
          <cell r="B806">
            <v>86002</v>
          </cell>
        </row>
        <row r="807">
          <cell r="A807" t="str">
            <v>FUEL FOR MOTER BIC 258</v>
          </cell>
          <cell r="B807">
            <v>86003</v>
          </cell>
        </row>
        <row r="808">
          <cell r="A808" t="str">
            <v>HOSPITALITY - PTF</v>
          </cell>
          <cell r="B808">
            <v>86004</v>
          </cell>
        </row>
        <row r="809">
          <cell r="A809" t="str">
            <v>COURIER/POSTAGE CHARGES - PTF</v>
          </cell>
          <cell r="B809">
            <v>86005</v>
          </cell>
        </row>
        <row r="810">
          <cell r="A810" t="str">
            <v>TELEPHONE/FAX CHARGES - PTF</v>
          </cell>
          <cell r="B810">
            <v>86006</v>
          </cell>
        </row>
        <row r="811">
          <cell r="A811" t="str">
            <v>PRINTING/STATIONERY - PTF</v>
          </cell>
          <cell r="B811">
            <v>86007</v>
          </cell>
        </row>
        <row r="812">
          <cell r="A812" t="str">
            <v>NEWS PAPERS/PERIODICALS - PTF</v>
          </cell>
          <cell r="B812">
            <v>86008</v>
          </cell>
        </row>
        <row r="813">
          <cell r="A813" t="str">
            <v>REPAIRS &amp; MAINTENANCE - PTF</v>
          </cell>
          <cell r="B813">
            <v>86012</v>
          </cell>
        </row>
        <row r="814">
          <cell r="A814" t="str">
            <v>MISC EXPENSES - PTF</v>
          </cell>
          <cell r="B814">
            <v>86016</v>
          </cell>
        </row>
        <row r="815">
          <cell r="A815" t="str">
            <v>CORPORATE SOCIAL RESPONSIBILITY</v>
          </cell>
          <cell r="B815">
            <v>87</v>
          </cell>
        </row>
        <row r="816">
          <cell r="A816" t="str">
            <v>CORPORATE SOCIAL RESPONSIBILITY</v>
          </cell>
          <cell r="B816">
            <v>87001</v>
          </cell>
        </row>
        <row r="817">
          <cell r="A817" t="str">
            <v>Research and development</v>
          </cell>
          <cell r="B817">
            <v>87002</v>
          </cell>
        </row>
        <row r="818">
          <cell r="A818" t="str">
            <v>COMMISSION</v>
          </cell>
          <cell r="B818">
            <v>88</v>
          </cell>
        </row>
        <row r="819">
          <cell r="A819" t="str">
            <v>COMMISSION - RENTAL</v>
          </cell>
          <cell r="B819">
            <v>88001</v>
          </cell>
        </row>
        <row r="820">
          <cell r="A820" t="str">
            <v>COMMISSION SALE OF SPACE</v>
          </cell>
          <cell r="B820">
            <v>88002</v>
          </cell>
        </row>
      </sheetData>
      <sheetData sheetId="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oan 1"/>
      <sheetName val="loan 2"/>
      <sheetName val="loan3"/>
      <sheetName val="loan 4"/>
      <sheetName val="loan 5"/>
      <sheetName val="Income Statement"/>
      <sheetName val="Q265"/>
      <sheetName val="pkage01"/>
      <sheetName val="loan_1"/>
      <sheetName val="loan_2"/>
      <sheetName val="loan_4"/>
      <sheetName val="loan_5"/>
      <sheetName val="Income_Statement"/>
      <sheetName val="loan_11"/>
      <sheetName val="loan_21"/>
      <sheetName val="loan_41"/>
      <sheetName val="loan_51"/>
      <sheetName val="Income_Statement1"/>
    </sheetNames>
    <sheetDataSet>
      <sheetData sheetId="0" refreshError="1">
        <row r="6">
          <cell r="A6" t="str">
            <v>A Company Ltd</v>
          </cell>
        </row>
        <row r="8">
          <cell r="B8">
            <v>36611</v>
          </cell>
        </row>
      </sheetData>
      <sheetData sheetId="1" refreshError="1">
        <row r="11">
          <cell r="D1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P"/>
      <sheetName val="PC"/>
      <sheetName val="PP "/>
      <sheetName val="Raw Materials"/>
      <sheetName val="Poly "/>
      <sheetName val="Cott"/>
      <sheetName val="RM-CC MOVING"/>
      <sheetName val="RM-PP with cotton"/>
      <sheetName val="RM-PP MOVING"/>
      <sheetName val="gratuity-closnig"/>
      <sheetName val="gratuity"/>
      <sheetName val="03-FA"/>
      <sheetName val="depreciation"/>
      <sheetName val="Addtions"/>
      <sheetName val="Note 3.3"/>
      <sheetName val="disposal "/>
      <sheetName val="disposal of assets"/>
      <sheetName val="STORE"/>
      <sheetName val="other Liab"/>
      <sheetName val="Parameters"/>
      <sheetName val="Data New"/>
      <sheetName val="pkage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SCI"/>
      <sheetName val="CF"/>
      <sheetName val="SCE"/>
      <sheetName val="Note 1-5"/>
      <sheetName val="Note 6"/>
      <sheetName val="Note 7-35"/>
      <sheetName val="Note 36"/>
      <sheetName val="Note 37-39"/>
      <sheetName val="Notes 40-44"/>
      <sheetName val="TB 2011"/>
      <sheetName val="client trial"/>
      <sheetName val="Score Sheet"/>
      <sheetName val="Lease top-09"/>
      <sheetName val="Lease-Summary"/>
      <sheetName val="SPLCL 112M-09-F"/>
      <sheetName val="Tax Provision-2011"/>
      <sheetName val="Deferred tax-2011"/>
      <sheetName val="Tax dep-2011"/>
      <sheetName val="Depreciation-10"/>
      <sheetName val="Sheet2"/>
      <sheetName val="Sheet1"/>
      <sheetName val="FA. 6a"/>
      <sheetName val="Incremantal Dep-2011"/>
      <sheetName val="rEC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L9900"/>
      <sheetName val="creditor"/>
      <sheetName val="debtors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reditors"/>
      <sheetName val="Parameters"/>
      <sheetName val="Data"/>
      <sheetName val="working"/>
    </sheetNames>
    <sheetDataSet>
      <sheetData sheetId="0" refreshError="1">
        <row r="5">
          <cell r="A5" t="str">
            <v>MST_CODE</v>
          </cell>
          <cell r="B5" t="str">
            <v>MST_DESC</v>
          </cell>
          <cell r="C5" t="str">
            <v>MST_DEBIT</v>
          </cell>
          <cell r="D5" t="str">
            <v>MST_CREDIT</v>
          </cell>
          <cell r="E5" t="str">
            <v>MST_BALANC</v>
          </cell>
        </row>
        <row r="6">
          <cell r="A6" t="str">
            <v>01000000</v>
          </cell>
          <cell r="B6" t="str">
            <v>SHARE CAPITAL</v>
          </cell>
          <cell r="C6">
            <v>0</v>
          </cell>
          <cell r="D6">
            <v>212926000</v>
          </cell>
          <cell r="E6">
            <v>-212926000</v>
          </cell>
        </row>
        <row r="7">
          <cell r="A7" t="str">
            <v>01010000</v>
          </cell>
          <cell r="B7" t="str">
            <v>PAID UP CAPITAL</v>
          </cell>
          <cell r="C7">
            <v>0</v>
          </cell>
          <cell r="D7">
            <v>212926000</v>
          </cell>
          <cell r="E7">
            <v>-212926000</v>
          </cell>
        </row>
        <row r="8">
          <cell r="A8" t="str">
            <v>01010001</v>
          </cell>
          <cell r="B8" t="str">
            <v>PAID UP CAPITAL</v>
          </cell>
          <cell r="C8">
            <v>0</v>
          </cell>
          <cell r="D8">
            <v>212926000</v>
          </cell>
          <cell r="E8">
            <v>-212926000</v>
          </cell>
        </row>
        <row r="9">
          <cell r="A9" t="str">
            <v>02000000</v>
          </cell>
          <cell r="B9" t="str">
            <v>SURPLUS ON REVALUATION ON F.A.</v>
          </cell>
          <cell r="C9">
            <v>0</v>
          </cell>
          <cell r="D9">
            <v>365366230</v>
          </cell>
          <cell r="E9">
            <v>-365366230</v>
          </cell>
        </row>
        <row r="10">
          <cell r="A10" t="str">
            <v>02010000</v>
          </cell>
          <cell r="B10" t="str">
            <v>SURPLUS ON REVALUATION ON F.A.</v>
          </cell>
          <cell r="C10">
            <v>0</v>
          </cell>
          <cell r="D10">
            <v>365366230</v>
          </cell>
          <cell r="E10">
            <v>-365366230</v>
          </cell>
        </row>
        <row r="11">
          <cell r="A11" t="str">
            <v>02010001</v>
          </cell>
          <cell r="B11" t="str">
            <v>SURPLUS ON REVALUATION ON F.A.</v>
          </cell>
          <cell r="C11">
            <v>0</v>
          </cell>
          <cell r="D11">
            <v>102674252</v>
          </cell>
          <cell r="E11">
            <v>-102674252</v>
          </cell>
        </row>
        <row r="12">
          <cell r="A12" t="str">
            <v>02010002</v>
          </cell>
          <cell r="B12" t="str">
            <v>SURPLUS ON REVALUATION OF 96</v>
          </cell>
          <cell r="C12">
            <v>0</v>
          </cell>
          <cell r="D12">
            <v>262691978</v>
          </cell>
          <cell r="E12">
            <v>-262691978</v>
          </cell>
        </row>
        <row r="13">
          <cell r="A13" t="str">
            <v>04000000</v>
          </cell>
          <cell r="B13" t="str">
            <v>UNAPROPRIATED PROFIT/LOSS A/C</v>
          </cell>
          <cell r="C13">
            <v>795024722.05999994</v>
          </cell>
          <cell r="D13">
            <v>-125301829</v>
          </cell>
          <cell r="E13">
            <v>920326551.05999994</v>
          </cell>
        </row>
        <row r="14">
          <cell r="A14" t="str">
            <v>04010000</v>
          </cell>
          <cell r="B14" t="str">
            <v>UNAPROPRIATED PROFIT/LOSS A/C</v>
          </cell>
          <cell r="C14">
            <v>936361817.12</v>
          </cell>
          <cell r="D14">
            <v>16035266.050000001</v>
          </cell>
          <cell r="E14">
            <v>920326551.07000005</v>
          </cell>
        </row>
        <row r="15">
          <cell r="A15" t="str">
            <v>04010001</v>
          </cell>
          <cell r="B15" t="str">
            <v>P &amp; (L) FOR SEPTEMBER 30, 1993</v>
          </cell>
          <cell r="C15">
            <v>23681356</v>
          </cell>
          <cell r="D15">
            <v>0</v>
          </cell>
          <cell r="E15">
            <v>23681356</v>
          </cell>
        </row>
        <row r="16">
          <cell r="A16" t="str">
            <v>04010002</v>
          </cell>
          <cell r="B16" t="str">
            <v>P &amp; (L) FOR SEPTEMBER 30, 1994</v>
          </cell>
          <cell r="C16">
            <v>189780673.72999999</v>
          </cell>
          <cell r="D16">
            <v>0</v>
          </cell>
          <cell r="E16">
            <v>189780673.72999999</v>
          </cell>
        </row>
        <row r="17">
          <cell r="A17" t="str">
            <v>04010003</v>
          </cell>
          <cell r="B17" t="str">
            <v>P &amp; (L) FOR SEPTEMBER 30, 1995</v>
          </cell>
          <cell r="C17">
            <v>197234801.33000001</v>
          </cell>
          <cell r="D17">
            <v>0</v>
          </cell>
          <cell r="E17">
            <v>197234801.33000001</v>
          </cell>
        </row>
        <row r="18">
          <cell r="A18" t="str">
            <v>04010004</v>
          </cell>
          <cell r="B18" t="str">
            <v>P &amp; (L) FOR SEPTEMBER 30, 1996</v>
          </cell>
          <cell r="C18">
            <v>165242180.93000001</v>
          </cell>
          <cell r="D18">
            <v>0</v>
          </cell>
          <cell r="E18">
            <v>165242180.93000001</v>
          </cell>
        </row>
        <row r="19">
          <cell r="A19" t="str">
            <v>04010005</v>
          </cell>
          <cell r="B19" t="str">
            <v>P &amp; (L) FOR SEPTEMBER 30, 1997</v>
          </cell>
          <cell r="C19">
            <v>132273695.65000001</v>
          </cell>
          <cell r="D19">
            <v>0</v>
          </cell>
          <cell r="E19">
            <v>132273695.65000001</v>
          </cell>
        </row>
        <row r="20">
          <cell r="A20" t="str">
            <v>04010006</v>
          </cell>
          <cell r="B20" t="str">
            <v>P &amp; (L) FOR SEPTEMBER 30, 1998</v>
          </cell>
          <cell r="C20">
            <v>228149109.44999999</v>
          </cell>
          <cell r="D20">
            <v>0</v>
          </cell>
          <cell r="E20">
            <v>228149109.44999999</v>
          </cell>
        </row>
        <row r="21">
          <cell r="A21" t="str">
            <v>04010007</v>
          </cell>
          <cell r="B21" t="str">
            <v>P &amp; (L) FOR SEPTEMBER 30, 1999</v>
          </cell>
          <cell r="C21">
            <v>0</v>
          </cell>
          <cell r="D21">
            <v>16035266.050000001</v>
          </cell>
          <cell r="E21">
            <v>-16035266.050000001</v>
          </cell>
        </row>
        <row r="22">
          <cell r="A22" t="str">
            <v>07000000</v>
          </cell>
          <cell r="B22" t="str">
            <v>LONG TERM LOAN</v>
          </cell>
          <cell r="C22">
            <v>245812886.21000001</v>
          </cell>
          <cell r="D22">
            <v>455487451.91000003</v>
          </cell>
          <cell r="E22">
            <v>-209674565.69999999</v>
          </cell>
        </row>
        <row r="23">
          <cell r="A23" t="str">
            <v>07010000</v>
          </cell>
          <cell r="B23" t="str">
            <v>SUPPLIER CREDIT</v>
          </cell>
          <cell r="C23">
            <v>12383928.210000001</v>
          </cell>
          <cell r="D23">
            <v>12383928.210000001</v>
          </cell>
          <cell r="E23">
            <v>0</v>
          </cell>
        </row>
        <row r="24">
          <cell r="A24" t="str">
            <v>07010003</v>
          </cell>
          <cell r="B24" t="str">
            <v>M/S C.ITOCH/ITOCHU</v>
          </cell>
          <cell r="C24">
            <v>12383928.210000001</v>
          </cell>
          <cell r="D24">
            <v>12383928.210000001</v>
          </cell>
          <cell r="E24">
            <v>0</v>
          </cell>
        </row>
        <row r="25">
          <cell r="A25" t="str">
            <v>07020000</v>
          </cell>
          <cell r="B25" t="str">
            <v>DEMAND FINANCE</v>
          </cell>
          <cell r="C25">
            <v>233428958</v>
          </cell>
          <cell r="D25">
            <v>443103523.70999998</v>
          </cell>
          <cell r="E25">
            <v>-209674565.71000001</v>
          </cell>
        </row>
        <row r="26">
          <cell r="A26" t="str">
            <v>07020001</v>
          </cell>
          <cell r="B26" t="str">
            <v>DEMAND FINANCE I   740-0022-6</v>
          </cell>
          <cell r="C26">
            <v>0</v>
          </cell>
          <cell r="D26">
            <v>30266881</v>
          </cell>
          <cell r="E26">
            <v>-30266881</v>
          </cell>
        </row>
        <row r="27">
          <cell r="A27" t="str">
            <v>07020003</v>
          </cell>
          <cell r="B27" t="str">
            <v>DEMAND FINANCE II  740-0024-0</v>
          </cell>
          <cell r="C27">
            <v>0</v>
          </cell>
          <cell r="D27">
            <v>17705304</v>
          </cell>
          <cell r="E27">
            <v>-17705304</v>
          </cell>
        </row>
        <row r="28">
          <cell r="A28" t="str">
            <v>07020004</v>
          </cell>
          <cell r="B28" t="str">
            <v>DEMAND FINANCE III 740-0026-4</v>
          </cell>
          <cell r="C28">
            <v>0</v>
          </cell>
          <cell r="D28">
            <v>10999004</v>
          </cell>
          <cell r="E28">
            <v>-10999004</v>
          </cell>
        </row>
        <row r="29">
          <cell r="A29" t="str">
            <v>07020005</v>
          </cell>
          <cell r="B29" t="str">
            <v>DEMAND FINANCE IV  740-0032-5</v>
          </cell>
          <cell r="C29">
            <v>0</v>
          </cell>
          <cell r="D29">
            <v>145132335.21000001</v>
          </cell>
          <cell r="E29">
            <v>-145132335.21000001</v>
          </cell>
        </row>
        <row r="30">
          <cell r="A30" t="str">
            <v>07020006</v>
          </cell>
          <cell r="B30" t="str">
            <v>DEMAND FINANCE  V  740-0047-9</v>
          </cell>
          <cell r="C30">
            <v>0</v>
          </cell>
          <cell r="D30">
            <v>139000000</v>
          </cell>
          <cell r="E30">
            <v>-139000000</v>
          </cell>
        </row>
        <row r="31">
          <cell r="A31" t="str">
            <v>07020007</v>
          </cell>
          <cell r="B31" t="str">
            <v>DEMAND FINANCE  VI</v>
          </cell>
          <cell r="C31">
            <v>0.5</v>
          </cell>
          <cell r="D31">
            <v>0</v>
          </cell>
          <cell r="E31">
            <v>0.5</v>
          </cell>
        </row>
        <row r="32">
          <cell r="A32" t="str">
            <v>07020013</v>
          </cell>
          <cell r="B32" t="str">
            <v>DOWN PAYMENT TO UBL (DEMAND FINANCE  12)</v>
          </cell>
          <cell r="C32">
            <v>233428958</v>
          </cell>
          <cell r="D32">
            <v>100000000</v>
          </cell>
          <cell r="E32">
            <v>133428958</v>
          </cell>
        </row>
        <row r="33">
          <cell r="A33" t="str">
            <v>08000000</v>
          </cell>
          <cell r="B33" t="str">
            <v>DEFERRED LIABLITY</v>
          </cell>
          <cell r="C33">
            <v>1</v>
          </cell>
          <cell r="D33">
            <v>795898727.91999996</v>
          </cell>
          <cell r="E33">
            <v>-795898726.91999996</v>
          </cell>
        </row>
        <row r="34">
          <cell r="A34" t="str">
            <v>08010000</v>
          </cell>
          <cell r="B34" t="str">
            <v>DEFERRED LIABLILITY</v>
          </cell>
          <cell r="C34">
            <v>0</v>
          </cell>
          <cell r="D34">
            <v>177658385.90000001</v>
          </cell>
          <cell r="E34">
            <v>-177658385.90000001</v>
          </cell>
        </row>
        <row r="35">
          <cell r="A35" t="str">
            <v>08010001</v>
          </cell>
          <cell r="B35" t="str">
            <v>OVER DUE INSTALMENT S.CREDIT PICANOL</v>
          </cell>
          <cell r="C35">
            <v>0</v>
          </cell>
          <cell r="D35">
            <v>58973738.590000004</v>
          </cell>
          <cell r="E35">
            <v>-58973738.590000004</v>
          </cell>
        </row>
        <row r="36">
          <cell r="A36" t="str">
            <v>08010002</v>
          </cell>
          <cell r="B36" t="str">
            <v>OVER DUE INSTALMENT S.CREDIT BENNIGER ZL</v>
          </cell>
          <cell r="C36">
            <v>0</v>
          </cell>
          <cell r="D36">
            <v>7236719.0999999996</v>
          </cell>
          <cell r="E36">
            <v>-7236719.0999999996</v>
          </cell>
        </row>
        <row r="37">
          <cell r="A37" t="str">
            <v>08010003</v>
          </cell>
          <cell r="B37" t="str">
            <v>OVER DUE INSTALMENT S.CREDIT C.ITOCU</v>
          </cell>
          <cell r="C37">
            <v>0</v>
          </cell>
          <cell r="D37">
            <v>111447928.20999999</v>
          </cell>
          <cell r="E37">
            <v>-111447928.20999999</v>
          </cell>
        </row>
        <row r="38">
          <cell r="A38" t="str">
            <v>08020000</v>
          </cell>
          <cell r="B38" t="str">
            <v>OVER DUE MARK UP S.C</v>
          </cell>
          <cell r="C38">
            <v>0</v>
          </cell>
          <cell r="D38">
            <v>45867845</v>
          </cell>
          <cell r="E38">
            <v>-45867845</v>
          </cell>
        </row>
        <row r="39">
          <cell r="A39" t="str">
            <v>08020001</v>
          </cell>
          <cell r="B39" t="str">
            <v>OVER DUE M.UP I PICANOL</v>
          </cell>
          <cell r="C39">
            <v>0</v>
          </cell>
          <cell r="D39">
            <v>22918544</v>
          </cell>
          <cell r="E39">
            <v>-22918544</v>
          </cell>
        </row>
        <row r="40">
          <cell r="A40" t="str">
            <v>08020002</v>
          </cell>
          <cell r="B40" t="str">
            <v>OVER DUE M.UP S.C BENNIGER ZILL</v>
          </cell>
          <cell r="C40">
            <v>0</v>
          </cell>
          <cell r="D40">
            <v>15195494</v>
          </cell>
          <cell r="E40">
            <v>-15195494</v>
          </cell>
        </row>
        <row r="41">
          <cell r="A41" t="str">
            <v>08020003</v>
          </cell>
          <cell r="B41" t="str">
            <v>OVER DUE M.UP S.CREDIT ITOUCHO</v>
          </cell>
          <cell r="C41">
            <v>0</v>
          </cell>
          <cell r="D41">
            <v>7753807</v>
          </cell>
          <cell r="E41">
            <v>-7753807</v>
          </cell>
        </row>
        <row r="42">
          <cell r="A42" t="str">
            <v>08030000</v>
          </cell>
          <cell r="B42" t="str">
            <v>OVER DUE E.R.FEE</v>
          </cell>
          <cell r="C42">
            <v>0</v>
          </cell>
          <cell r="D42">
            <v>30928924</v>
          </cell>
          <cell r="E42">
            <v>-30928924</v>
          </cell>
        </row>
        <row r="43">
          <cell r="A43" t="str">
            <v>08030001</v>
          </cell>
          <cell r="B43" t="str">
            <v>OVER DUE E.R. RISK PICANOL</v>
          </cell>
          <cell r="C43">
            <v>0</v>
          </cell>
          <cell r="D43">
            <v>9466072</v>
          </cell>
          <cell r="E43">
            <v>-9466072</v>
          </cell>
        </row>
        <row r="44">
          <cell r="A44" t="str">
            <v>08030002</v>
          </cell>
          <cell r="B44" t="str">
            <v>OVER DUE E.R.RISK BENNINGER ZELL</v>
          </cell>
          <cell r="C44">
            <v>0</v>
          </cell>
          <cell r="D44">
            <v>14768537</v>
          </cell>
          <cell r="E44">
            <v>-14768537</v>
          </cell>
        </row>
        <row r="45">
          <cell r="A45" t="str">
            <v>08030003</v>
          </cell>
          <cell r="B45" t="str">
            <v>OVER DUE E.R.RISK C.ITOCHU</v>
          </cell>
          <cell r="C45">
            <v>0</v>
          </cell>
          <cell r="D45">
            <v>6694315</v>
          </cell>
          <cell r="E45">
            <v>-6694315</v>
          </cell>
        </row>
        <row r="46">
          <cell r="A46" t="str">
            <v>08040000</v>
          </cell>
          <cell r="B46" t="str">
            <v>OVER DOE L/C COMMISSION</v>
          </cell>
          <cell r="C46">
            <v>0</v>
          </cell>
          <cell r="D46">
            <v>14649290</v>
          </cell>
          <cell r="E46">
            <v>-14649290</v>
          </cell>
        </row>
        <row r="47">
          <cell r="A47" t="str">
            <v>08040001</v>
          </cell>
          <cell r="B47" t="str">
            <v>OVER DUE L/C COMMISSION PICANOL</v>
          </cell>
          <cell r="C47">
            <v>0</v>
          </cell>
          <cell r="D47">
            <v>1194927</v>
          </cell>
          <cell r="E47">
            <v>-1194927</v>
          </cell>
        </row>
        <row r="48">
          <cell r="A48" t="str">
            <v>08040002</v>
          </cell>
          <cell r="B48" t="str">
            <v>OVER DUE L/C COMM BENNINGER ZELL</v>
          </cell>
          <cell r="C48">
            <v>0</v>
          </cell>
          <cell r="D48">
            <v>9326</v>
          </cell>
          <cell r="E48">
            <v>-9326</v>
          </cell>
        </row>
        <row r="49">
          <cell r="A49" t="str">
            <v>08040003</v>
          </cell>
          <cell r="B49" t="str">
            <v>OVER DUE L/C COMM C.ITOCHU</v>
          </cell>
          <cell r="C49">
            <v>0</v>
          </cell>
          <cell r="D49">
            <v>1226538</v>
          </cell>
          <cell r="E49">
            <v>-1226538</v>
          </cell>
        </row>
        <row r="50">
          <cell r="A50" t="str">
            <v>08040010</v>
          </cell>
          <cell r="B50" t="str">
            <v>S.C L/C COMMISSION 9596</v>
          </cell>
          <cell r="C50">
            <v>0</v>
          </cell>
          <cell r="D50">
            <v>12218499</v>
          </cell>
          <cell r="E50">
            <v>-12218499</v>
          </cell>
        </row>
        <row r="51">
          <cell r="A51" t="str">
            <v>08050000</v>
          </cell>
          <cell r="B51" t="str">
            <v>OVER DUE L/G COMMISSION</v>
          </cell>
          <cell r="C51">
            <v>0</v>
          </cell>
          <cell r="D51">
            <v>277486</v>
          </cell>
          <cell r="E51">
            <v>-277486</v>
          </cell>
        </row>
        <row r="52">
          <cell r="A52" t="str">
            <v>08050001</v>
          </cell>
          <cell r="B52" t="str">
            <v>OVER DUE L/G COMMISSION</v>
          </cell>
          <cell r="C52">
            <v>0</v>
          </cell>
          <cell r="D52">
            <v>44261</v>
          </cell>
          <cell r="E52">
            <v>-44261</v>
          </cell>
        </row>
        <row r="53">
          <cell r="A53" t="str">
            <v>08050002</v>
          </cell>
          <cell r="B53" t="str">
            <v>L/G COMMISSON BENNIGER ZILL</v>
          </cell>
          <cell r="C53">
            <v>0</v>
          </cell>
          <cell r="D53">
            <v>776</v>
          </cell>
          <cell r="E53">
            <v>-776</v>
          </cell>
        </row>
        <row r="54">
          <cell r="A54" t="str">
            <v>08050003</v>
          </cell>
          <cell r="B54" t="str">
            <v>OVER DUE L/G COMM C.ITOCHU</v>
          </cell>
          <cell r="C54">
            <v>0</v>
          </cell>
          <cell r="D54">
            <v>42573</v>
          </cell>
          <cell r="E54">
            <v>-42573</v>
          </cell>
        </row>
        <row r="55">
          <cell r="A55" t="str">
            <v>08050010</v>
          </cell>
          <cell r="B55" t="str">
            <v>L/G COMMISSION 9596</v>
          </cell>
          <cell r="C55">
            <v>0</v>
          </cell>
          <cell r="D55">
            <v>189876</v>
          </cell>
          <cell r="E55">
            <v>-189876</v>
          </cell>
        </row>
        <row r="56">
          <cell r="A56" t="str">
            <v>08060000</v>
          </cell>
          <cell r="B56" t="str">
            <v>OVER DUE  M.UP D.F</v>
          </cell>
          <cell r="C56">
            <v>1</v>
          </cell>
          <cell r="D56">
            <v>323345799</v>
          </cell>
          <cell r="E56">
            <v>-323345798</v>
          </cell>
        </row>
        <row r="57">
          <cell r="A57" t="str">
            <v>08060001</v>
          </cell>
          <cell r="B57" t="str">
            <v>OVER DUE M.UP  UBL DF.I</v>
          </cell>
          <cell r="C57">
            <v>1</v>
          </cell>
          <cell r="D57">
            <v>26471952</v>
          </cell>
          <cell r="E57">
            <v>-26471951</v>
          </cell>
        </row>
        <row r="58">
          <cell r="A58" t="str">
            <v>08060002</v>
          </cell>
          <cell r="B58" t="str">
            <v>OVER DUE M.UP UBL D.F II</v>
          </cell>
          <cell r="C58">
            <v>0</v>
          </cell>
          <cell r="D58">
            <v>15262946</v>
          </cell>
          <cell r="E58">
            <v>-15262946</v>
          </cell>
        </row>
        <row r="59">
          <cell r="A59" t="str">
            <v>08060003</v>
          </cell>
          <cell r="B59" t="str">
            <v>OVER DUE M.UP UBL DF III</v>
          </cell>
          <cell r="C59">
            <v>0</v>
          </cell>
          <cell r="D59">
            <v>4639860</v>
          </cell>
          <cell r="E59">
            <v>-4639860</v>
          </cell>
        </row>
        <row r="60">
          <cell r="A60" t="str">
            <v>08060004</v>
          </cell>
          <cell r="B60" t="str">
            <v>OVER DUE M.UP UBL D.F IV</v>
          </cell>
          <cell r="C60">
            <v>0</v>
          </cell>
          <cell r="D60">
            <v>144902000</v>
          </cell>
          <cell r="E60">
            <v>-144902000</v>
          </cell>
        </row>
        <row r="61">
          <cell r="A61" t="str">
            <v>08060005</v>
          </cell>
          <cell r="B61" t="str">
            <v>OVER DUE M.UP UBL D.F IV</v>
          </cell>
          <cell r="C61">
            <v>0</v>
          </cell>
          <cell r="D61">
            <v>132069041</v>
          </cell>
          <cell r="E61">
            <v>-132069041</v>
          </cell>
        </row>
        <row r="62">
          <cell r="A62" t="str">
            <v>08070000</v>
          </cell>
          <cell r="B62" t="str">
            <v>OVER DUE EXCISE DUTY UBL DF</v>
          </cell>
          <cell r="C62">
            <v>0</v>
          </cell>
          <cell r="D62">
            <v>4761135</v>
          </cell>
          <cell r="E62">
            <v>-4761135</v>
          </cell>
        </row>
        <row r="63">
          <cell r="A63" t="str">
            <v>08070010</v>
          </cell>
          <cell r="B63" t="str">
            <v>EXCISE DUTY ON UBL D.F 9596</v>
          </cell>
          <cell r="C63">
            <v>0</v>
          </cell>
          <cell r="D63">
            <v>4761135</v>
          </cell>
          <cell r="E63">
            <v>-4761135</v>
          </cell>
        </row>
        <row r="64">
          <cell r="A64" t="str">
            <v>08080000</v>
          </cell>
          <cell r="B64" t="str">
            <v>EXCISE DUTY ON S.T.F</v>
          </cell>
          <cell r="C64">
            <v>0</v>
          </cell>
          <cell r="D64">
            <v>2208671</v>
          </cell>
          <cell r="E64">
            <v>-2208671</v>
          </cell>
        </row>
        <row r="65">
          <cell r="A65" t="str">
            <v>08080010</v>
          </cell>
          <cell r="B65" t="str">
            <v>EXCISE DUTY OF S.T.F</v>
          </cell>
          <cell r="C65">
            <v>0</v>
          </cell>
          <cell r="D65">
            <v>2208671</v>
          </cell>
          <cell r="E65">
            <v>-2208671</v>
          </cell>
        </row>
        <row r="66">
          <cell r="A66" t="str">
            <v>08100000</v>
          </cell>
          <cell r="B66" t="str">
            <v>MARK UP OF FORCE PAD</v>
          </cell>
          <cell r="C66">
            <v>0</v>
          </cell>
          <cell r="D66">
            <v>115935049</v>
          </cell>
          <cell r="E66">
            <v>-115935049</v>
          </cell>
        </row>
        <row r="67">
          <cell r="A67" t="str">
            <v>08100001</v>
          </cell>
          <cell r="B67" t="str">
            <v>MARK UP ON FORCE PAD</v>
          </cell>
          <cell r="C67">
            <v>0</v>
          </cell>
          <cell r="D67">
            <v>105047049</v>
          </cell>
          <cell r="E67">
            <v>-105047049</v>
          </cell>
        </row>
        <row r="68">
          <cell r="A68" t="str">
            <v>08100002</v>
          </cell>
          <cell r="B68" t="str">
            <v>MARK UP ON OVER DUE INSTALMENT OF S.C.</v>
          </cell>
          <cell r="C68">
            <v>0</v>
          </cell>
          <cell r="D68">
            <v>10888000</v>
          </cell>
          <cell r="E68">
            <v>-10888000</v>
          </cell>
        </row>
        <row r="69">
          <cell r="A69" t="str">
            <v>08110000</v>
          </cell>
          <cell r="B69" t="str">
            <v>OVER DUE M.UP CLOTH PLEDGE</v>
          </cell>
          <cell r="C69">
            <v>0</v>
          </cell>
          <cell r="D69">
            <v>80153525</v>
          </cell>
          <cell r="E69">
            <v>-80153525</v>
          </cell>
        </row>
        <row r="70">
          <cell r="A70" t="str">
            <v>08110001</v>
          </cell>
          <cell r="B70" t="str">
            <v>OVER DUE M.UP CLOTH PLEDGE</v>
          </cell>
          <cell r="C70">
            <v>0</v>
          </cell>
          <cell r="D70">
            <v>6586972</v>
          </cell>
          <cell r="E70">
            <v>-6586972</v>
          </cell>
        </row>
        <row r="71">
          <cell r="A71" t="str">
            <v>08110002</v>
          </cell>
          <cell r="B71" t="str">
            <v>OVER DUE M.UP HYPOTHICATION</v>
          </cell>
          <cell r="C71">
            <v>0</v>
          </cell>
          <cell r="D71">
            <v>31790138</v>
          </cell>
          <cell r="E71">
            <v>-31790138</v>
          </cell>
        </row>
        <row r="72">
          <cell r="A72" t="str">
            <v>08110003</v>
          </cell>
          <cell r="B72" t="str">
            <v>OVER DUE M.UP COTTON PLEDGE</v>
          </cell>
          <cell r="C72">
            <v>0</v>
          </cell>
          <cell r="D72">
            <v>39237201</v>
          </cell>
          <cell r="E72">
            <v>-39237201</v>
          </cell>
        </row>
        <row r="73">
          <cell r="A73" t="str">
            <v>08110004</v>
          </cell>
          <cell r="B73" t="str">
            <v>OVER DUE M.UP UBL FTR</v>
          </cell>
          <cell r="C73">
            <v>0</v>
          </cell>
          <cell r="D73">
            <v>2539214</v>
          </cell>
          <cell r="E73">
            <v>-2539214</v>
          </cell>
        </row>
        <row r="74">
          <cell r="A74" t="str">
            <v>08200000</v>
          </cell>
          <cell r="B74" t="str">
            <v>BANK CHARGES OF CONSULTANCIE PAYABLE</v>
          </cell>
          <cell r="C74">
            <v>0</v>
          </cell>
          <cell r="D74">
            <v>112618</v>
          </cell>
          <cell r="E74">
            <v>-112618</v>
          </cell>
        </row>
        <row r="75">
          <cell r="A75" t="str">
            <v>08200001</v>
          </cell>
          <cell r="B75" t="str">
            <v>BANK CHARGES OF CONSULTANCIE PAYABLE</v>
          </cell>
          <cell r="C75">
            <v>0</v>
          </cell>
          <cell r="D75">
            <v>112618</v>
          </cell>
          <cell r="E75">
            <v>-112618</v>
          </cell>
        </row>
        <row r="76">
          <cell r="A76" t="str">
            <v>12000000</v>
          </cell>
          <cell r="B76" t="str">
            <v>SHORT TERM BORROWINGS</v>
          </cell>
          <cell r="C76">
            <v>0</v>
          </cell>
          <cell r="D76">
            <v>67471105</v>
          </cell>
          <cell r="E76">
            <v>-67471105</v>
          </cell>
        </row>
        <row r="77">
          <cell r="A77" t="str">
            <v>12010000</v>
          </cell>
          <cell r="B77" t="str">
            <v>UBL</v>
          </cell>
          <cell r="C77">
            <v>0</v>
          </cell>
          <cell r="D77">
            <v>67471105</v>
          </cell>
          <cell r="E77">
            <v>-67471105</v>
          </cell>
        </row>
        <row r="78">
          <cell r="A78" t="str">
            <v>12010005</v>
          </cell>
          <cell r="B78" t="str">
            <v>CLOTH PLEDGE  UBL 670-0003-7</v>
          </cell>
          <cell r="C78">
            <v>0</v>
          </cell>
          <cell r="D78">
            <v>241498</v>
          </cell>
          <cell r="E78">
            <v>-241498</v>
          </cell>
        </row>
        <row r="79">
          <cell r="A79" t="str">
            <v>12010006</v>
          </cell>
          <cell r="B79" t="str">
            <v>HYPOTHICATION  UBL 670-0002-0</v>
          </cell>
          <cell r="C79">
            <v>0</v>
          </cell>
          <cell r="D79">
            <v>30000000</v>
          </cell>
          <cell r="E79">
            <v>-30000000</v>
          </cell>
        </row>
        <row r="80">
          <cell r="A80" t="str">
            <v>12010007</v>
          </cell>
          <cell r="B80" t="str">
            <v>UBL A/C 01-670-0001-3 COT.PLG.</v>
          </cell>
          <cell r="C80">
            <v>0</v>
          </cell>
          <cell r="D80">
            <v>34729607</v>
          </cell>
          <cell r="E80">
            <v>-34729607</v>
          </cell>
        </row>
        <row r="81">
          <cell r="A81" t="str">
            <v>12010018</v>
          </cell>
          <cell r="B81" t="str">
            <v>F.T.R. UBL A/C  01-770-0002-7</v>
          </cell>
          <cell r="C81">
            <v>0</v>
          </cell>
          <cell r="D81">
            <v>2500000</v>
          </cell>
          <cell r="E81">
            <v>-2500000</v>
          </cell>
        </row>
        <row r="82">
          <cell r="A82" t="str">
            <v>14000000</v>
          </cell>
          <cell r="B82" t="str">
            <v>CREDITORS</v>
          </cell>
          <cell r="C82">
            <v>346961769</v>
          </cell>
          <cell r="D82">
            <v>365502953.67000002</v>
          </cell>
          <cell r="E82">
            <v>-18541184.670000002</v>
          </cell>
        </row>
        <row r="83">
          <cell r="A83" t="str">
            <v>14010000</v>
          </cell>
          <cell r="B83" t="str">
            <v>COTTON</v>
          </cell>
          <cell r="C83">
            <v>239274247.5</v>
          </cell>
          <cell r="D83">
            <v>247647982.38</v>
          </cell>
          <cell r="E83">
            <v>-8373734.8799999999</v>
          </cell>
        </row>
        <row r="84">
          <cell r="A84" t="str">
            <v>14010004</v>
          </cell>
          <cell r="B84" t="str">
            <v>IQBAL COTTON GINNER</v>
          </cell>
          <cell r="C84">
            <v>2252015</v>
          </cell>
          <cell r="D84">
            <v>2194184</v>
          </cell>
          <cell r="E84">
            <v>57831</v>
          </cell>
        </row>
        <row r="85">
          <cell r="A85" t="str">
            <v>14010015</v>
          </cell>
          <cell r="B85" t="str">
            <v>MIAN MANZOOR MULTAN</v>
          </cell>
          <cell r="C85">
            <v>0</v>
          </cell>
          <cell r="D85">
            <v>145478.15</v>
          </cell>
          <cell r="E85">
            <v>-145478.15</v>
          </cell>
        </row>
        <row r="86">
          <cell r="A86" t="str">
            <v>14010043</v>
          </cell>
          <cell r="B86" t="str">
            <v>NOOR COTTON GINNER KHANEWAL</v>
          </cell>
          <cell r="C86">
            <v>570375</v>
          </cell>
          <cell r="D86">
            <v>570375</v>
          </cell>
          <cell r="E86">
            <v>0</v>
          </cell>
        </row>
        <row r="87">
          <cell r="A87" t="str">
            <v>14010056</v>
          </cell>
          <cell r="B87" t="str">
            <v>SHIEKH COTTON GINNER</v>
          </cell>
          <cell r="C87">
            <v>0</v>
          </cell>
          <cell r="D87">
            <v>1</v>
          </cell>
          <cell r="E87">
            <v>-1</v>
          </cell>
        </row>
        <row r="88">
          <cell r="A88" t="str">
            <v>14010057</v>
          </cell>
          <cell r="B88" t="str">
            <v>SAKHI DATTAR COTTON GINNER</v>
          </cell>
          <cell r="C88">
            <v>29292</v>
          </cell>
          <cell r="D88">
            <v>29292</v>
          </cell>
          <cell r="E88">
            <v>0</v>
          </cell>
        </row>
        <row r="89">
          <cell r="A89" t="str">
            <v>14010059</v>
          </cell>
          <cell r="B89" t="str">
            <v>FARAM GINNER MIAN CHANNU</v>
          </cell>
          <cell r="C89">
            <v>31322134</v>
          </cell>
          <cell r="D89">
            <v>32116517</v>
          </cell>
          <cell r="E89">
            <v>-794383</v>
          </cell>
        </row>
        <row r="90">
          <cell r="A90" t="str">
            <v>14010067</v>
          </cell>
          <cell r="B90" t="str">
            <v>LAL  COTTON GINNER</v>
          </cell>
          <cell r="C90">
            <v>74065205</v>
          </cell>
          <cell r="D90">
            <v>72711452.5</v>
          </cell>
          <cell r="E90">
            <v>1353752.5</v>
          </cell>
        </row>
        <row r="91">
          <cell r="A91" t="str">
            <v>14010075</v>
          </cell>
          <cell r="B91" t="str">
            <v>SAFDAR NOOR COTTON</v>
          </cell>
          <cell r="C91">
            <v>3045</v>
          </cell>
          <cell r="D91">
            <v>3045</v>
          </cell>
          <cell r="E91">
            <v>0</v>
          </cell>
        </row>
        <row r="92">
          <cell r="A92" t="str">
            <v>14010076</v>
          </cell>
          <cell r="B92" t="str">
            <v>ASGHER CORPORATION</v>
          </cell>
          <cell r="C92">
            <v>161111</v>
          </cell>
          <cell r="D92">
            <v>174060</v>
          </cell>
          <cell r="E92">
            <v>-12949</v>
          </cell>
        </row>
        <row r="93">
          <cell r="A93" t="str">
            <v>14010079</v>
          </cell>
          <cell r="B93" t="str">
            <v>ASLAM NAWAZ COTTON GINNER</v>
          </cell>
          <cell r="C93">
            <v>0</v>
          </cell>
          <cell r="D93">
            <v>1</v>
          </cell>
          <cell r="E93">
            <v>-1</v>
          </cell>
        </row>
        <row r="94">
          <cell r="A94" t="str">
            <v>14010090</v>
          </cell>
          <cell r="B94" t="str">
            <v>KHALID NIAZI COTTON BOKER</v>
          </cell>
          <cell r="C94">
            <v>60238</v>
          </cell>
          <cell r="D94">
            <v>60238.13</v>
          </cell>
          <cell r="E94">
            <v>-0.13</v>
          </cell>
        </row>
        <row r="95">
          <cell r="A95" t="str">
            <v>14010095</v>
          </cell>
          <cell r="B95" t="str">
            <v>DATA COTTON MIR PUR METHELO</v>
          </cell>
          <cell r="C95">
            <v>0</v>
          </cell>
          <cell r="D95">
            <v>30385.200000000001</v>
          </cell>
          <cell r="E95">
            <v>-30385.200000000001</v>
          </cell>
        </row>
        <row r="96">
          <cell r="A96" t="str">
            <v>14010097</v>
          </cell>
          <cell r="B96" t="str">
            <v>GLOBEL TEXTILES NETWORK</v>
          </cell>
          <cell r="C96">
            <v>0</v>
          </cell>
          <cell r="D96">
            <v>0.2</v>
          </cell>
          <cell r="E96">
            <v>-0.2</v>
          </cell>
        </row>
        <row r="97">
          <cell r="A97" t="str">
            <v>14010098</v>
          </cell>
          <cell r="B97" t="str">
            <v>NAEEM SHAHED COTTON GINNING</v>
          </cell>
          <cell r="C97">
            <v>8275208</v>
          </cell>
          <cell r="D97">
            <v>8907077</v>
          </cell>
          <cell r="E97">
            <v>-631869</v>
          </cell>
        </row>
        <row r="98">
          <cell r="A98" t="str">
            <v>14010100</v>
          </cell>
          <cell r="B98" t="str">
            <v>KARMAWNWALLY PVT LTD</v>
          </cell>
          <cell r="C98">
            <v>1317010</v>
          </cell>
          <cell r="D98">
            <v>1482605</v>
          </cell>
          <cell r="E98">
            <v>-165595</v>
          </cell>
        </row>
        <row r="99">
          <cell r="A99" t="str">
            <v>14010103</v>
          </cell>
          <cell r="B99" t="str">
            <v>GOHAR COTTON GINNER</v>
          </cell>
          <cell r="C99">
            <v>189225</v>
          </cell>
          <cell r="D99">
            <v>0</v>
          </cell>
          <cell r="E99">
            <v>189225</v>
          </cell>
        </row>
        <row r="100">
          <cell r="A100" t="str">
            <v>14010104</v>
          </cell>
          <cell r="B100" t="str">
            <v>SETHI COTTON GINNER</v>
          </cell>
          <cell r="C100">
            <v>3397214</v>
          </cell>
          <cell r="D100">
            <v>3494252</v>
          </cell>
          <cell r="E100">
            <v>-97038</v>
          </cell>
        </row>
        <row r="101">
          <cell r="A101" t="str">
            <v>14010108</v>
          </cell>
          <cell r="B101" t="str">
            <v>AHBAB COTTON GINNING &amp; PRSING</v>
          </cell>
          <cell r="C101">
            <v>0</v>
          </cell>
          <cell r="D101">
            <v>1</v>
          </cell>
          <cell r="E101">
            <v>-1</v>
          </cell>
        </row>
        <row r="102">
          <cell r="A102" t="str">
            <v>14010111</v>
          </cell>
          <cell r="B102" t="str">
            <v>ISMAIL COTTON VEHORI ROAD MN</v>
          </cell>
          <cell r="C102">
            <v>0.3</v>
          </cell>
          <cell r="D102">
            <v>0</v>
          </cell>
          <cell r="E102">
            <v>0.3</v>
          </cell>
        </row>
        <row r="103">
          <cell r="A103" t="str">
            <v>14010113</v>
          </cell>
          <cell r="B103" t="str">
            <v>CROWN COTTON INDUSTRIES</v>
          </cell>
          <cell r="C103">
            <v>25774</v>
          </cell>
          <cell r="D103">
            <v>0</v>
          </cell>
          <cell r="E103">
            <v>25774</v>
          </cell>
        </row>
        <row r="104">
          <cell r="A104" t="str">
            <v>14010115</v>
          </cell>
          <cell r="B104" t="str">
            <v>BHATTAI COTTON</v>
          </cell>
          <cell r="C104">
            <v>12741</v>
          </cell>
          <cell r="D104">
            <v>12741</v>
          </cell>
          <cell r="E104">
            <v>0</v>
          </cell>
        </row>
        <row r="105">
          <cell r="A105" t="str">
            <v>14010116</v>
          </cell>
          <cell r="B105" t="str">
            <v>CST NEW BATTAI</v>
          </cell>
          <cell r="C105">
            <v>1354230</v>
          </cell>
          <cell r="D105">
            <v>1354230</v>
          </cell>
          <cell r="E105">
            <v>0</v>
          </cell>
        </row>
        <row r="106">
          <cell r="A106" t="str">
            <v>14010117</v>
          </cell>
          <cell r="B106" t="str">
            <v>ITTEFAQ COTTON FACTORY</v>
          </cell>
          <cell r="C106">
            <v>1412233</v>
          </cell>
          <cell r="D106">
            <v>2898819</v>
          </cell>
          <cell r="E106">
            <v>-1486586</v>
          </cell>
        </row>
        <row r="107">
          <cell r="A107" t="str">
            <v>14010120</v>
          </cell>
          <cell r="B107" t="str">
            <v>ALLIED BUSINESS CORPORATION</v>
          </cell>
          <cell r="C107">
            <v>1976199</v>
          </cell>
          <cell r="D107">
            <v>1873322</v>
          </cell>
          <cell r="E107">
            <v>102877</v>
          </cell>
        </row>
        <row r="108">
          <cell r="A108" t="str">
            <v>14010128</v>
          </cell>
          <cell r="B108" t="str">
            <v>MODERN COTTON FACTORY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14010132</v>
          </cell>
          <cell r="B109" t="str">
            <v>ARRAIN COTTON GINNER</v>
          </cell>
          <cell r="C109">
            <v>13181816</v>
          </cell>
          <cell r="D109">
            <v>12728222.65</v>
          </cell>
          <cell r="E109">
            <v>453593.35</v>
          </cell>
        </row>
        <row r="110">
          <cell r="A110" t="str">
            <v>14010136</v>
          </cell>
          <cell r="B110" t="str">
            <v>KOHISTAN COTTON GINNER</v>
          </cell>
          <cell r="C110">
            <v>19631351</v>
          </cell>
          <cell r="D110">
            <v>19115272</v>
          </cell>
          <cell r="E110">
            <v>516079</v>
          </cell>
        </row>
        <row r="111">
          <cell r="A111" t="str">
            <v>14010140</v>
          </cell>
          <cell r="B111" t="str">
            <v>Charagh Din Cotton Kaswwal</v>
          </cell>
          <cell r="C111">
            <v>725117</v>
          </cell>
          <cell r="D111">
            <v>725117</v>
          </cell>
          <cell r="E111">
            <v>0</v>
          </cell>
        </row>
        <row r="112">
          <cell r="A112" t="str">
            <v>14010143</v>
          </cell>
          <cell r="B112" t="str">
            <v>SOHAIL TRADERS COTTON GINNER</v>
          </cell>
          <cell r="C112">
            <v>1519499</v>
          </cell>
          <cell r="D112">
            <v>1518127</v>
          </cell>
          <cell r="E112">
            <v>1372</v>
          </cell>
        </row>
        <row r="113">
          <cell r="A113" t="str">
            <v>14010151</v>
          </cell>
          <cell r="B113" t="str">
            <v>ATTA UR REHMAN COTTON GINNER</v>
          </cell>
          <cell r="C113">
            <v>1</v>
          </cell>
          <cell r="D113">
            <v>0</v>
          </cell>
          <cell r="E113">
            <v>1</v>
          </cell>
        </row>
        <row r="114">
          <cell r="A114" t="str">
            <v>14010156</v>
          </cell>
          <cell r="B114" t="str">
            <v>CHEEMA COTTON GINNER</v>
          </cell>
          <cell r="C114">
            <v>1541</v>
          </cell>
          <cell r="D114">
            <v>1541</v>
          </cell>
          <cell r="E114">
            <v>0</v>
          </cell>
        </row>
        <row r="115">
          <cell r="A115" t="str">
            <v>14010158</v>
          </cell>
          <cell r="B115" t="str">
            <v>SHEIKH COTTON GINNER BUREWALA</v>
          </cell>
          <cell r="C115">
            <v>42194</v>
          </cell>
          <cell r="D115">
            <v>279158</v>
          </cell>
          <cell r="E115">
            <v>-236964</v>
          </cell>
        </row>
        <row r="116">
          <cell r="A116" t="str">
            <v>14010160</v>
          </cell>
          <cell r="B116" t="str">
            <v>MADINA COTTON GINNER KARORPACA</v>
          </cell>
          <cell r="C116">
            <v>55989</v>
          </cell>
          <cell r="D116">
            <v>0</v>
          </cell>
          <cell r="E116">
            <v>55989</v>
          </cell>
        </row>
        <row r="117">
          <cell r="A117" t="str">
            <v>14010163</v>
          </cell>
          <cell r="B117" t="str">
            <v>CH M.AZAM &amp; CO COTTON GINNER</v>
          </cell>
          <cell r="C117">
            <v>2061032</v>
          </cell>
          <cell r="D117">
            <v>2061032</v>
          </cell>
          <cell r="E117">
            <v>0</v>
          </cell>
        </row>
        <row r="118">
          <cell r="A118" t="str">
            <v>14010170</v>
          </cell>
          <cell r="B118" t="str">
            <v>SH. ASHFAQ AHMED</v>
          </cell>
          <cell r="C118">
            <v>536239</v>
          </cell>
          <cell r="D118">
            <v>536239</v>
          </cell>
          <cell r="E118">
            <v>0</v>
          </cell>
        </row>
        <row r="119">
          <cell r="A119" t="str">
            <v>14010180</v>
          </cell>
          <cell r="B119" t="str">
            <v>NATIONAL COTTON FACTORY</v>
          </cell>
          <cell r="C119">
            <v>2074079</v>
          </cell>
          <cell r="D119">
            <v>2280540</v>
          </cell>
          <cell r="E119">
            <v>-206461</v>
          </cell>
        </row>
        <row r="120">
          <cell r="A120" t="str">
            <v>14010181</v>
          </cell>
          <cell r="B120" t="str">
            <v>CRESCENT COTTON FACTORY</v>
          </cell>
          <cell r="C120">
            <v>2285735.4500000002</v>
          </cell>
          <cell r="D120">
            <v>2246906</v>
          </cell>
          <cell r="E120">
            <v>38829.449999999997</v>
          </cell>
        </row>
        <row r="121">
          <cell r="A121" t="str">
            <v>14010183</v>
          </cell>
          <cell r="B121" t="str">
            <v>BISMILLAH COTTON CHICHA WATNI</v>
          </cell>
          <cell r="C121">
            <v>56551</v>
          </cell>
          <cell r="D121">
            <v>56551</v>
          </cell>
          <cell r="E121">
            <v>0</v>
          </cell>
        </row>
        <row r="122">
          <cell r="A122" t="str">
            <v>14010185</v>
          </cell>
          <cell r="B122" t="str">
            <v>SAFFA COTTON CO. C.AGENT MLTAN</v>
          </cell>
          <cell r="C122">
            <v>28580</v>
          </cell>
          <cell r="D122">
            <v>25344</v>
          </cell>
          <cell r="E122">
            <v>3236</v>
          </cell>
        </row>
        <row r="123">
          <cell r="A123" t="str">
            <v>14010187</v>
          </cell>
          <cell r="B123" t="str">
            <v>ABDUL AZIZ NAWAB KHAN COTTON</v>
          </cell>
          <cell r="C123">
            <v>44104</v>
          </cell>
          <cell r="D123">
            <v>0</v>
          </cell>
          <cell r="E123">
            <v>44104</v>
          </cell>
        </row>
        <row r="124">
          <cell r="A124" t="str">
            <v>14010191</v>
          </cell>
          <cell r="B124" t="str">
            <v>LALAZAR COTTON FACTORY</v>
          </cell>
          <cell r="C124">
            <v>1000</v>
          </cell>
          <cell r="D124">
            <v>1000</v>
          </cell>
          <cell r="E124">
            <v>0</v>
          </cell>
        </row>
        <row r="125">
          <cell r="A125" t="str">
            <v>14010193</v>
          </cell>
          <cell r="B125" t="str">
            <v>JAVED-UR-REHMAN COTTON</v>
          </cell>
          <cell r="C125">
            <v>1960000</v>
          </cell>
          <cell r="D125">
            <v>3112264</v>
          </cell>
          <cell r="E125">
            <v>-1152264</v>
          </cell>
        </row>
        <row r="126">
          <cell r="A126" t="str">
            <v>14010196</v>
          </cell>
          <cell r="B126" t="str">
            <v>ABDUL KARIM ABDUL HAQ COTTON</v>
          </cell>
          <cell r="C126">
            <v>26888</v>
          </cell>
          <cell r="D126">
            <v>26888</v>
          </cell>
          <cell r="E126">
            <v>0</v>
          </cell>
        </row>
        <row r="127">
          <cell r="A127" t="str">
            <v>14010198</v>
          </cell>
          <cell r="B127" t="str">
            <v>SHAZAD TRADERS COTTON</v>
          </cell>
          <cell r="C127">
            <v>0</v>
          </cell>
          <cell r="D127">
            <v>1</v>
          </cell>
          <cell r="E127">
            <v>-1</v>
          </cell>
        </row>
        <row r="128">
          <cell r="A128" t="str">
            <v>14010200</v>
          </cell>
          <cell r="B128" t="str">
            <v>HABIB COTTON FAC</v>
          </cell>
          <cell r="C128">
            <v>1449253</v>
          </cell>
          <cell r="D128">
            <v>1895738</v>
          </cell>
          <cell r="E128">
            <v>-446485</v>
          </cell>
        </row>
        <row r="129">
          <cell r="A129" t="str">
            <v>14010202</v>
          </cell>
          <cell r="B129" t="str">
            <v>LASANI COTTON IND</v>
          </cell>
          <cell r="C129">
            <v>33194</v>
          </cell>
          <cell r="D129">
            <v>0</v>
          </cell>
          <cell r="E129">
            <v>33194</v>
          </cell>
        </row>
        <row r="130">
          <cell r="A130" t="str">
            <v>14010203</v>
          </cell>
          <cell r="B130" t="str">
            <v>AZAM COTTON FACTORY</v>
          </cell>
          <cell r="C130">
            <v>398545</v>
          </cell>
          <cell r="D130">
            <v>398545</v>
          </cell>
          <cell r="E130">
            <v>0</v>
          </cell>
        </row>
        <row r="131">
          <cell r="A131" t="str">
            <v>14010205</v>
          </cell>
          <cell r="B131" t="str">
            <v>RAMZAN SONS COTTON</v>
          </cell>
          <cell r="C131">
            <v>65070</v>
          </cell>
          <cell r="D131">
            <v>65070</v>
          </cell>
          <cell r="E131">
            <v>0</v>
          </cell>
        </row>
        <row r="132">
          <cell r="A132" t="str">
            <v>14010206</v>
          </cell>
          <cell r="B132" t="str">
            <v>WALICA COTTON FACTORY</v>
          </cell>
          <cell r="C132">
            <v>3939563</v>
          </cell>
          <cell r="D132">
            <v>4711381</v>
          </cell>
          <cell r="E132">
            <v>-771818</v>
          </cell>
        </row>
        <row r="133">
          <cell r="A133" t="str">
            <v>14010207</v>
          </cell>
          <cell r="B133" t="str">
            <v>MAKKA COTTON GINNER</v>
          </cell>
          <cell r="C133">
            <v>2345732</v>
          </cell>
          <cell r="D133">
            <v>2345732</v>
          </cell>
          <cell r="E133">
            <v>0</v>
          </cell>
        </row>
        <row r="134">
          <cell r="A134" t="str">
            <v>14010208</v>
          </cell>
          <cell r="B134" t="str">
            <v>KIRN COTTON GINNER</v>
          </cell>
          <cell r="C134">
            <v>603757</v>
          </cell>
          <cell r="D134">
            <v>603757</v>
          </cell>
          <cell r="E134">
            <v>0</v>
          </cell>
        </row>
        <row r="135">
          <cell r="A135" t="str">
            <v>14010214</v>
          </cell>
          <cell r="B135" t="str">
            <v>FRIEND GINNER &amp; OIL MILL PVT LTD</v>
          </cell>
          <cell r="C135">
            <v>12410774.199999999</v>
          </cell>
          <cell r="D135">
            <v>12335968</v>
          </cell>
          <cell r="E135">
            <v>74806.2</v>
          </cell>
        </row>
        <row r="136">
          <cell r="A136" t="str">
            <v>14010216</v>
          </cell>
          <cell r="B136" t="str">
            <v>SHEIGH GINNING COTTON &amp; OIL MIAN CHANU</v>
          </cell>
          <cell r="C136">
            <v>7537953</v>
          </cell>
          <cell r="D136">
            <v>7482988</v>
          </cell>
          <cell r="E136">
            <v>54965</v>
          </cell>
        </row>
        <row r="137">
          <cell r="A137" t="str">
            <v>14010217</v>
          </cell>
          <cell r="B137" t="str">
            <v>LAL COTTON GINNER SUKKER (98-99)</v>
          </cell>
          <cell r="C137">
            <v>146247.5</v>
          </cell>
          <cell r="D137">
            <v>146247.5</v>
          </cell>
          <cell r="E137">
            <v>0</v>
          </cell>
        </row>
        <row r="138">
          <cell r="A138" t="str">
            <v>14010219</v>
          </cell>
          <cell r="B138" t="str">
            <v>NASRULLAH BROS RAJAN PUR</v>
          </cell>
          <cell r="C138">
            <v>6406672</v>
          </cell>
          <cell r="D138">
            <v>6406672</v>
          </cell>
          <cell r="E138">
            <v>0</v>
          </cell>
        </row>
        <row r="139">
          <cell r="A139" t="str">
            <v>14010223</v>
          </cell>
          <cell r="B139" t="str">
            <v>ABDULLAH HASEEB COTTON &amp; OIL CO.</v>
          </cell>
          <cell r="C139">
            <v>14546897</v>
          </cell>
          <cell r="D139">
            <v>16455826</v>
          </cell>
          <cell r="E139">
            <v>-1908929</v>
          </cell>
        </row>
        <row r="140">
          <cell r="A140" t="str">
            <v>14010225</v>
          </cell>
          <cell r="B140" t="str">
            <v>MEMON COTTON</v>
          </cell>
          <cell r="C140">
            <v>18356</v>
          </cell>
          <cell r="D140">
            <v>18356</v>
          </cell>
          <cell r="E140">
            <v>0</v>
          </cell>
        </row>
        <row r="141">
          <cell r="A141" t="str">
            <v>14010226</v>
          </cell>
          <cell r="B141" t="str">
            <v>SULTAN COTTON MODEL GINNING</v>
          </cell>
          <cell r="C141">
            <v>6930</v>
          </cell>
          <cell r="D141">
            <v>6930</v>
          </cell>
          <cell r="E141">
            <v>0</v>
          </cell>
        </row>
        <row r="142">
          <cell r="A142" t="str">
            <v>14010228</v>
          </cell>
          <cell r="B142" t="str">
            <v>RELIANCE WEAVING MILL LTD</v>
          </cell>
          <cell r="C142">
            <v>384349</v>
          </cell>
          <cell r="D142">
            <v>0</v>
          </cell>
          <cell r="E142">
            <v>384349</v>
          </cell>
        </row>
        <row r="143">
          <cell r="A143" t="str">
            <v>14010229</v>
          </cell>
          <cell r="B143" t="str">
            <v>AL-NOOR COTTON GINENR (UBARO)</v>
          </cell>
          <cell r="C143">
            <v>4545623</v>
          </cell>
          <cell r="D143">
            <v>4534638</v>
          </cell>
          <cell r="E143">
            <v>10985</v>
          </cell>
        </row>
        <row r="144">
          <cell r="A144" t="str">
            <v>14010230</v>
          </cell>
          <cell r="B144" t="str">
            <v>AL SHAZAD COTTON</v>
          </cell>
          <cell r="C144">
            <v>800000</v>
          </cell>
          <cell r="D144">
            <v>800000</v>
          </cell>
          <cell r="E144">
            <v>0</v>
          </cell>
        </row>
        <row r="145">
          <cell r="A145" t="str">
            <v>14010231</v>
          </cell>
          <cell r="B145" t="str">
            <v>SHABAZ COTTON GINNE &amp; PRESSING</v>
          </cell>
          <cell r="C145">
            <v>800000</v>
          </cell>
          <cell r="D145">
            <v>770750</v>
          </cell>
          <cell r="E145">
            <v>29250</v>
          </cell>
        </row>
        <row r="146">
          <cell r="A146" t="str">
            <v>14010234</v>
          </cell>
          <cell r="B146" t="str">
            <v>GILL COTTON GINNER G.T ROAD CHICHAWATNI</v>
          </cell>
          <cell r="C146">
            <v>388274</v>
          </cell>
          <cell r="D146">
            <v>388274</v>
          </cell>
          <cell r="E146">
            <v>0</v>
          </cell>
        </row>
        <row r="147">
          <cell r="A147" t="str">
            <v>14010235</v>
          </cell>
          <cell r="B147" t="str">
            <v>AZAM RAZA (PVT) LTD</v>
          </cell>
          <cell r="C147">
            <v>2493545</v>
          </cell>
          <cell r="D147">
            <v>2782350</v>
          </cell>
          <cell r="E147">
            <v>-288805</v>
          </cell>
        </row>
        <row r="148">
          <cell r="A148" t="str">
            <v>14010236</v>
          </cell>
          <cell r="B148" t="str">
            <v>AL-FAZAL COTON INDUSTRIES</v>
          </cell>
          <cell r="C148">
            <v>1672</v>
          </cell>
          <cell r="D148">
            <v>1672</v>
          </cell>
          <cell r="E148">
            <v>0</v>
          </cell>
        </row>
        <row r="149">
          <cell r="A149" t="str">
            <v>14010239</v>
          </cell>
          <cell r="B149" t="str">
            <v>SACHAL COTTON FACTORY</v>
          </cell>
          <cell r="C149">
            <v>153403</v>
          </cell>
          <cell r="D149">
            <v>153403</v>
          </cell>
          <cell r="E149">
            <v>0</v>
          </cell>
        </row>
        <row r="150">
          <cell r="A150" t="str">
            <v>14010240</v>
          </cell>
          <cell r="B150" t="str">
            <v>ZAHID SADIQ</v>
          </cell>
          <cell r="C150">
            <v>462169</v>
          </cell>
          <cell r="D150">
            <v>462169</v>
          </cell>
          <cell r="E150">
            <v>0</v>
          </cell>
        </row>
        <row r="151">
          <cell r="A151" t="str">
            <v>14010241</v>
          </cell>
          <cell r="B151" t="str">
            <v>ZOHAIB COTTON</v>
          </cell>
          <cell r="C151">
            <v>0</v>
          </cell>
          <cell r="D151">
            <v>839840</v>
          </cell>
          <cell r="E151">
            <v>-839840</v>
          </cell>
        </row>
        <row r="152">
          <cell r="A152" t="str">
            <v>14010242</v>
          </cell>
          <cell r="B152" t="str">
            <v>SIDDIQUE SONS DENIM MILL</v>
          </cell>
          <cell r="C152">
            <v>0</v>
          </cell>
          <cell r="D152">
            <v>93600</v>
          </cell>
          <cell r="E152">
            <v>-93600</v>
          </cell>
        </row>
        <row r="153">
          <cell r="A153" t="str">
            <v>14010243</v>
          </cell>
          <cell r="B153" t="str">
            <v>IQBAL BOTHERS COTTON GINNER ALI PUR</v>
          </cell>
          <cell r="C153">
            <v>3000000</v>
          </cell>
          <cell r="D153">
            <v>3562183</v>
          </cell>
          <cell r="E153">
            <v>-562183</v>
          </cell>
        </row>
        <row r="154">
          <cell r="A154" t="str">
            <v>14010265</v>
          </cell>
          <cell r="B154" t="str">
            <v>SUBHANALLAH COTTON GINNER</v>
          </cell>
          <cell r="C154">
            <v>1600000</v>
          </cell>
          <cell r="D154">
            <v>1769945</v>
          </cell>
          <cell r="E154">
            <v>-169945</v>
          </cell>
        </row>
        <row r="155">
          <cell r="A155" t="str">
            <v>14010267</v>
          </cell>
          <cell r="B155" t="str">
            <v>ALI &amp; CO.</v>
          </cell>
          <cell r="C155">
            <v>707071</v>
          </cell>
          <cell r="D155">
            <v>707071</v>
          </cell>
          <cell r="E155">
            <v>0</v>
          </cell>
        </row>
        <row r="156">
          <cell r="A156" t="str">
            <v>14010268</v>
          </cell>
          <cell r="B156" t="str">
            <v>CHAND COTTON GINNER</v>
          </cell>
          <cell r="C156">
            <v>4500000</v>
          </cell>
          <cell r="D156">
            <v>4969138</v>
          </cell>
          <cell r="E156">
            <v>-469138</v>
          </cell>
        </row>
        <row r="157">
          <cell r="A157" t="str">
            <v>14010269</v>
          </cell>
          <cell r="B157" t="str">
            <v>SHAHID COTTON (LINKER TRADERS)</v>
          </cell>
          <cell r="C157">
            <v>860000</v>
          </cell>
          <cell r="D157">
            <v>867532</v>
          </cell>
          <cell r="E157">
            <v>-7532</v>
          </cell>
        </row>
        <row r="158">
          <cell r="A158" t="str">
            <v>14010270</v>
          </cell>
          <cell r="B158" t="str">
            <v>FAIZ JAVED COTTON</v>
          </cell>
          <cell r="C158">
            <v>700000</v>
          </cell>
          <cell r="D158">
            <v>783839</v>
          </cell>
          <cell r="E158">
            <v>-83839</v>
          </cell>
        </row>
        <row r="159">
          <cell r="A159" t="str">
            <v>14010271</v>
          </cell>
          <cell r="B159" t="str">
            <v>ARBI MODEL GINNERS</v>
          </cell>
          <cell r="C159">
            <v>500000</v>
          </cell>
          <cell r="D159">
            <v>910378</v>
          </cell>
          <cell r="E159">
            <v>-410378</v>
          </cell>
        </row>
        <row r="160">
          <cell r="A160" t="str">
            <v>14010272</v>
          </cell>
          <cell r="B160" t="str">
            <v>HAJI MEHAR UL DIN COTTON</v>
          </cell>
          <cell r="C160">
            <v>0</v>
          </cell>
          <cell r="D160">
            <v>791480</v>
          </cell>
          <cell r="E160">
            <v>-791480</v>
          </cell>
        </row>
        <row r="161">
          <cell r="A161" t="str">
            <v>14010502</v>
          </cell>
          <cell r="B161" t="str">
            <v>NEW CODE</v>
          </cell>
          <cell r="C161">
            <v>578529</v>
          </cell>
          <cell r="D161">
            <v>578529</v>
          </cell>
          <cell r="E161">
            <v>0</v>
          </cell>
        </row>
        <row r="162">
          <cell r="A162" t="str">
            <v>14010503</v>
          </cell>
          <cell r="B162" t="str">
            <v>SALEEM AFZAL INDUSTREIS</v>
          </cell>
          <cell r="C162">
            <v>2257183</v>
          </cell>
          <cell r="D162">
            <v>2257183</v>
          </cell>
          <cell r="E162">
            <v>0</v>
          </cell>
        </row>
        <row r="163">
          <cell r="A163" t="str">
            <v>14020000</v>
          </cell>
          <cell r="B163" t="str">
            <v>YARN</v>
          </cell>
          <cell r="C163">
            <v>48280788.600000001</v>
          </cell>
          <cell r="D163">
            <v>49209054</v>
          </cell>
          <cell r="E163">
            <v>-928265.4</v>
          </cell>
        </row>
        <row r="164">
          <cell r="A164" t="str">
            <v>14020002</v>
          </cell>
          <cell r="B164" t="str">
            <v>IDREES TEXTILE MILLS LTD</v>
          </cell>
          <cell r="C164">
            <v>3250</v>
          </cell>
          <cell r="D164">
            <v>0</v>
          </cell>
          <cell r="E164">
            <v>3250</v>
          </cell>
        </row>
        <row r="165">
          <cell r="A165" t="str">
            <v>14020006</v>
          </cell>
          <cell r="B165" t="str">
            <v>AMJED TEXTILES LTD</v>
          </cell>
          <cell r="C165">
            <v>62779</v>
          </cell>
          <cell r="D165">
            <v>0</v>
          </cell>
          <cell r="E165">
            <v>62779</v>
          </cell>
        </row>
        <row r="166">
          <cell r="A166" t="str">
            <v>14020009</v>
          </cell>
          <cell r="B166" t="str">
            <v>M/S MIAN TEXTILES LTD</v>
          </cell>
          <cell r="C166">
            <v>0</v>
          </cell>
          <cell r="D166">
            <v>1</v>
          </cell>
          <cell r="E166">
            <v>-1</v>
          </cell>
        </row>
        <row r="167">
          <cell r="A167" t="str">
            <v>14020010</v>
          </cell>
          <cell r="B167" t="str">
            <v>RESHAM TEXTILES INDUSTRIES</v>
          </cell>
          <cell r="C167">
            <v>309925</v>
          </cell>
          <cell r="D167">
            <v>309925</v>
          </cell>
          <cell r="E167">
            <v>0</v>
          </cell>
        </row>
        <row r="168">
          <cell r="A168" t="str">
            <v>14020011</v>
          </cell>
          <cell r="B168" t="str">
            <v>GHAZI FABRICS INTERNATIONAL</v>
          </cell>
          <cell r="C168">
            <v>152000</v>
          </cell>
          <cell r="D168">
            <v>598175</v>
          </cell>
          <cell r="E168">
            <v>-446175</v>
          </cell>
        </row>
        <row r="169">
          <cell r="A169" t="str">
            <v>14020012</v>
          </cell>
          <cell r="B169" t="str">
            <v>M/S GULSHAN SPINNING MILLS</v>
          </cell>
          <cell r="C169">
            <v>309925</v>
          </cell>
          <cell r="D169">
            <v>339981.4</v>
          </cell>
          <cell r="E169">
            <v>-30056.400000000001</v>
          </cell>
        </row>
        <row r="170">
          <cell r="A170" t="str">
            <v>14020013</v>
          </cell>
          <cell r="B170" t="str">
            <v>M/S GLAMOUR TEXTILE LTD</v>
          </cell>
          <cell r="C170">
            <v>0</v>
          </cell>
          <cell r="D170">
            <v>6175</v>
          </cell>
          <cell r="E170">
            <v>-6175</v>
          </cell>
        </row>
        <row r="171">
          <cell r="A171" t="str">
            <v>14020014</v>
          </cell>
          <cell r="B171" t="str">
            <v>M/S KHALID SIRAJ TEXTILES LTD</v>
          </cell>
          <cell r="C171">
            <v>1255800</v>
          </cell>
          <cell r="D171">
            <v>1255800</v>
          </cell>
          <cell r="E171">
            <v>0</v>
          </cell>
        </row>
        <row r="172">
          <cell r="A172" t="str">
            <v>14020023</v>
          </cell>
          <cell r="B172" t="str">
            <v>ABDULLAH TEXTILE</v>
          </cell>
          <cell r="C172">
            <v>16000</v>
          </cell>
          <cell r="D172">
            <v>0</v>
          </cell>
          <cell r="E172">
            <v>16000</v>
          </cell>
        </row>
        <row r="173">
          <cell r="A173" t="str">
            <v>14020024</v>
          </cell>
          <cell r="B173" t="str">
            <v>M/S A.A.TEXTILES LIMITED</v>
          </cell>
          <cell r="C173">
            <v>28021073</v>
          </cell>
          <cell r="D173">
            <v>29065663</v>
          </cell>
          <cell r="E173">
            <v>-1044590</v>
          </cell>
        </row>
        <row r="174">
          <cell r="A174" t="str">
            <v>14020043</v>
          </cell>
          <cell r="B174" t="str">
            <v>M/S SH.FAISAL FAISALABAD.</v>
          </cell>
          <cell r="C174">
            <v>32000</v>
          </cell>
          <cell r="D174">
            <v>0</v>
          </cell>
          <cell r="E174">
            <v>32000</v>
          </cell>
        </row>
        <row r="175">
          <cell r="A175" t="str">
            <v>14020044</v>
          </cell>
          <cell r="B175" t="str">
            <v>M/S NAYAB SPINNING MILLS LHR.</v>
          </cell>
          <cell r="C175">
            <v>385294</v>
          </cell>
          <cell r="D175">
            <v>352000</v>
          </cell>
          <cell r="E175">
            <v>33294</v>
          </cell>
        </row>
        <row r="176">
          <cell r="A176" t="str">
            <v>14020049</v>
          </cell>
          <cell r="B176" t="str">
            <v>M/S FAROOQ HABIB TEXTILES</v>
          </cell>
          <cell r="C176">
            <v>487825</v>
          </cell>
          <cell r="D176">
            <v>0</v>
          </cell>
          <cell r="E176">
            <v>487825</v>
          </cell>
        </row>
        <row r="177">
          <cell r="A177" t="str">
            <v>14020050</v>
          </cell>
          <cell r="B177" t="str">
            <v>JANNAT TRADER (GOLDEN TEXTILE)</v>
          </cell>
          <cell r="C177">
            <v>0</v>
          </cell>
          <cell r="D177">
            <v>1750</v>
          </cell>
          <cell r="E177">
            <v>-1750</v>
          </cell>
        </row>
        <row r="178">
          <cell r="A178" t="str">
            <v>14020052</v>
          </cell>
          <cell r="B178" t="str">
            <v>KHAWJA SPINNING MILL</v>
          </cell>
          <cell r="C178">
            <v>0</v>
          </cell>
          <cell r="D178">
            <v>6100</v>
          </cell>
          <cell r="E178">
            <v>-6100</v>
          </cell>
        </row>
        <row r="179">
          <cell r="A179" t="str">
            <v>14020053</v>
          </cell>
          <cell r="B179" t="str">
            <v>PAK KUWAIT TEXTIELS</v>
          </cell>
          <cell r="C179">
            <v>0</v>
          </cell>
          <cell r="D179">
            <v>224974</v>
          </cell>
          <cell r="E179">
            <v>-224974</v>
          </cell>
        </row>
        <row r="180">
          <cell r="A180" t="str">
            <v>14020054</v>
          </cell>
          <cell r="B180" t="str">
            <v>SAI TEX SPINNING MILL</v>
          </cell>
          <cell r="C180">
            <v>0</v>
          </cell>
          <cell r="D180">
            <v>51000</v>
          </cell>
          <cell r="E180">
            <v>-51000</v>
          </cell>
        </row>
        <row r="181">
          <cell r="A181" t="str">
            <v>14020055</v>
          </cell>
          <cell r="B181" t="str">
            <v>YAHYA TEXTILES MILLS</v>
          </cell>
          <cell r="C181">
            <v>40771</v>
          </cell>
          <cell r="D181">
            <v>0</v>
          </cell>
          <cell r="E181">
            <v>40771</v>
          </cell>
        </row>
        <row r="182">
          <cell r="A182" t="str">
            <v>14020056</v>
          </cell>
          <cell r="B182" t="str">
            <v>YASMEEN WEAVING</v>
          </cell>
          <cell r="C182">
            <v>0</v>
          </cell>
          <cell r="D182">
            <v>2420</v>
          </cell>
          <cell r="E182">
            <v>-2420</v>
          </cell>
        </row>
        <row r="183">
          <cell r="A183" t="str">
            <v>14020057</v>
          </cell>
          <cell r="B183" t="str">
            <v>NISHAT MILLS FAISALABAD</v>
          </cell>
          <cell r="C183">
            <v>173671</v>
          </cell>
          <cell r="D183">
            <v>0</v>
          </cell>
          <cell r="E183">
            <v>173671</v>
          </cell>
        </row>
        <row r="184">
          <cell r="A184" t="str">
            <v>14020058</v>
          </cell>
          <cell r="B184" t="str">
            <v>KHAWJA SPINNING MIL</v>
          </cell>
          <cell r="C184">
            <v>0</v>
          </cell>
          <cell r="D184">
            <v>6272</v>
          </cell>
          <cell r="E184">
            <v>-6272</v>
          </cell>
        </row>
        <row r="185">
          <cell r="A185" t="str">
            <v>14020059</v>
          </cell>
          <cell r="B185" t="str">
            <v>FAWAD TEXTILES MILL</v>
          </cell>
          <cell r="C185">
            <v>0</v>
          </cell>
          <cell r="D185">
            <v>1475</v>
          </cell>
          <cell r="E185">
            <v>-1475</v>
          </cell>
        </row>
        <row r="186">
          <cell r="A186" t="str">
            <v>14020060</v>
          </cell>
          <cell r="B186" t="str">
            <v>KUMJAH MALIK WAL TEX</v>
          </cell>
          <cell r="C186">
            <v>33644</v>
          </cell>
          <cell r="D186">
            <v>0</v>
          </cell>
          <cell r="E186">
            <v>33644</v>
          </cell>
        </row>
        <row r="187">
          <cell r="A187" t="str">
            <v>14020062</v>
          </cell>
          <cell r="B187" t="str">
            <v>GOLDEN SILK MILL</v>
          </cell>
          <cell r="C187">
            <v>172470</v>
          </cell>
          <cell r="D187">
            <v>0</v>
          </cell>
          <cell r="E187">
            <v>172470</v>
          </cell>
        </row>
        <row r="188">
          <cell r="A188" t="str">
            <v>14020063</v>
          </cell>
          <cell r="B188" t="str">
            <v>TAJ TEXTILES LTD</v>
          </cell>
          <cell r="C188">
            <v>76906</v>
          </cell>
          <cell r="D188">
            <v>0</v>
          </cell>
          <cell r="E188">
            <v>76906</v>
          </cell>
        </row>
        <row r="189">
          <cell r="A189" t="str">
            <v>14020064</v>
          </cell>
          <cell r="B189" t="str">
            <v>ALI AKBAR SPINNING</v>
          </cell>
          <cell r="C189">
            <v>467220</v>
          </cell>
          <cell r="D189">
            <v>367200</v>
          </cell>
          <cell r="E189">
            <v>100020</v>
          </cell>
        </row>
        <row r="190">
          <cell r="A190" t="str">
            <v>14020065</v>
          </cell>
          <cell r="B190" t="str">
            <v>SAJJAD TECTILES</v>
          </cell>
          <cell r="C190">
            <v>1802970</v>
          </cell>
          <cell r="D190">
            <v>1802970</v>
          </cell>
          <cell r="E190">
            <v>0</v>
          </cell>
        </row>
        <row r="191">
          <cell r="A191" t="str">
            <v>14020069</v>
          </cell>
          <cell r="B191" t="str">
            <v>FORTUNE TRADING CO.</v>
          </cell>
          <cell r="C191">
            <v>290700</v>
          </cell>
          <cell r="D191">
            <v>290700</v>
          </cell>
          <cell r="E191">
            <v>0</v>
          </cell>
        </row>
        <row r="192">
          <cell r="A192" t="str">
            <v>14020071</v>
          </cell>
          <cell r="B192" t="str">
            <v>AKRAM INDUSTRIES</v>
          </cell>
          <cell r="C192">
            <v>651851</v>
          </cell>
          <cell r="D192">
            <v>645059</v>
          </cell>
          <cell r="E192">
            <v>6792</v>
          </cell>
        </row>
        <row r="193">
          <cell r="A193" t="str">
            <v>14020073</v>
          </cell>
          <cell r="B193" t="str">
            <v>KHALID NAZIR SPINNING</v>
          </cell>
          <cell r="C193">
            <v>826258</v>
          </cell>
          <cell r="D193">
            <v>530750</v>
          </cell>
          <cell r="E193">
            <v>295508</v>
          </cell>
        </row>
        <row r="194">
          <cell r="A194" t="str">
            <v>14020076</v>
          </cell>
          <cell r="B194" t="str">
            <v>ALLAH WASAYA</v>
          </cell>
          <cell r="C194">
            <v>784</v>
          </cell>
          <cell r="D194">
            <v>0</v>
          </cell>
          <cell r="E194">
            <v>784</v>
          </cell>
        </row>
        <row r="195">
          <cell r="A195" t="str">
            <v>14020077</v>
          </cell>
          <cell r="B195" t="str">
            <v>KHOKHAR TEXTILES</v>
          </cell>
          <cell r="C195">
            <v>0</v>
          </cell>
          <cell r="D195">
            <v>297842</v>
          </cell>
          <cell r="E195">
            <v>-297842</v>
          </cell>
        </row>
        <row r="196">
          <cell r="A196" t="str">
            <v>14020078</v>
          </cell>
          <cell r="B196" t="str">
            <v>ARSHAD TEXTILES</v>
          </cell>
          <cell r="C196">
            <v>61064</v>
          </cell>
          <cell r="D196">
            <v>0</v>
          </cell>
          <cell r="E196">
            <v>61064</v>
          </cell>
        </row>
        <row r="197">
          <cell r="A197" t="str">
            <v>14020081</v>
          </cell>
          <cell r="B197" t="str">
            <v>KOHINOOR TEXTILES</v>
          </cell>
          <cell r="C197">
            <v>118006</v>
          </cell>
          <cell r="D197">
            <v>0</v>
          </cell>
          <cell r="E197">
            <v>118006</v>
          </cell>
        </row>
        <row r="198">
          <cell r="A198" t="str">
            <v>14020083</v>
          </cell>
          <cell r="B198" t="str">
            <v>AYSHA TEXTILES</v>
          </cell>
          <cell r="C198">
            <v>42228</v>
          </cell>
          <cell r="D198">
            <v>0</v>
          </cell>
          <cell r="E198">
            <v>42228</v>
          </cell>
        </row>
        <row r="199">
          <cell r="A199" t="str">
            <v>14020084</v>
          </cell>
          <cell r="B199" t="str">
            <v>MAQBOOL TEXTILES LTD</v>
          </cell>
          <cell r="C199">
            <v>1166100</v>
          </cell>
          <cell r="D199">
            <v>1166100</v>
          </cell>
          <cell r="E199">
            <v>0</v>
          </cell>
        </row>
        <row r="200">
          <cell r="A200" t="str">
            <v>14020086</v>
          </cell>
          <cell r="B200" t="str">
            <v>DIN TEXTILES MILL LTD</v>
          </cell>
          <cell r="C200">
            <v>0</v>
          </cell>
          <cell r="D200">
            <v>15127</v>
          </cell>
          <cell r="E200">
            <v>-15127</v>
          </cell>
        </row>
        <row r="201">
          <cell r="A201" t="str">
            <v>14020090</v>
          </cell>
          <cell r="B201" t="str">
            <v>NAFEES COTTON MILLS</v>
          </cell>
          <cell r="C201">
            <v>0</v>
          </cell>
          <cell r="D201">
            <v>30274</v>
          </cell>
          <cell r="E201">
            <v>-30274</v>
          </cell>
        </row>
        <row r="202">
          <cell r="A202" t="str">
            <v>14020091</v>
          </cell>
          <cell r="B202" t="str">
            <v>SITARA CHEMICAL</v>
          </cell>
          <cell r="C202">
            <v>0</v>
          </cell>
          <cell r="D202">
            <v>2</v>
          </cell>
          <cell r="E202">
            <v>-2</v>
          </cell>
        </row>
        <row r="203">
          <cell r="A203" t="str">
            <v>14020092</v>
          </cell>
          <cell r="B203" t="str">
            <v>RAVI SPINNING LTD</v>
          </cell>
          <cell r="C203">
            <v>687700</v>
          </cell>
          <cell r="D203">
            <v>687700</v>
          </cell>
          <cell r="E203">
            <v>0</v>
          </cell>
        </row>
        <row r="204">
          <cell r="A204" t="str">
            <v>14020093</v>
          </cell>
          <cell r="B204" t="str">
            <v>M G M CORPORATION</v>
          </cell>
          <cell r="C204">
            <v>2124395</v>
          </cell>
          <cell r="D204">
            <v>2124395</v>
          </cell>
          <cell r="E204">
            <v>0</v>
          </cell>
        </row>
        <row r="205">
          <cell r="A205" t="str">
            <v>14020151</v>
          </cell>
          <cell r="B205" t="str">
            <v>UMER FABRIC</v>
          </cell>
          <cell r="C205">
            <v>6215</v>
          </cell>
          <cell r="D205">
            <v>0</v>
          </cell>
          <cell r="E205">
            <v>6215</v>
          </cell>
        </row>
        <row r="206">
          <cell r="A206" t="str">
            <v>14020153</v>
          </cell>
          <cell r="B206" t="str">
            <v>KASHIR TEXTILES LTD</v>
          </cell>
          <cell r="C206">
            <v>370500</v>
          </cell>
          <cell r="D206">
            <v>359100</v>
          </cell>
          <cell r="E206">
            <v>11400</v>
          </cell>
        </row>
        <row r="207">
          <cell r="A207" t="str">
            <v>14020155</v>
          </cell>
          <cell r="B207" t="str">
            <v>A.J. TEXTILES</v>
          </cell>
          <cell r="C207">
            <v>106400</v>
          </cell>
          <cell r="D207">
            <v>106400</v>
          </cell>
          <cell r="E207">
            <v>0</v>
          </cell>
        </row>
        <row r="208">
          <cell r="A208" t="str">
            <v>14020181</v>
          </cell>
          <cell r="B208" t="str">
            <v>ADIL TEXTILES</v>
          </cell>
          <cell r="C208">
            <v>586787</v>
          </cell>
          <cell r="D208">
            <v>586788</v>
          </cell>
          <cell r="E208">
            <v>-1</v>
          </cell>
        </row>
        <row r="209">
          <cell r="A209" t="str">
            <v>14020182</v>
          </cell>
          <cell r="B209" t="str">
            <v>AMIN TEXTILES</v>
          </cell>
          <cell r="C209">
            <v>3202275</v>
          </cell>
          <cell r="D209">
            <v>3598261</v>
          </cell>
          <cell r="E209">
            <v>-395986</v>
          </cell>
        </row>
        <row r="210">
          <cell r="A210" t="str">
            <v>14020183</v>
          </cell>
          <cell r="B210" t="str">
            <v>IDEAL SPINNING</v>
          </cell>
          <cell r="C210">
            <v>6236001</v>
          </cell>
          <cell r="D210">
            <v>6378673</v>
          </cell>
          <cell r="E210">
            <v>-142672</v>
          </cell>
        </row>
        <row r="211">
          <cell r="A211" t="str">
            <v>14030000</v>
          </cell>
          <cell r="B211" t="str">
            <v>POLYSTER</v>
          </cell>
          <cell r="C211">
            <v>0</v>
          </cell>
          <cell r="D211">
            <v>116376</v>
          </cell>
          <cell r="E211">
            <v>-116376</v>
          </cell>
        </row>
        <row r="212">
          <cell r="A212" t="str">
            <v>14030002</v>
          </cell>
          <cell r="B212" t="str">
            <v>MOHIB FABRICS IND</v>
          </cell>
          <cell r="C212">
            <v>0</v>
          </cell>
          <cell r="D212">
            <v>116376</v>
          </cell>
          <cell r="E212">
            <v>-116376</v>
          </cell>
        </row>
        <row r="213">
          <cell r="A213" t="str">
            <v>14050000</v>
          </cell>
          <cell r="B213" t="str">
            <v>STORES</v>
          </cell>
          <cell r="C213">
            <v>47055927.5</v>
          </cell>
          <cell r="D213">
            <v>51225827.729999997</v>
          </cell>
          <cell r="E213">
            <v>-4169900.23</v>
          </cell>
        </row>
        <row r="214">
          <cell r="A214" t="str">
            <v>14050010</v>
          </cell>
          <cell r="B214" t="str">
            <v>J.S. PRINTERS RWP</v>
          </cell>
          <cell r="C214">
            <v>210906</v>
          </cell>
          <cell r="D214">
            <v>264772</v>
          </cell>
          <cell r="E214">
            <v>-53866</v>
          </cell>
        </row>
        <row r="215">
          <cell r="A215" t="str">
            <v>14050025</v>
          </cell>
          <cell r="B215" t="str">
            <v>CALTEX OIL</v>
          </cell>
          <cell r="C215">
            <v>40409</v>
          </cell>
          <cell r="D215">
            <v>152673.20000000001</v>
          </cell>
          <cell r="E215">
            <v>-112264.2</v>
          </cell>
        </row>
        <row r="216">
          <cell r="A216" t="str">
            <v>14050028</v>
          </cell>
          <cell r="B216" t="str">
            <v>PAKISTAN STATE OIL</v>
          </cell>
          <cell r="C216">
            <v>1371736</v>
          </cell>
          <cell r="D216">
            <v>1033010.44</v>
          </cell>
          <cell r="E216">
            <v>338725.56</v>
          </cell>
        </row>
        <row r="217">
          <cell r="A217" t="str">
            <v>14050029</v>
          </cell>
          <cell r="B217" t="str">
            <v>RAFHAN MAIZ PRODUCTS</v>
          </cell>
          <cell r="C217">
            <v>5990105</v>
          </cell>
          <cell r="D217">
            <v>6267981.0800000001</v>
          </cell>
          <cell r="E217">
            <v>-277876.08</v>
          </cell>
        </row>
        <row r="218">
          <cell r="A218" t="str">
            <v>14050032</v>
          </cell>
          <cell r="B218" t="str">
            <v>PAKISTAN BURMA SHELL</v>
          </cell>
          <cell r="C218">
            <v>11146969.43</v>
          </cell>
          <cell r="D218">
            <v>11018476.76</v>
          </cell>
          <cell r="E218">
            <v>128492.67</v>
          </cell>
        </row>
        <row r="219">
          <cell r="A219" t="str">
            <v>14050039</v>
          </cell>
          <cell r="B219" t="str">
            <v>ABID INDUSTRIES</v>
          </cell>
          <cell r="C219">
            <v>293121</v>
          </cell>
          <cell r="D219">
            <v>293121</v>
          </cell>
          <cell r="E219">
            <v>0</v>
          </cell>
        </row>
        <row r="220">
          <cell r="A220" t="str">
            <v>14050043</v>
          </cell>
          <cell r="B220" t="str">
            <v>HAWK EYE SERVICES</v>
          </cell>
          <cell r="C220">
            <v>0</v>
          </cell>
          <cell r="D220">
            <v>7323.74</v>
          </cell>
          <cell r="E220">
            <v>-7323.74</v>
          </cell>
        </row>
        <row r="221">
          <cell r="A221" t="str">
            <v>14050052</v>
          </cell>
          <cell r="B221" t="str">
            <v>DAWOOD MILL STORE</v>
          </cell>
          <cell r="C221">
            <v>641033.06999999995</v>
          </cell>
          <cell r="D221">
            <v>641034</v>
          </cell>
          <cell r="E221">
            <v>-0.93</v>
          </cell>
        </row>
        <row r="222">
          <cell r="A222" t="str">
            <v>14050053</v>
          </cell>
          <cell r="B222" t="str">
            <v>S.S. TECHNICAL</v>
          </cell>
          <cell r="C222">
            <v>20</v>
          </cell>
          <cell r="D222">
            <v>0</v>
          </cell>
          <cell r="E222">
            <v>20</v>
          </cell>
        </row>
        <row r="223">
          <cell r="A223" t="str">
            <v>14050054</v>
          </cell>
          <cell r="B223" t="str">
            <v>MAK INDUSTRIAL SERVICES</v>
          </cell>
          <cell r="C223">
            <v>93289.95</v>
          </cell>
          <cell r="D223">
            <v>109700</v>
          </cell>
          <cell r="E223">
            <v>-16410.05</v>
          </cell>
        </row>
        <row r="224">
          <cell r="A224" t="str">
            <v>14050057</v>
          </cell>
          <cell r="B224" t="str">
            <v>NATIVE ENGINEERING</v>
          </cell>
          <cell r="C224">
            <v>8963</v>
          </cell>
          <cell r="D224">
            <v>8963</v>
          </cell>
          <cell r="E224">
            <v>0</v>
          </cell>
        </row>
        <row r="225">
          <cell r="A225" t="str">
            <v>14050084</v>
          </cell>
          <cell r="B225" t="str">
            <v>YOUSAF ZAI TRADING CO.</v>
          </cell>
          <cell r="C225">
            <v>8800</v>
          </cell>
          <cell r="D225">
            <v>8800</v>
          </cell>
          <cell r="E225">
            <v>0</v>
          </cell>
        </row>
        <row r="226">
          <cell r="A226" t="str">
            <v>14050085</v>
          </cell>
          <cell r="B226" t="str">
            <v>INTERNATIONAL COMPUTER BUS</v>
          </cell>
          <cell r="C226">
            <v>5625</v>
          </cell>
          <cell r="D226">
            <v>7125</v>
          </cell>
          <cell r="E226">
            <v>-1500</v>
          </cell>
        </row>
        <row r="227">
          <cell r="A227" t="str">
            <v>14050086</v>
          </cell>
          <cell r="B227" t="str">
            <v>SIZING AIDS</v>
          </cell>
          <cell r="C227">
            <v>5000</v>
          </cell>
          <cell r="D227">
            <v>5000</v>
          </cell>
          <cell r="E227">
            <v>0</v>
          </cell>
        </row>
        <row r="228">
          <cell r="A228" t="str">
            <v>14050089</v>
          </cell>
          <cell r="B228" t="str">
            <v>SARFARAZ ENGINEERING</v>
          </cell>
          <cell r="C228">
            <v>0</v>
          </cell>
          <cell r="D228">
            <v>0.5</v>
          </cell>
          <cell r="E228">
            <v>-0.5</v>
          </cell>
        </row>
        <row r="229">
          <cell r="A229" t="str">
            <v>14050103</v>
          </cell>
          <cell r="B229" t="str">
            <v>POLICON PAKISTAN</v>
          </cell>
          <cell r="C229">
            <v>280988</v>
          </cell>
          <cell r="D229">
            <v>13790</v>
          </cell>
          <cell r="E229">
            <v>267198</v>
          </cell>
        </row>
        <row r="230">
          <cell r="A230" t="str">
            <v>14050108</v>
          </cell>
          <cell r="B230" t="str">
            <v>PRECISION RUBBER PRODUCTS</v>
          </cell>
          <cell r="C230">
            <v>55541</v>
          </cell>
          <cell r="D230">
            <v>48600.22</v>
          </cell>
          <cell r="E230">
            <v>6940.78</v>
          </cell>
        </row>
        <row r="231">
          <cell r="A231" t="str">
            <v>14050110</v>
          </cell>
          <cell r="B231" t="str">
            <v>FARHAN ENGINEERING WORKS</v>
          </cell>
          <cell r="C231">
            <v>0</v>
          </cell>
          <cell r="D231">
            <v>16637</v>
          </cell>
          <cell r="E231">
            <v>-16637</v>
          </cell>
        </row>
        <row r="232">
          <cell r="A232" t="str">
            <v>14050124</v>
          </cell>
          <cell r="B232" t="str">
            <v>ROSHAN BROTHERS</v>
          </cell>
          <cell r="C232">
            <v>344</v>
          </cell>
          <cell r="D232">
            <v>0</v>
          </cell>
          <cell r="E232">
            <v>344</v>
          </cell>
        </row>
        <row r="233">
          <cell r="A233" t="str">
            <v>14050127</v>
          </cell>
          <cell r="B233" t="str">
            <v>ALIED ENGINERING</v>
          </cell>
          <cell r="C233">
            <v>266240.63</v>
          </cell>
          <cell r="D233">
            <v>266237</v>
          </cell>
          <cell r="E233">
            <v>3.63</v>
          </cell>
        </row>
        <row r="234">
          <cell r="A234" t="str">
            <v>14050132</v>
          </cell>
          <cell r="B234" t="str">
            <v>PICANOL BELGIUM</v>
          </cell>
          <cell r="C234">
            <v>1553359.99</v>
          </cell>
          <cell r="D234">
            <v>1422672.24</v>
          </cell>
          <cell r="E234">
            <v>130687.75</v>
          </cell>
        </row>
        <row r="235">
          <cell r="A235" t="str">
            <v>14050133</v>
          </cell>
          <cell r="B235" t="str">
            <v>M/S M.B.ENGINEERING</v>
          </cell>
          <cell r="C235">
            <v>151370</v>
          </cell>
          <cell r="D235">
            <v>151370</v>
          </cell>
          <cell r="E235">
            <v>0</v>
          </cell>
        </row>
        <row r="236">
          <cell r="A236" t="str">
            <v>14050153</v>
          </cell>
          <cell r="B236" t="str">
            <v>LASANI TECHNOLINPEX</v>
          </cell>
          <cell r="C236">
            <v>20000</v>
          </cell>
          <cell r="D236">
            <v>15122</v>
          </cell>
          <cell r="E236">
            <v>4878</v>
          </cell>
        </row>
        <row r="237">
          <cell r="A237" t="str">
            <v>14050186</v>
          </cell>
          <cell r="B237" t="str">
            <v>IMPACT DESIGN</v>
          </cell>
          <cell r="C237">
            <v>0</v>
          </cell>
          <cell r="D237">
            <v>118889.4</v>
          </cell>
          <cell r="E237">
            <v>-118889.4</v>
          </cell>
        </row>
        <row r="238">
          <cell r="A238" t="str">
            <v>14050191</v>
          </cell>
          <cell r="B238" t="str">
            <v>MOSSA CO</v>
          </cell>
          <cell r="C238">
            <v>14400</v>
          </cell>
          <cell r="D238">
            <v>14400</v>
          </cell>
          <cell r="E238">
            <v>0</v>
          </cell>
        </row>
        <row r="239">
          <cell r="A239" t="str">
            <v>14050198</v>
          </cell>
          <cell r="B239" t="str">
            <v>ZEB IMPEX MULTI NATNL.CHEM</v>
          </cell>
          <cell r="C239">
            <v>819720</v>
          </cell>
          <cell r="D239">
            <v>819720</v>
          </cell>
          <cell r="E239">
            <v>0</v>
          </cell>
        </row>
        <row r="240">
          <cell r="A240" t="str">
            <v>14050208</v>
          </cell>
          <cell r="B240" t="str">
            <v>AMEEJEE VALEEJEE&amp;SONS</v>
          </cell>
          <cell r="C240">
            <v>304244</v>
          </cell>
          <cell r="D240">
            <v>395948.02</v>
          </cell>
          <cell r="E240">
            <v>-91704.02</v>
          </cell>
        </row>
        <row r="241">
          <cell r="A241" t="str">
            <v>14050209</v>
          </cell>
          <cell r="B241" t="str">
            <v>MAYA TRADERS KARACHI</v>
          </cell>
          <cell r="C241">
            <v>0</v>
          </cell>
          <cell r="D241">
            <v>11000</v>
          </cell>
          <cell r="E241">
            <v>-11000</v>
          </cell>
        </row>
        <row r="242">
          <cell r="A242" t="str">
            <v>14050218</v>
          </cell>
          <cell r="B242" t="str">
            <v>AKBARI STORE (PVT) LTD.</v>
          </cell>
          <cell r="C242">
            <v>174839</v>
          </cell>
          <cell r="D242">
            <v>176075.4</v>
          </cell>
          <cell r="E242">
            <v>-1236.4000000000001</v>
          </cell>
        </row>
        <row r="243">
          <cell r="A243" t="str">
            <v>14050224</v>
          </cell>
          <cell r="B243" t="str">
            <v>RAVI THREAD</v>
          </cell>
          <cell r="C243">
            <v>419120</v>
          </cell>
          <cell r="D243">
            <v>611945</v>
          </cell>
          <cell r="E243">
            <v>-192825</v>
          </cell>
        </row>
        <row r="244">
          <cell r="A244" t="str">
            <v>14050225</v>
          </cell>
          <cell r="B244" t="str">
            <v>SIDDIQUE CORPORATION</v>
          </cell>
          <cell r="C244">
            <v>202638</v>
          </cell>
          <cell r="D244">
            <v>194638</v>
          </cell>
          <cell r="E244">
            <v>8000</v>
          </cell>
        </row>
        <row r="245">
          <cell r="A245" t="str">
            <v>14050246</v>
          </cell>
          <cell r="B245" t="str">
            <v>M.B. DYERS</v>
          </cell>
          <cell r="C245">
            <v>78455</v>
          </cell>
          <cell r="D245">
            <v>78455</v>
          </cell>
          <cell r="E245">
            <v>0</v>
          </cell>
        </row>
        <row r="246">
          <cell r="A246" t="str">
            <v>14050249</v>
          </cell>
          <cell r="B246" t="str">
            <v>AMAD CORPORATION</v>
          </cell>
          <cell r="C246">
            <v>0</v>
          </cell>
          <cell r="D246">
            <v>39600</v>
          </cell>
          <cell r="E246">
            <v>-39600</v>
          </cell>
        </row>
        <row r="247">
          <cell r="A247" t="str">
            <v>14050252</v>
          </cell>
          <cell r="B247" t="str">
            <v>I.S.ENTERPRISES</v>
          </cell>
          <cell r="C247">
            <v>0</v>
          </cell>
          <cell r="D247">
            <v>0.5</v>
          </cell>
          <cell r="E247">
            <v>-0.5</v>
          </cell>
        </row>
        <row r="248">
          <cell r="A248" t="str">
            <v>14050258</v>
          </cell>
          <cell r="B248" t="str">
            <v>REJAN INTERNATIONAL.</v>
          </cell>
          <cell r="C248">
            <v>50000</v>
          </cell>
          <cell r="D248">
            <v>264245</v>
          </cell>
          <cell r="E248">
            <v>-214245</v>
          </cell>
        </row>
        <row r="249">
          <cell r="A249" t="str">
            <v>14050259</v>
          </cell>
          <cell r="B249" t="str">
            <v>BENNINGER AG SWIZERLAND</v>
          </cell>
          <cell r="C249">
            <v>689285</v>
          </cell>
          <cell r="D249">
            <v>689285</v>
          </cell>
          <cell r="E249">
            <v>0</v>
          </cell>
        </row>
        <row r="250">
          <cell r="A250" t="str">
            <v>14050260</v>
          </cell>
          <cell r="B250" t="str">
            <v>SPINDLE CRAFTS</v>
          </cell>
          <cell r="C250">
            <v>0</v>
          </cell>
          <cell r="D250">
            <v>3440</v>
          </cell>
          <cell r="E250">
            <v>-3440</v>
          </cell>
        </row>
        <row r="251">
          <cell r="A251" t="str">
            <v>14050261</v>
          </cell>
          <cell r="B251" t="str">
            <v>TECHNO WELD CORPORATION</v>
          </cell>
          <cell r="C251">
            <v>6260</v>
          </cell>
          <cell r="D251">
            <v>18500</v>
          </cell>
          <cell r="E251">
            <v>-12240</v>
          </cell>
        </row>
        <row r="252">
          <cell r="A252" t="str">
            <v>14050263</v>
          </cell>
          <cell r="B252" t="str">
            <v>STANDARD ENGG. RAWALPINDI</v>
          </cell>
          <cell r="C252">
            <v>267775</v>
          </cell>
          <cell r="D252">
            <v>291525</v>
          </cell>
          <cell r="E252">
            <v>-23750</v>
          </cell>
        </row>
        <row r="253">
          <cell r="A253" t="str">
            <v>14050265</v>
          </cell>
          <cell r="B253" t="str">
            <v>OVERSEAS ENTERPRISES</v>
          </cell>
          <cell r="C253">
            <v>0</v>
          </cell>
          <cell r="D253">
            <v>2030</v>
          </cell>
          <cell r="E253">
            <v>-2030</v>
          </cell>
        </row>
        <row r="254">
          <cell r="A254" t="str">
            <v>14050267</v>
          </cell>
          <cell r="B254" t="str">
            <v>MICRO SENSE RWP.</v>
          </cell>
          <cell r="C254">
            <v>0</v>
          </cell>
          <cell r="D254">
            <v>5010</v>
          </cell>
          <cell r="E254">
            <v>-5010</v>
          </cell>
        </row>
        <row r="255">
          <cell r="A255" t="str">
            <v>14050272</v>
          </cell>
          <cell r="B255" t="str">
            <v>SHEIKH RIAZ</v>
          </cell>
          <cell r="C255">
            <v>160688</v>
          </cell>
          <cell r="D255">
            <v>0</v>
          </cell>
          <cell r="E255">
            <v>160688</v>
          </cell>
        </row>
        <row r="256">
          <cell r="A256" t="str">
            <v>14050274</v>
          </cell>
          <cell r="B256" t="str">
            <v>AFTAB MILL STORES</v>
          </cell>
          <cell r="C256">
            <v>94725</v>
          </cell>
          <cell r="D256">
            <v>94725</v>
          </cell>
          <cell r="E256">
            <v>0</v>
          </cell>
        </row>
        <row r="257">
          <cell r="A257" t="str">
            <v>14050276</v>
          </cell>
          <cell r="B257" t="str">
            <v>IMPORIENT CHEMICALS</v>
          </cell>
          <cell r="C257">
            <v>0</v>
          </cell>
          <cell r="D257">
            <v>160688</v>
          </cell>
          <cell r="E257">
            <v>-160688</v>
          </cell>
        </row>
        <row r="258">
          <cell r="A258" t="str">
            <v>14050280</v>
          </cell>
          <cell r="B258" t="str">
            <v>CLASSIC ELECTRIC</v>
          </cell>
          <cell r="C258">
            <v>0</v>
          </cell>
          <cell r="D258">
            <v>132489.85</v>
          </cell>
          <cell r="E258">
            <v>-132489.85</v>
          </cell>
        </row>
        <row r="259">
          <cell r="A259" t="str">
            <v>14050282</v>
          </cell>
          <cell r="B259" t="str">
            <v>HAFIZ THREAD WORKS</v>
          </cell>
          <cell r="C259">
            <v>1087500</v>
          </cell>
          <cell r="D259">
            <v>1210350</v>
          </cell>
          <cell r="E259">
            <v>-122850</v>
          </cell>
        </row>
        <row r="260">
          <cell r="A260" t="str">
            <v>14050287</v>
          </cell>
          <cell r="B260" t="str">
            <v>REHMAN (LUCKY) CHEMICALS FSD.</v>
          </cell>
          <cell r="C260">
            <v>3369894</v>
          </cell>
          <cell r="D260">
            <v>4275451.9000000004</v>
          </cell>
          <cell r="E260">
            <v>-905557.9</v>
          </cell>
        </row>
        <row r="261">
          <cell r="A261" t="str">
            <v>14050291</v>
          </cell>
          <cell r="B261" t="str">
            <v>A.W. ENGG. CO.,</v>
          </cell>
          <cell r="C261">
            <v>1105580</v>
          </cell>
          <cell r="D261">
            <v>1415724</v>
          </cell>
          <cell r="E261">
            <v>-310144</v>
          </cell>
        </row>
        <row r="262">
          <cell r="A262" t="str">
            <v>14050294</v>
          </cell>
          <cell r="B262" t="str">
            <v>PAK CARD CLOTHING</v>
          </cell>
          <cell r="C262">
            <v>46358</v>
          </cell>
          <cell r="D262">
            <v>46358</v>
          </cell>
          <cell r="E262">
            <v>0</v>
          </cell>
        </row>
        <row r="263">
          <cell r="A263" t="str">
            <v>14050295</v>
          </cell>
          <cell r="B263" t="str">
            <v>DEELIGHT GRAPHICS</v>
          </cell>
          <cell r="C263">
            <v>0</v>
          </cell>
          <cell r="D263">
            <v>546</v>
          </cell>
          <cell r="E263">
            <v>-546</v>
          </cell>
        </row>
        <row r="264">
          <cell r="A264" t="str">
            <v>14050296</v>
          </cell>
          <cell r="B264" t="str">
            <v>AFTAB MILL STORE</v>
          </cell>
          <cell r="C264">
            <v>2500</v>
          </cell>
          <cell r="D264">
            <v>0</v>
          </cell>
          <cell r="E264">
            <v>2500</v>
          </cell>
        </row>
        <row r="265">
          <cell r="A265" t="str">
            <v>14050301</v>
          </cell>
          <cell r="B265" t="str">
            <v>GOLDEN SILK MILL</v>
          </cell>
          <cell r="C265">
            <v>196036</v>
          </cell>
          <cell r="D265">
            <v>196036</v>
          </cell>
          <cell r="E265">
            <v>0</v>
          </cell>
        </row>
        <row r="266">
          <cell r="A266" t="str">
            <v>14050308</v>
          </cell>
          <cell r="B266" t="str">
            <v>LOTUS FACTOR</v>
          </cell>
          <cell r="C266">
            <v>1527</v>
          </cell>
          <cell r="D266">
            <v>2735</v>
          </cell>
          <cell r="E266">
            <v>-1208</v>
          </cell>
        </row>
        <row r="267">
          <cell r="A267" t="str">
            <v>14050312</v>
          </cell>
          <cell r="B267" t="str">
            <v>NORTHERN BOTTLERS PVT LTD</v>
          </cell>
          <cell r="C267">
            <v>0</v>
          </cell>
          <cell r="D267">
            <v>1000</v>
          </cell>
          <cell r="E267">
            <v>-1000</v>
          </cell>
        </row>
        <row r="268">
          <cell r="A268" t="str">
            <v>14050314</v>
          </cell>
          <cell r="B268" t="str">
            <v>AHMED BUHKSH AND SONS</v>
          </cell>
          <cell r="C268">
            <v>0</v>
          </cell>
          <cell r="D268">
            <v>68000</v>
          </cell>
          <cell r="E268">
            <v>-68000</v>
          </cell>
        </row>
        <row r="269">
          <cell r="A269" t="str">
            <v>14050316</v>
          </cell>
          <cell r="B269" t="str">
            <v>AKHTAR AND SONS. GOLDEN S</v>
          </cell>
          <cell r="C269">
            <v>29900</v>
          </cell>
          <cell r="D269">
            <v>29900</v>
          </cell>
          <cell r="E269">
            <v>0</v>
          </cell>
        </row>
        <row r="270">
          <cell r="A270" t="str">
            <v>14050317</v>
          </cell>
          <cell r="B270" t="str">
            <v>ALI AMJAD TRADING CO.,</v>
          </cell>
          <cell r="C270">
            <v>0</v>
          </cell>
          <cell r="D270">
            <v>5000</v>
          </cell>
          <cell r="E270">
            <v>-5000</v>
          </cell>
        </row>
        <row r="271">
          <cell r="A271" t="str">
            <v>14050323</v>
          </cell>
          <cell r="B271" t="str">
            <v>CREATIVE ELECTRONICS</v>
          </cell>
          <cell r="C271">
            <v>0</v>
          </cell>
          <cell r="D271">
            <v>4918</v>
          </cell>
          <cell r="E271">
            <v>-4918</v>
          </cell>
        </row>
        <row r="272">
          <cell r="A272" t="str">
            <v>14050324</v>
          </cell>
          <cell r="B272" t="str">
            <v>M/S ALMAS IMPEX</v>
          </cell>
          <cell r="C272">
            <v>112200</v>
          </cell>
          <cell r="D272">
            <v>112200</v>
          </cell>
          <cell r="E272">
            <v>0</v>
          </cell>
        </row>
        <row r="273">
          <cell r="A273" t="str">
            <v>14050327</v>
          </cell>
          <cell r="B273" t="str">
            <v>PANA COMMUNICATOIN INC.</v>
          </cell>
          <cell r="C273">
            <v>0</v>
          </cell>
          <cell r="D273">
            <v>3000</v>
          </cell>
          <cell r="E273">
            <v>-3000</v>
          </cell>
        </row>
        <row r="274">
          <cell r="A274" t="str">
            <v>14050331</v>
          </cell>
          <cell r="B274" t="str">
            <v>SIMEE CHEMICALS</v>
          </cell>
          <cell r="C274">
            <v>0</v>
          </cell>
          <cell r="D274">
            <v>5400</v>
          </cell>
          <cell r="E274">
            <v>-5400</v>
          </cell>
        </row>
        <row r="275">
          <cell r="A275" t="str">
            <v>14050332</v>
          </cell>
          <cell r="B275" t="str">
            <v>VERBRUGGE BELGIUM</v>
          </cell>
          <cell r="C275">
            <v>858512</v>
          </cell>
          <cell r="D275">
            <v>641941.12</v>
          </cell>
          <cell r="E275">
            <v>216570.88</v>
          </cell>
        </row>
        <row r="276">
          <cell r="A276" t="str">
            <v>14050334</v>
          </cell>
          <cell r="B276" t="str">
            <v>SPINTEX ENTERPRICES</v>
          </cell>
          <cell r="C276">
            <v>0</v>
          </cell>
          <cell r="D276">
            <v>117494.39999999999</v>
          </cell>
          <cell r="E276">
            <v>-117494.39999999999</v>
          </cell>
        </row>
        <row r="277">
          <cell r="A277" t="str">
            <v>14050340</v>
          </cell>
          <cell r="B277" t="str">
            <v>R.S.A PRINTERS</v>
          </cell>
          <cell r="C277">
            <v>6240</v>
          </cell>
          <cell r="D277">
            <v>6240</v>
          </cell>
          <cell r="E277">
            <v>0</v>
          </cell>
        </row>
        <row r="278">
          <cell r="A278" t="str">
            <v>14050342</v>
          </cell>
          <cell r="B278" t="str">
            <v>J &amp; P COATS PAKISTAN</v>
          </cell>
          <cell r="C278">
            <v>378054</v>
          </cell>
          <cell r="D278">
            <v>378752</v>
          </cell>
          <cell r="E278">
            <v>-698</v>
          </cell>
        </row>
        <row r="279">
          <cell r="A279" t="str">
            <v>14050346</v>
          </cell>
          <cell r="B279" t="str">
            <v>UNIVERSAL CHEMICAL INDUSTRIS</v>
          </cell>
          <cell r="C279">
            <v>0</v>
          </cell>
          <cell r="D279">
            <v>8012.5</v>
          </cell>
          <cell r="E279">
            <v>-8012.5</v>
          </cell>
        </row>
        <row r="280">
          <cell r="A280" t="str">
            <v>14050347</v>
          </cell>
          <cell r="B280" t="str">
            <v>PAK ASIA MILL STORE</v>
          </cell>
          <cell r="C280">
            <v>66749</v>
          </cell>
          <cell r="D280">
            <v>0</v>
          </cell>
          <cell r="E280">
            <v>66749</v>
          </cell>
        </row>
        <row r="281">
          <cell r="A281" t="str">
            <v>14050350</v>
          </cell>
          <cell r="B281" t="str">
            <v>TECH N TRADES</v>
          </cell>
          <cell r="C281">
            <v>106475</v>
          </cell>
          <cell r="D281">
            <v>106475</v>
          </cell>
          <cell r="E281">
            <v>0</v>
          </cell>
        </row>
        <row r="282">
          <cell r="A282" t="str">
            <v>14050351</v>
          </cell>
          <cell r="B282" t="str">
            <v>S.M TARADERS</v>
          </cell>
          <cell r="C282">
            <v>0</v>
          </cell>
          <cell r="D282">
            <v>6550</v>
          </cell>
          <cell r="E282">
            <v>-6550</v>
          </cell>
        </row>
        <row r="283">
          <cell r="A283" t="str">
            <v>14050354</v>
          </cell>
          <cell r="B283" t="str">
            <v>YOUSAF ZIA KARACHI</v>
          </cell>
          <cell r="C283">
            <v>57882</v>
          </cell>
          <cell r="D283">
            <v>57882</v>
          </cell>
          <cell r="E283">
            <v>0</v>
          </cell>
        </row>
        <row r="284">
          <cell r="A284" t="str">
            <v>14050357</v>
          </cell>
          <cell r="B284" t="str">
            <v>TECH-N-TRADE</v>
          </cell>
          <cell r="C284">
            <v>4300</v>
          </cell>
          <cell r="D284">
            <v>123210</v>
          </cell>
          <cell r="E284">
            <v>-118910</v>
          </cell>
        </row>
        <row r="285">
          <cell r="A285" t="str">
            <v>14050358</v>
          </cell>
          <cell r="B285" t="str">
            <v>A.I.GHANI</v>
          </cell>
          <cell r="C285">
            <v>246965</v>
          </cell>
          <cell r="D285">
            <v>0</v>
          </cell>
          <cell r="E285">
            <v>246965</v>
          </cell>
        </row>
        <row r="286">
          <cell r="A286" t="str">
            <v>14050361</v>
          </cell>
          <cell r="B286" t="str">
            <v>A.J. CORPORATION</v>
          </cell>
          <cell r="C286">
            <v>331488</v>
          </cell>
          <cell r="D286">
            <v>342545</v>
          </cell>
          <cell r="E286">
            <v>-11057</v>
          </cell>
        </row>
        <row r="287">
          <cell r="A287" t="str">
            <v>14050367</v>
          </cell>
          <cell r="B287" t="str">
            <v>HABIB SIKANDER &amp; CO.</v>
          </cell>
          <cell r="C287">
            <v>134269</v>
          </cell>
          <cell r="D287">
            <v>134269</v>
          </cell>
          <cell r="E287">
            <v>0</v>
          </cell>
        </row>
        <row r="288">
          <cell r="A288" t="str">
            <v>14050369</v>
          </cell>
          <cell r="B288" t="str">
            <v>INFOTECH COMMUNICATION</v>
          </cell>
          <cell r="C288">
            <v>0</v>
          </cell>
          <cell r="D288">
            <v>254</v>
          </cell>
          <cell r="E288">
            <v>-254</v>
          </cell>
        </row>
        <row r="289">
          <cell r="A289" t="str">
            <v>14050370</v>
          </cell>
          <cell r="B289" t="str">
            <v>STUBLI AG</v>
          </cell>
          <cell r="C289">
            <v>1407470</v>
          </cell>
          <cell r="D289">
            <v>1352062.5</v>
          </cell>
          <cell r="E289">
            <v>55407.5</v>
          </cell>
        </row>
        <row r="290">
          <cell r="A290" t="str">
            <v>14050372</v>
          </cell>
          <cell r="B290" t="str">
            <v>MALIK FABRIC HOUSE</v>
          </cell>
          <cell r="C290">
            <v>0</v>
          </cell>
          <cell r="D290">
            <v>200</v>
          </cell>
          <cell r="E290">
            <v>-200</v>
          </cell>
        </row>
        <row r="291">
          <cell r="A291" t="str">
            <v>14050374</v>
          </cell>
          <cell r="B291" t="str">
            <v>COSMOS INTERNATIONAL</v>
          </cell>
          <cell r="C291">
            <v>2850</v>
          </cell>
          <cell r="D291">
            <v>4350</v>
          </cell>
          <cell r="E291">
            <v>-1500</v>
          </cell>
        </row>
        <row r="292">
          <cell r="A292" t="str">
            <v>14050375</v>
          </cell>
          <cell r="B292" t="str">
            <v>LATIF DY MACKERS</v>
          </cell>
          <cell r="C292">
            <v>44094</v>
          </cell>
          <cell r="D292">
            <v>51969</v>
          </cell>
          <cell r="E292">
            <v>-7875</v>
          </cell>
        </row>
        <row r="293">
          <cell r="A293" t="str">
            <v>14050376</v>
          </cell>
          <cell r="B293" t="str">
            <v>HAKIM ELECTONICS</v>
          </cell>
          <cell r="C293">
            <v>0</v>
          </cell>
          <cell r="D293">
            <v>17896</v>
          </cell>
          <cell r="E293">
            <v>-17896</v>
          </cell>
        </row>
        <row r="294">
          <cell r="A294" t="str">
            <v>14050377</v>
          </cell>
          <cell r="B294" t="str">
            <v>A.I.ENGINEERING</v>
          </cell>
          <cell r="C294">
            <v>0</v>
          </cell>
          <cell r="D294">
            <v>680</v>
          </cell>
          <cell r="E294">
            <v>-680</v>
          </cell>
        </row>
        <row r="295">
          <cell r="A295" t="str">
            <v>14050385</v>
          </cell>
          <cell r="B295" t="str">
            <v>UNITED INDUSTRIES LECT</v>
          </cell>
          <cell r="C295">
            <v>7230</v>
          </cell>
          <cell r="D295">
            <v>7230</v>
          </cell>
          <cell r="E295">
            <v>0</v>
          </cell>
        </row>
        <row r="296">
          <cell r="A296" t="str">
            <v>14050390</v>
          </cell>
          <cell r="B296" t="str">
            <v>FISCHER PAOEGE</v>
          </cell>
          <cell r="C296">
            <v>123431</v>
          </cell>
          <cell r="D296">
            <v>123431</v>
          </cell>
          <cell r="E296">
            <v>0</v>
          </cell>
        </row>
        <row r="297">
          <cell r="A297" t="str">
            <v>14050391</v>
          </cell>
          <cell r="B297" t="str">
            <v>CARPET COLLECTION &amp; FURNITURE</v>
          </cell>
          <cell r="C297">
            <v>0</v>
          </cell>
          <cell r="D297">
            <v>0.4</v>
          </cell>
          <cell r="E297">
            <v>-0.4</v>
          </cell>
        </row>
        <row r="298">
          <cell r="A298" t="str">
            <v>14050394</v>
          </cell>
          <cell r="B298" t="str">
            <v>SARDAR PAPER CONE (PVT) LTD</v>
          </cell>
          <cell r="C298">
            <v>1610762</v>
          </cell>
          <cell r="D298">
            <v>2044488.76</v>
          </cell>
          <cell r="E298">
            <v>-433726.76</v>
          </cell>
        </row>
        <row r="299">
          <cell r="A299" t="str">
            <v>14050395</v>
          </cell>
          <cell r="B299" t="str">
            <v>UNITED ENGINEERING SERVICE</v>
          </cell>
          <cell r="C299">
            <v>1119993</v>
          </cell>
          <cell r="D299">
            <v>1285105.55</v>
          </cell>
          <cell r="E299">
            <v>-165112.54999999999</v>
          </cell>
        </row>
        <row r="300">
          <cell r="A300" t="str">
            <v>14050396</v>
          </cell>
          <cell r="B300" t="str">
            <v>LIFE TIME COMPUTERS LHR</v>
          </cell>
          <cell r="C300">
            <v>0</v>
          </cell>
          <cell r="D300">
            <v>37500</v>
          </cell>
          <cell r="E300">
            <v>-37500</v>
          </cell>
        </row>
        <row r="301">
          <cell r="A301" t="str">
            <v>14050397</v>
          </cell>
          <cell r="B301" t="str">
            <v>PARVAIZ MILLS STORE</v>
          </cell>
          <cell r="C301">
            <v>0</v>
          </cell>
          <cell r="D301">
            <v>160</v>
          </cell>
          <cell r="E301">
            <v>-160</v>
          </cell>
        </row>
        <row r="302">
          <cell r="A302" t="str">
            <v>14050402</v>
          </cell>
          <cell r="B302" t="str">
            <v>AMIN PIPE STORE</v>
          </cell>
          <cell r="C302">
            <v>0</v>
          </cell>
          <cell r="D302">
            <v>20950</v>
          </cell>
          <cell r="E302">
            <v>-20950</v>
          </cell>
        </row>
        <row r="303">
          <cell r="A303" t="str">
            <v>14050407</v>
          </cell>
          <cell r="B303" t="str">
            <v>APPLIED PRODUCTS COMPANEY</v>
          </cell>
          <cell r="C303">
            <v>433185</v>
          </cell>
          <cell r="D303">
            <v>641804.5</v>
          </cell>
          <cell r="E303">
            <v>-208619.5</v>
          </cell>
        </row>
        <row r="304">
          <cell r="A304" t="str">
            <v>14050410</v>
          </cell>
          <cell r="B304" t="str">
            <v>FEROZ ENTER PRIESES</v>
          </cell>
          <cell r="C304">
            <v>71350</v>
          </cell>
          <cell r="D304">
            <v>71350</v>
          </cell>
          <cell r="E304">
            <v>0</v>
          </cell>
        </row>
        <row r="305">
          <cell r="A305" t="str">
            <v>14050412</v>
          </cell>
          <cell r="B305" t="str">
            <v>ABDUL SATTAR &amp; SONS F/ABAD</v>
          </cell>
          <cell r="C305">
            <v>43650</v>
          </cell>
          <cell r="D305">
            <v>43650</v>
          </cell>
          <cell r="E305">
            <v>0</v>
          </cell>
        </row>
        <row r="306">
          <cell r="A306" t="str">
            <v>14050414</v>
          </cell>
          <cell r="B306" t="str">
            <v>DAWN INDUSTRIES F/ABAD</v>
          </cell>
          <cell r="C306">
            <v>67550</v>
          </cell>
          <cell r="D306">
            <v>88977</v>
          </cell>
          <cell r="E306">
            <v>-21427</v>
          </cell>
        </row>
        <row r="307">
          <cell r="A307" t="str">
            <v>14050418</v>
          </cell>
          <cell r="B307" t="str">
            <v>UNIQUE ENGINEERING</v>
          </cell>
          <cell r="C307">
            <v>0</v>
          </cell>
          <cell r="D307">
            <v>297</v>
          </cell>
          <cell r="E307">
            <v>-297</v>
          </cell>
        </row>
        <row r="308">
          <cell r="A308" t="str">
            <v>14050419</v>
          </cell>
          <cell r="B308" t="str">
            <v>AAMER'S &amp; CO.</v>
          </cell>
          <cell r="C308">
            <v>0</v>
          </cell>
          <cell r="D308">
            <v>0.25</v>
          </cell>
          <cell r="E308">
            <v>-0.25</v>
          </cell>
        </row>
        <row r="309">
          <cell r="A309" t="str">
            <v>14050420</v>
          </cell>
          <cell r="B309" t="str">
            <v>DECENT MILL STORES</v>
          </cell>
          <cell r="C309">
            <v>58305</v>
          </cell>
          <cell r="D309">
            <v>86985</v>
          </cell>
          <cell r="E309">
            <v>-28680</v>
          </cell>
        </row>
        <row r="310">
          <cell r="A310" t="str">
            <v>14050422</v>
          </cell>
          <cell r="B310" t="str">
            <v>A-Y ENTERPRISES FAISAL ABAD</v>
          </cell>
          <cell r="C310">
            <v>685600</v>
          </cell>
          <cell r="D310">
            <v>685300</v>
          </cell>
          <cell r="E310">
            <v>300</v>
          </cell>
        </row>
        <row r="311">
          <cell r="A311" t="str">
            <v>14050423</v>
          </cell>
          <cell r="B311" t="str">
            <v>AFTAB TRADING CO. KARACHI</v>
          </cell>
          <cell r="C311">
            <v>80000</v>
          </cell>
          <cell r="D311">
            <v>128300</v>
          </cell>
          <cell r="E311">
            <v>-48300</v>
          </cell>
        </row>
        <row r="312">
          <cell r="A312" t="str">
            <v>14050424</v>
          </cell>
          <cell r="B312" t="str">
            <v>MOHIB ENTERPRISES</v>
          </cell>
          <cell r="C312">
            <v>32200</v>
          </cell>
          <cell r="D312">
            <v>36600</v>
          </cell>
          <cell r="E312">
            <v>-4400</v>
          </cell>
        </row>
        <row r="313">
          <cell r="A313" t="str">
            <v>14050426</v>
          </cell>
          <cell r="B313" t="str">
            <v>ELECRAB INTERNATIONAL</v>
          </cell>
          <cell r="C313">
            <v>0</v>
          </cell>
          <cell r="D313">
            <v>130</v>
          </cell>
          <cell r="E313">
            <v>-130</v>
          </cell>
        </row>
        <row r="314">
          <cell r="A314" t="str">
            <v>14050427</v>
          </cell>
          <cell r="B314" t="str">
            <v>MALHANCE TECHNICAL PTE LTD</v>
          </cell>
          <cell r="C314">
            <v>28680</v>
          </cell>
          <cell r="D314">
            <v>28680</v>
          </cell>
          <cell r="E314">
            <v>0</v>
          </cell>
        </row>
        <row r="315">
          <cell r="A315" t="str">
            <v>14050428</v>
          </cell>
          <cell r="B315" t="str">
            <v>SULTAN TRADING  LHR</v>
          </cell>
          <cell r="C315">
            <v>132000</v>
          </cell>
          <cell r="D315">
            <v>132000</v>
          </cell>
          <cell r="E315">
            <v>0</v>
          </cell>
        </row>
        <row r="316">
          <cell r="A316" t="str">
            <v>14050430</v>
          </cell>
          <cell r="B316" t="str">
            <v>INGER SOLD RAND INTL</v>
          </cell>
          <cell r="C316">
            <v>265205</v>
          </cell>
          <cell r="D316">
            <v>265205</v>
          </cell>
          <cell r="E316">
            <v>0</v>
          </cell>
        </row>
        <row r="317">
          <cell r="A317" t="str">
            <v>14050432</v>
          </cell>
          <cell r="B317" t="str">
            <v>SULTAN TRADING CO.</v>
          </cell>
          <cell r="C317">
            <v>0</v>
          </cell>
          <cell r="D317">
            <v>26250</v>
          </cell>
          <cell r="E317">
            <v>-26250</v>
          </cell>
        </row>
        <row r="318">
          <cell r="A318" t="str">
            <v>14050433</v>
          </cell>
          <cell r="B318" t="str">
            <v>TEXTILES SPARE IMPEX</v>
          </cell>
          <cell r="C318">
            <v>380190</v>
          </cell>
          <cell r="D318">
            <v>646895</v>
          </cell>
          <cell r="E318">
            <v>-266705</v>
          </cell>
        </row>
        <row r="319">
          <cell r="A319" t="str">
            <v>14050434</v>
          </cell>
          <cell r="B319" t="str">
            <v>NOVA SYPAK PVT LTD</v>
          </cell>
          <cell r="C319">
            <v>1058744</v>
          </cell>
          <cell r="D319">
            <v>1300743.55</v>
          </cell>
          <cell r="E319">
            <v>-241999.55</v>
          </cell>
        </row>
        <row r="320">
          <cell r="A320" t="str">
            <v>14050436</v>
          </cell>
          <cell r="B320" t="str">
            <v>ECC CO. LTED UK</v>
          </cell>
          <cell r="C320">
            <v>300780</v>
          </cell>
          <cell r="D320">
            <v>300780</v>
          </cell>
          <cell r="E320">
            <v>0</v>
          </cell>
        </row>
        <row r="321">
          <cell r="A321" t="str">
            <v>14050437</v>
          </cell>
          <cell r="B321" t="str">
            <v>SAIF BROTHERS</v>
          </cell>
          <cell r="C321">
            <v>105600</v>
          </cell>
          <cell r="D321">
            <v>105600</v>
          </cell>
          <cell r="E321">
            <v>0</v>
          </cell>
        </row>
        <row r="322">
          <cell r="A322" t="str">
            <v>14050439</v>
          </cell>
          <cell r="B322" t="str">
            <v>SUPER ENGINEERING WORKS</v>
          </cell>
          <cell r="C322">
            <v>0</v>
          </cell>
          <cell r="D322">
            <v>6000</v>
          </cell>
          <cell r="E322">
            <v>-6000</v>
          </cell>
        </row>
        <row r="323">
          <cell r="A323" t="str">
            <v>14050440</v>
          </cell>
          <cell r="B323" t="str">
            <v>NAEEM ENGINEERING WORKS</v>
          </cell>
          <cell r="C323">
            <v>564486</v>
          </cell>
          <cell r="D323">
            <v>697687</v>
          </cell>
          <cell r="E323">
            <v>-133201</v>
          </cell>
        </row>
        <row r="324">
          <cell r="A324" t="str">
            <v>14050441</v>
          </cell>
          <cell r="B324" t="str">
            <v>D.K PRESS</v>
          </cell>
          <cell r="C324">
            <v>105126</v>
          </cell>
          <cell r="D324">
            <v>104076</v>
          </cell>
          <cell r="E324">
            <v>1050</v>
          </cell>
        </row>
        <row r="325">
          <cell r="A325" t="str">
            <v>14050442</v>
          </cell>
          <cell r="B325" t="str">
            <v>ELECTROLINE COMPUTERS</v>
          </cell>
          <cell r="C325">
            <v>34300</v>
          </cell>
          <cell r="D325">
            <v>34300</v>
          </cell>
          <cell r="E325">
            <v>0</v>
          </cell>
        </row>
        <row r="326">
          <cell r="A326" t="str">
            <v>14050443</v>
          </cell>
          <cell r="B326" t="str">
            <v>TEX TRADE CORPORATION</v>
          </cell>
          <cell r="C326">
            <v>2850</v>
          </cell>
          <cell r="D326">
            <v>0</v>
          </cell>
          <cell r="E326">
            <v>2850</v>
          </cell>
        </row>
        <row r="327">
          <cell r="A327" t="str">
            <v>14050445</v>
          </cell>
          <cell r="B327" t="str">
            <v>CROSROL SPARES LTD</v>
          </cell>
          <cell r="C327">
            <v>61056</v>
          </cell>
          <cell r="D327">
            <v>63769.75</v>
          </cell>
          <cell r="E327">
            <v>-2713.75</v>
          </cell>
        </row>
        <row r="328">
          <cell r="A328" t="str">
            <v>14050447</v>
          </cell>
          <cell r="B328" t="str">
            <v>QAISER BROTHERS</v>
          </cell>
          <cell r="C328">
            <v>257813</v>
          </cell>
          <cell r="D328">
            <v>253213</v>
          </cell>
          <cell r="E328">
            <v>4600</v>
          </cell>
        </row>
        <row r="329">
          <cell r="A329" t="str">
            <v>14050448</v>
          </cell>
          <cell r="B329" t="str">
            <v>AL-KARAM ENTERPRISES</v>
          </cell>
          <cell r="C329">
            <v>0</v>
          </cell>
          <cell r="D329">
            <v>33800</v>
          </cell>
          <cell r="E329">
            <v>-33800</v>
          </cell>
        </row>
        <row r="330">
          <cell r="A330" t="str">
            <v>14050449</v>
          </cell>
          <cell r="B330" t="str">
            <v>Z.A Trading Co.</v>
          </cell>
          <cell r="C330">
            <v>129850</v>
          </cell>
          <cell r="D330">
            <v>247580</v>
          </cell>
          <cell r="E330">
            <v>-117730</v>
          </cell>
        </row>
        <row r="331">
          <cell r="A331" t="str">
            <v>14050451</v>
          </cell>
          <cell r="B331" t="str">
            <v>STANDERD ASSOCIATES</v>
          </cell>
          <cell r="C331">
            <v>64312</v>
          </cell>
          <cell r="D331">
            <v>86700</v>
          </cell>
          <cell r="E331">
            <v>-22388</v>
          </cell>
        </row>
        <row r="332">
          <cell r="A332" t="str">
            <v>14050452</v>
          </cell>
          <cell r="B332" t="str">
            <v>HAKIM ELECTRONICS</v>
          </cell>
          <cell r="C332">
            <v>7600</v>
          </cell>
          <cell r="D332">
            <v>7600</v>
          </cell>
          <cell r="E332">
            <v>0</v>
          </cell>
        </row>
        <row r="333">
          <cell r="A333" t="str">
            <v>14050453</v>
          </cell>
          <cell r="B333" t="str">
            <v>RECOM CONDITION MONITORING</v>
          </cell>
          <cell r="C333">
            <v>0</v>
          </cell>
          <cell r="D333">
            <v>51400</v>
          </cell>
          <cell r="E333">
            <v>-51400</v>
          </cell>
        </row>
        <row r="334">
          <cell r="A334" t="str">
            <v>14050454</v>
          </cell>
          <cell r="B334" t="str">
            <v>TEXTILES SALES &amp; SERVIC</v>
          </cell>
          <cell r="C334">
            <v>43030</v>
          </cell>
          <cell r="D334">
            <v>31580</v>
          </cell>
          <cell r="E334">
            <v>11450</v>
          </cell>
        </row>
        <row r="335">
          <cell r="A335" t="str">
            <v>14050455</v>
          </cell>
          <cell r="B335" t="str">
            <v>HUMA &amp; COMPANY</v>
          </cell>
          <cell r="C335">
            <v>80000</v>
          </cell>
          <cell r="D335">
            <v>79600</v>
          </cell>
          <cell r="E335">
            <v>400</v>
          </cell>
        </row>
        <row r="336">
          <cell r="A336" t="str">
            <v>14050463</v>
          </cell>
          <cell r="B336" t="str">
            <v>SARA INTERNATIONAL STATIONERY)</v>
          </cell>
          <cell r="C336">
            <v>0</v>
          </cell>
          <cell r="D336">
            <v>0.25</v>
          </cell>
          <cell r="E336">
            <v>-0.25</v>
          </cell>
        </row>
        <row r="337">
          <cell r="A337" t="str">
            <v>14050465</v>
          </cell>
          <cell r="B337" t="str">
            <v>AHMED PACKAGES</v>
          </cell>
          <cell r="C337">
            <v>111640</v>
          </cell>
          <cell r="D337">
            <v>132640.85</v>
          </cell>
          <cell r="E337">
            <v>-21000.85</v>
          </cell>
        </row>
        <row r="338">
          <cell r="A338" t="str">
            <v>14050470</v>
          </cell>
          <cell r="B338" t="str">
            <v>NOVIBRA</v>
          </cell>
          <cell r="C338">
            <v>0</v>
          </cell>
          <cell r="D338">
            <v>4000</v>
          </cell>
          <cell r="E338">
            <v>-4000</v>
          </cell>
        </row>
        <row r="339">
          <cell r="A339" t="str">
            <v>14050474</v>
          </cell>
          <cell r="B339" t="str">
            <v>RELIANCE ENGGINEERING</v>
          </cell>
          <cell r="C339">
            <v>27000</v>
          </cell>
          <cell r="D339">
            <v>27000</v>
          </cell>
          <cell r="E339">
            <v>0</v>
          </cell>
        </row>
        <row r="340">
          <cell r="A340" t="str">
            <v>14050475</v>
          </cell>
          <cell r="B340" t="str">
            <v>IFTIKHAR &amp; CO.</v>
          </cell>
          <cell r="C340">
            <v>0</v>
          </cell>
          <cell r="D340">
            <v>29900</v>
          </cell>
          <cell r="E340">
            <v>-29900</v>
          </cell>
        </row>
        <row r="341">
          <cell r="A341" t="str">
            <v>14050476</v>
          </cell>
          <cell r="B341" t="str">
            <v>ARDEN ENGINEERING &amp; AUTOMATION</v>
          </cell>
          <cell r="C341">
            <v>90480</v>
          </cell>
          <cell r="D341">
            <v>90480</v>
          </cell>
          <cell r="E341">
            <v>0</v>
          </cell>
        </row>
        <row r="342">
          <cell r="A342" t="str">
            <v>14050477</v>
          </cell>
          <cell r="B342" t="str">
            <v>SYED MOHAMMAD TAYYEB</v>
          </cell>
          <cell r="C342">
            <v>0</v>
          </cell>
          <cell r="D342">
            <v>3000</v>
          </cell>
          <cell r="E342">
            <v>-3000</v>
          </cell>
        </row>
        <row r="343">
          <cell r="A343" t="str">
            <v>14050478</v>
          </cell>
          <cell r="B343" t="str">
            <v>ARMS STRONG WORLD</v>
          </cell>
          <cell r="C343">
            <v>372596</v>
          </cell>
          <cell r="D343">
            <v>372596</v>
          </cell>
          <cell r="E343">
            <v>0</v>
          </cell>
        </row>
        <row r="344">
          <cell r="A344" t="str">
            <v>14050479</v>
          </cell>
          <cell r="B344" t="str">
            <v>AIR RELIEF</v>
          </cell>
          <cell r="C344">
            <v>825218</v>
          </cell>
          <cell r="D344">
            <v>825327.9</v>
          </cell>
          <cell r="E344">
            <v>-109.9</v>
          </cell>
        </row>
        <row r="345">
          <cell r="A345" t="str">
            <v>14050481</v>
          </cell>
          <cell r="B345" t="str">
            <v>TOYOTA TSUSHO CORP.</v>
          </cell>
          <cell r="C345">
            <v>0</v>
          </cell>
          <cell r="D345">
            <v>148124</v>
          </cell>
          <cell r="E345">
            <v>-148124</v>
          </cell>
        </row>
        <row r="346">
          <cell r="A346" t="str">
            <v>14050483</v>
          </cell>
          <cell r="B346" t="str">
            <v>VICKY TRADER LAHORE</v>
          </cell>
          <cell r="C346">
            <v>24600</v>
          </cell>
          <cell r="D346">
            <v>3100</v>
          </cell>
          <cell r="E346">
            <v>21500</v>
          </cell>
        </row>
        <row r="347">
          <cell r="A347" t="str">
            <v>14050484</v>
          </cell>
          <cell r="B347" t="str">
            <v>VICKY TRADERS</v>
          </cell>
          <cell r="C347">
            <v>3100</v>
          </cell>
          <cell r="D347">
            <v>3100</v>
          </cell>
          <cell r="E347">
            <v>0</v>
          </cell>
        </row>
        <row r="348">
          <cell r="A348" t="str">
            <v>14050485</v>
          </cell>
          <cell r="B348" t="str">
            <v>UNITONE ENGINEERING</v>
          </cell>
          <cell r="C348">
            <v>30000</v>
          </cell>
          <cell r="D348">
            <v>0</v>
          </cell>
          <cell r="E348">
            <v>30000</v>
          </cell>
        </row>
        <row r="349">
          <cell r="A349" t="str">
            <v>14050486</v>
          </cell>
          <cell r="B349" t="str">
            <v>ATTOCK PETROLIUM LTD</v>
          </cell>
          <cell r="C349">
            <v>2943735.7</v>
          </cell>
          <cell r="D349">
            <v>2722971.2</v>
          </cell>
          <cell r="E349">
            <v>220764.5</v>
          </cell>
        </row>
        <row r="350">
          <cell r="A350" t="str">
            <v>14050487</v>
          </cell>
          <cell r="B350" t="str">
            <v>A.S ENTERPRISES</v>
          </cell>
          <cell r="C350">
            <v>3960</v>
          </cell>
          <cell r="D350">
            <v>3960</v>
          </cell>
          <cell r="E350">
            <v>0</v>
          </cell>
        </row>
        <row r="351">
          <cell r="A351" t="str">
            <v>14050489</v>
          </cell>
          <cell r="B351" t="str">
            <v>ASMA ENTERPRISES</v>
          </cell>
          <cell r="C351">
            <v>111140</v>
          </cell>
          <cell r="D351">
            <v>146000</v>
          </cell>
          <cell r="E351">
            <v>-34860</v>
          </cell>
        </row>
        <row r="352">
          <cell r="A352" t="str">
            <v>14050490</v>
          </cell>
          <cell r="B352" t="str">
            <v>STANDERD ENG LAHORE</v>
          </cell>
          <cell r="C352">
            <v>50000</v>
          </cell>
          <cell r="D352">
            <v>225</v>
          </cell>
          <cell r="E352">
            <v>49775</v>
          </cell>
        </row>
        <row r="353">
          <cell r="A353" t="str">
            <v>14050492</v>
          </cell>
          <cell r="B353" t="str">
            <v>AHSAN MILL STORE</v>
          </cell>
          <cell r="C353">
            <v>155000</v>
          </cell>
          <cell r="D353">
            <v>194194</v>
          </cell>
          <cell r="E353">
            <v>-39194</v>
          </cell>
        </row>
        <row r="354">
          <cell r="A354" t="str">
            <v>14050494</v>
          </cell>
          <cell r="B354" t="str">
            <v>SUN SHINE MACHINERY STORE</v>
          </cell>
          <cell r="C354">
            <v>0</v>
          </cell>
          <cell r="D354">
            <v>67385</v>
          </cell>
          <cell r="E354">
            <v>-67385</v>
          </cell>
        </row>
        <row r="355">
          <cell r="A355" t="str">
            <v>14050495</v>
          </cell>
          <cell r="B355" t="str">
            <v>QADIR SONS STATIONERY</v>
          </cell>
          <cell r="C355">
            <v>11216</v>
          </cell>
          <cell r="D355">
            <v>11216.05</v>
          </cell>
          <cell r="E355">
            <v>-0.05</v>
          </cell>
        </row>
        <row r="356">
          <cell r="A356" t="str">
            <v>14050497</v>
          </cell>
          <cell r="B356" t="str">
            <v>RASTGAR &amp; CO.</v>
          </cell>
          <cell r="C356">
            <v>100562</v>
          </cell>
          <cell r="D356">
            <v>95450</v>
          </cell>
          <cell r="E356">
            <v>5112</v>
          </cell>
        </row>
        <row r="357">
          <cell r="A357" t="str">
            <v>14050498</v>
          </cell>
          <cell r="B357" t="str">
            <v>MACH PARTS</v>
          </cell>
          <cell r="C357">
            <v>296800</v>
          </cell>
          <cell r="D357">
            <v>200000</v>
          </cell>
          <cell r="E357">
            <v>96800</v>
          </cell>
        </row>
        <row r="358">
          <cell r="A358" t="str">
            <v>14050499</v>
          </cell>
          <cell r="B358" t="str">
            <v>RASHI TEXTILES LTD (PVA)</v>
          </cell>
          <cell r="C358">
            <v>243705</v>
          </cell>
          <cell r="D358">
            <v>235283</v>
          </cell>
          <cell r="E358">
            <v>8422</v>
          </cell>
        </row>
        <row r="359">
          <cell r="A359" t="str">
            <v>14050500</v>
          </cell>
          <cell r="B359" t="str">
            <v>USMAN WOOD WORKS</v>
          </cell>
          <cell r="C359">
            <v>55000</v>
          </cell>
          <cell r="D359">
            <v>207371.85</v>
          </cell>
          <cell r="E359">
            <v>-152371.85</v>
          </cell>
        </row>
        <row r="360">
          <cell r="A360" t="str">
            <v>14050501</v>
          </cell>
          <cell r="B360" t="str">
            <v>FIRDUS ENGINEERING</v>
          </cell>
          <cell r="C360">
            <v>6700</v>
          </cell>
          <cell r="D360">
            <v>0</v>
          </cell>
          <cell r="E360">
            <v>6700</v>
          </cell>
        </row>
        <row r="361">
          <cell r="A361" t="str">
            <v>14050502</v>
          </cell>
          <cell r="B361" t="str">
            <v>SUNDHU ELECTRONICS</v>
          </cell>
          <cell r="C361">
            <v>1500</v>
          </cell>
          <cell r="D361">
            <v>4500</v>
          </cell>
          <cell r="E361">
            <v>-3000</v>
          </cell>
        </row>
        <row r="362">
          <cell r="A362" t="str">
            <v>14050503</v>
          </cell>
          <cell r="B362" t="str">
            <v>AL-AZIM ENGINEERING</v>
          </cell>
          <cell r="C362">
            <v>71600</v>
          </cell>
          <cell r="D362">
            <v>71600</v>
          </cell>
          <cell r="E362">
            <v>0</v>
          </cell>
        </row>
        <row r="363">
          <cell r="A363" t="str">
            <v>14050508</v>
          </cell>
          <cell r="B363" t="str">
            <v>SUNNY TRADERS</v>
          </cell>
          <cell r="C363">
            <v>0</v>
          </cell>
          <cell r="D363">
            <v>53000</v>
          </cell>
          <cell r="E363">
            <v>-53000</v>
          </cell>
        </row>
        <row r="364">
          <cell r="A364" t="str">
            <v>14050509</v>
          </cell>
          <cell r="B364" t="str">
            <v>R &amp; S ENTERPRISES</v>
          </cell>
          <cell r="C364">
            <v>108336</v>
          </cell>
          <cell r="D364">
            <v>139747</v>
          </cell>
          <cell r="E364">
            <v>-31411</v>
          </cell>
        </row>
        <row r="365">
          <cell r="A365" t="str">
            <v>14050510</v>
          </cell>
          <cell r="B365" t="str">
            <v>KHAN TECHNICAL SERVICE</v>
          </cell>
          <cell r="C365">
            <v>7700</v>
          </cell>
          <cell r="D365">
            <v>7700</v>
          </cell>
          <cell r="E365">
            <v>0</v>
          </cell>
        </row>
        <row r="366">
          <cell r="A366" t="str">
            <v>14050512</v>
          </cell>
          <cell r="B366" t="str">
            <v>AMBER CAPACITOR LTD</v>
          </cell>
          <cell r="C366">
            <v>95045</v>
          </cell>
          <cell r="D366">
            <v>96045</v>
          </cell>
          <cell r="E366">
            <v>-1000</v>
          </cell>
        </row>
        <row r="367">
          <cell r="A367" t="str">
            <v>14050513</v>
          </cell>
          <cell r="B367" t="str">
            <v>ANJUM MACHINERY</v>
          </cell>
          <cell r="C367">
            <v>733400</v>
          </cell>
          <cell r="D367">
            <v>736000</v>
          </cell>
          <cell r="E367">
            <v>-2600</v>
          </cell>
        </row>
        <row r="368">
          <cell r="A368" t="str">
            <v>14050514</v>
          </cell>
          <cell r="B368" t="str">
            <v>M.K HUSSAIN &amp; CO.</v>
          </cell>
          <cell r="C368">
            <v>35844</v>
          </cell>
          <cell r="D368">
            <v>35650</v>
          </cell>
          <cell r="E368">
            <v>194</v>
          </cell>
        </row>
        <row r="369">
          <cell r="A369" t="str">
            <v>14050516</v>
          </cell>
          <cell r="B369" t="str">
            <v>M.ALI AND SONS</v>
          </cell>
          <cell r="C369">
            <v>40500</v>
          </cell>
          <cell r="D369">
            <v>40500</v>
          </cell>
          <cell r="E369">
            <v>0</v>
          </cell>
        </row>
        <row r="370">
          <cell r="A370" t="str">
            <v>14050517</v>
          </cell>
          <cell r="B370" t="str">
            <v>S.A BROTHERS PVT LTD ISLAMABAD</v>
          </cell>
          <cell r="C370">
            <v>0</v>
          </cell>
          <cell r="D370">
            <v>7300</v>
          </cell>
          <cell r="E370">
            <v>-7300</v>
          </cell>
        </row>
        <row r="371">
          <cell r="A371" t="str">
            <v>14050518</v>
          </cell>
          <cell r="B371" t="str">
            <v>MAAZ TEXTILES LTD</v>
          </cell>
          <cell r="C371">
            <v>0</v>
          </cell>
          <cell r="D371">
            <v>262500</v>
          </cell>
          <cell r="E371">
            <v>-262500</v>
          </cell>
        </row>
        <row r="372">
          <cell r="A372" t="str">
            <v>14050519</v>
          </cell>
          <cell r="B372" t="str">
            <v>HABIB &amp; CO.</v>
          </cell>
          <cell r="C372">
            <v>50000</v>
          </cell>
          <cell r="D372">
            <v>122306</v>
          </cell>
          <cell r="E372">
            <v>-72306</v>
          </cell>
        </row>
        <row r="373">
          <cell r="A373" t="str">
            <v>14050521</v>
          </cell>
          <cell r="B373" t="str">
            <v>SHABBIR TRADERS</v>
          </cell>
          <cell r="C373">
            <v>156000</v>
          </cell>
          <cell r="D373">
            <v>178500</v>
          </cell>
          <cell r="E373">
            <v>-22500</v>
          </cell>
        </row>
        <row r="374">
          <cell r="A374" t="str">
            <v>14050522</v>
          </cell>
          <cell r="B374" t="str">
            <v>EVERGREEN GARDEN</v>
          </cell>
          <cell r="C374">
            <v>2800</v>
          </cell>
          <cell r="D374">
            <v>26390</v>
          </cell>
          <cell r="E374">
            <v>-23590</v>
          </cell>
        </row>
        <row r="375">
          <cell r="A375" t="str">
            <v>14050523</v>
          </cell>
          <cell r="B375" t="str">
            <v>AVA NOTHERS BOTLERS</v>
          </cell>
          <cell r="C375">
            <v>2000</v>
          </cell>
          <cell r="D375">
            <v>4387</v>
          </cell>
          <cell r="E375">
            <v>-2387</v>
          </cell>
        </row>
        <row r="376">
          <cell r="A376" t="str">
            <v>14050524</v>
          </cell>
          <cell r="B376" t="str">
            <v>TEC SERVICES</v>
          </cell>
          <cell r="C376">
            <v>11500</v>
          </cell>
          <cell r="D376">
            <v>11500</v>
          </cell>
          <cell r="E376">
            <v>0</v>
          </cell>
        </row>
        <row r="377">
          <cell r="A377" t="str">
            <v>14050525</v>
          </cell>
          <cell r="B377" t="str">
            <v>NEW SHAHEEN RUBBER</v>
          </cell>
          <cell r="C377">
            <v>29000</v>
          </cell>
          <cell r="D377">
            <v>29000</v>
          </cell>
          <cell r="E377">
            <v>0</v>
          </cell>
        </row>
        <row r="378">
          <cell r="A378" t="str">
            <v>14050526</v>
          </cell>
          <cell r="B378" t="str">
            <v>TOTAL ATLAS LUBRICANTS</v>
          </cell>
          <cell r="C378">
            <v>65956</v>
          </cell>
          <cell r="D378">
            <v>65956.81</v>
          </cell>
          <cell r="E378">
            <v>-0.81</v>
          </cell>
        </row>
        <row r="379">
          <cell r="A379" t="str">
            <v>14050527</v>
          </cell>
          <cell r="B379" t="str">
            <v>RAZZAK CO.</v>
          </cell>
          <cell r="C379">
            <v>44850</v>
          </cell>
          <cell r="D379">
            <v>44850</v>
          </cell>
          <cell r="E379">
            <v>0</v>
          </cell>
        </row>
        <row r="380">
          <cell r="A380" t="str">
            <v>14050528</v>
          </cell>
          <cell r="B380" t="str">
            <v>HAFIZ ABDUL WAHID &amp; BROS</v>
          </cell>
          <cell r="C380">
            <v>111600</v>
          </cell>
          <cell r="D380">
            <v>111600</v>
          </cell>
          <cell r="E380">
            <v>0</v>
          </cell>
        </row>
        <row r="381">
          <cell r="A381" t="str">
            <v>14050529</v>
          </cell>
          <cell r="B381" t="str">
            <v>BRADY &amp; CO. PAKISTA</v>
          </cell>
          <cell r="C381">
            <v>549254</v>
          </cell>
          <cell r="D381">
            <v>551713</v>
          </cell>
          <cell r="E381">
            <v>-2459</v>
          </cell>
        </row>
        <row r="382">
          <cell r="A382" t="str">
            <v>14050530</v>
          </cell>
          <cell r="B382" t="str">
            <v>MANDVIWALLA MAUSER PLASTIC INDUSTRIES</v>
          </cell>
          <cell r="C382">
            <v>14781</v>
          </cell>
          <cell r="D382">
            <v>14331</v>
          </cell>
          <cell r="E382">
            <v>450</v>
          </cell>
        </row>
        <row r="383">
          <cell r="A383" t="str">
            <v>14050531</v>
          </cell>
          <cell r="B383" t="str">
            <v>KHALID PRECISSION ENGINEERING</v>
          </cell>
          <cell r="C383">
            <v>84500</v>
          </cell>
          <cell r="D383">
            <v>84500</v>
          </cell>
          <cell r="E383">
            <v>0</v>
          </cell>
        </row>
        <row r="384">
          <cell r="A384" t="str">
            <v>14050532</v>
          </cell>
          <cell r="B384" t="str">
            <v>DATA AIR COMPRESSOR</v>
          </cell>
          <cell r="C384">
            <v>0</v>
          </cell>
          <cell r="D384">
            <v>5000</v>
          </cell>
          <cell r="E384">
            <v>-5000</v>
          </cell>
        </row>
        <row r="385">
          <cell r="A385" t="str">
            <v>14050533</v>
          </cell>
          <cell r="B385" t="str">
            <v>PAARIS INTERNATIONAL</v>
          </cell>
          <cell r="C385">
            <v>3860</v>
          </cell>
          <cell r="D385">
            <v>3860</v>
          </cell>
          <cell r="E385">
            <v>0</v>
          </cell>
        </row>
        <row r="386">
          <cell r="A386" t="str">
            <v>14050534</v>
          </cell>
          <cell r="B386" t="str">
            <v>ZELLWERGE USTER</v>
          </cell>
          <cell r="C386">
            <v>24669</v>
          </cell>
          <cell r="D386">
            <v>24669</v>
          </cell>
          <cell r="E386">
            <v>0</v>
          </cell>
        </row>
        <row r="387">
          <cell r="A387" t="str">
            <v>14050535</v>
          </cell>
          <cell r="B387" t="str">
            <v>AYENBEE ENGINEERING (PVT) LTD</v>
          </cell>
          <cell r="C387">
            <v>0</v>
          </cell>
          <cell r="D387">
            <v>48325</v>
          </cell>
          <cell r="E387">
            <v>-48325</v>
          </cell>
        </row>
        <row r="388">
          <cell r="A388" t="str">
            <v>14050536</v>
          </cell>
          <cell r="B388" t="str">
            <v>H.M TRADERS</v>
          </cell>
          <cell r="C388">
            <v>74750</v>
          </cell>
          <cell r="D388">
            <v>74750</v>
          </cell>
          <cell r="E388">
            <v>0</v>
          </cell>
        </row>
        <row r="389">
          <cell r="A389" t="str">
            <v>14050537</v>
          </cell>
          <cell r="B389" t="str">
            <v>SYED ENGINEERING</v>
          </cell>
          <cell r="C389">
            <v>0</v>
          </cell>
          <cell r="D389">
            <v>31200</v>
          </cell>
          <cell r="E389">
            <v>-31200</v>
          </cell>
        </row>
        <row r="390">
          <cell r="A390" t="str">
            <v>14050538</v>
          </cell>
          <cell r="B390" t="str">
            <v>AWAN ENTERPRISES (RAGS) FAISALABAD</v>
          </cell>
          <cell r="C390">
            <v>21960</v>
          </cell>
          <cell r="D390">
            <v>21960</v>
          </cell>
          <cell r="E390">
            <v>0</v>
          </cell>
        </row>
        <row r="391">
          <cell r="A391" t="str">
            <v>14050539</v>
          </cell>
          <cell r="B391" t="str">
            <v>SUN INTERNATIONAL PVT LTD</v>
          </cell>
          <cell r="C391">
            <v>291180</v>
          </cell>
          <cell r="D391">
            <v>280988</v>
          </cell>
          <cell r="E391">
            <v>10192</v>
          </cell>
        </row>
        <row r="392">
          <cell r="A392" t="str">
            <v>14050540</v>
          </cell>
          <cell r="B392" t="str">
            <v>JOINE FORCE VALVE IMPEX</v>
          </cell>
          <cell r="C392">
            <v>16100</v>
          </cell>
          <cell r="D392">
            <v>0</v>
          </cell>
          <cell r="E392">
            <v>16100</v>
          </cell>
        </row>
        <row r="393">
          <cell r="A393" t="str">
            <v>14050541</v>
          </cell>
          <cell r="B393" t="str">
            <v>AL QADRI ENTERPRISES</v>
          </cell>
          <cell r="C393">
            <v>0</v>
          </cell>
          <cell r="D393">
            <v>7300</v>
          </cell>
          <cell r="E393">
            <v>-7300</v>
          </cell>
        </row>
        <row r="394">
          <cell r="A394" t="str">
            <v>14050542</v>
          </cell>
          <cell r="B394" t="str">
            <v>G.R. MUSTAQ HUSSAIN &amp; CO.</v>
          </cell>
          <cell r="C394">
            <v>0</v>
          </cell>
          <cell r="D394">
            <v>45300</v>
          </cell>
          <cell r="E394">
            <v>-45300</v>
          </cell>
        </row>
        <row r="395">
          <cell r="A395" t="str">
            <v>14050543</v>
          </cell>
          <cell r="B395" t="str">
            <v>TEXAC RUBBER INDUSTRIES PVT LTD</v>
          </cell>
          <cell r="C395">
            <v>0</v>
          </cell>
          <cell r="D395">
            <v>875</v>
          </cell>
          <cell r="E395">
            <v>-875</v>
          </cell>
        </row>
        <row r="396">
          <cell r="A396" t="str">
            <v>14050706</v>
          </cell>
          <cell r="B396" t="str">
            <v>ELECTROMECH ENGINERING</v>
          </cell>
          <cell r="C396">
            <v>318282</v>
          </cell>
          <cell r="D396">
            <v>318282</v>
          </cell>
          <cell r="E396">
            <v>0</v>
          </cell>
        </row>
        <row r="397">
          <cell r="A397" t="str">
            <v>14050711</v>
          </cell>
          <cell r="B397" t="str">
            <v>J.H.SYSTEMS</v>
          </cell>
          <cell r="C397">
            <v>21700</v>
          </cell>
          <cell r="D397">
            <v>96350</v>
          </cell>
          <cell r="E397">
            <v>-74650</v>
          </cell>
        </row>
        <row r="398">
          <cell r="A398" t="str">
            <v>14050712</v>
          </cell>
          <cell r="B398" t="str">
            <v>FALCON COMPUTER SERVICES</v>
          </cell>
          <cell r="C398">
            <v>46834</v>
          </cell>
          <cell r="D398">
            <v>46834</v>
          </cell>
          <cell r="E398">
            <v>0</v>
          </cell>
        </row>
        <row r="399">
          <cell r="A399" t="str">
            <v>14050713</v>
          </cell>
          <cell r="B399" t="str">
            <v>MASTECH SERVICES</v>
          </cell>
          <cell r="C399">
            <v>33500</v>
          </cell>
          <cell r="D399">
            <v>9500</v>
          </cell>
          <cell r="E399">
            <v>24000</v>
          </cell>
        </row>
        <row r="400">
          <cell r="A400" t="str">
            <v>14050714</v>
          </cell>
          <cell r="B400" t="str">
            <v>COMP AIR</v>
          </cell>
          <cell r="C400">
            <v>85681</v>
          </cell>
          <cell r="D400">
            <v>118493.56</v>
          </cell>
          <cell r="E400">
            <v>-32812.559999999998</v>
          </cell>
        </row>
        <row r="401">
          <cell r="A401" t="str">
            <v>14060000</v>
          </cell>
          <cell r="B401" t="str">
            <v>CREDITORS FOR FABRICS</v>
          </cell>
          <cell r="C401">
            <v>703800</v>
          </cell>
          <cell r="D401">
            <v>943511</v>
          </cell>
          <cell r="E401">
            <v>-239711</v>
          </cell>
        </row>
        <row r="402">
          <cell r="A402" t="str">
            <v>14060003</v>
          </cell>
          <cell r="B402" t="str">
            <v>J.A FABRICS</v>
          </cell>
          <cell r="C402">
            <v>703800</v>
          </cell>
          <cell r="D402">
            <v>943511</v>
          </cell>
          <cell r="E402">
            <v>-239711</v>
          </cell>
        </row>
        <row r="403">
          <cell r="A403" t="str">
            <v>14080000</v>
          </cell>
          <cell r="B403" t="str">
            <v>SERVICES</v>
          </cell>
          <cell r="C403">
            <v>8454097.6500000004</v>
          </cell>
          <cell r="D403">
            <v>6544463.8899999997</v>
          </cell>
          <cell r="E403">
            <v>1909633.76</v>
          </cell>
        </row>
        <row r="404">
          <cell r="A404" t="str">
            <v>14080001</v>
          </cell>
          <cell r="B404" t="str">
            <v>CONTINENTAL AIR SYSTEM LTD</v>
          </cell>
          <cell r="C404">
            <v>0</v>
          </cell>
          <cell r="D404">
            <v>2090</v>
          </cell>
          <cell r="E404">
            <v>-2090</v>
          </cell>
        </row>
        <row r="405">
          <cell r="A405" t="str">
            <v>14080003</v>
          </cell>
          <cell r="B405" t="str">
            <v>MIDLINK PAKISTAN (PVT) LTD</v>
          </cell>
          <cell r="C405">
            <v>0</v>
          </cell>
          <cell r="D405">
            <v>76279</v>
          </cell>
          <cell r="E405">
            <v>-76279</v>
          </cell>
        </row>
        <row r="406">
          <cell r="A406" t="str">
            <v>14080004</v>
          </cell>
          <cell r="B406" t="str">
            <v>ROHTAS (PVT) LTD.</v>
          </cell>
          <cell r="C406">
            <v>0</v>
          </cell>
          <cell r="D406">
            <v>1270</v>
          </cell>
          <cell r="E406">
            <v>-1270</v>
          </cell>
        </row>
        <row r="407">
          <cell r="A407" t="str">
            <v>14080005</v>
          </cell>
          <cell r="B407" t="str">
            <v>S.G.S PAK (PVT) LTD</v>
          </cell>
          <cell r="C407">
            <v>0</v>
          </cell>
          <cell r="D407">
            <v>4785</v>
          </cell>
          <cell r="E407">
            <v>-4785</v>
          </cell>
        </row>
        <row r="408">
          <cell r="A408" t="str">
            <v>14080006</v>
          </cell>
          <cell r="B408" t="str">
            <v>SOFTLINK (PVT) LTD</v>
          </cell>
          <cell r="C408">
            <v>37179</v>
          </cell>
          <cell r="D408">
            <v>43485</v>
          </cell>
          <cell r="E408">
            <v>-6306</v>
          </cell>
        </row>
        <row r="409">
          <cell r="A409" t="str">
            <v>14080011</v>
          </cell>
          <cell r="B409" t="str">
            <v>ANJUM ASIM SHAHID &amp; CO</v>
          </cell>
          <cell r="C409">
            <v>150000</v>
          </cell>
          <cell r="D409">
            <v>50000</v>
          </cell>
          <cell r="E409">
            <v>100000</v>
          </cell>
        </row>
        <row r="410">
          <cell r="A410" t="str">
            <v>14080014</v>
          </cell>
          <cell r="B410" t="str">
            <v>CORNELIUS LANE MUFTI</v>
          </cell>
          <cell r="C410">
            <v>1330000</v>
          </cell>
          <cell r="D410">
            <v>1623000</v>
          </cell>
          <cell r="E410">
            <v>-293000</v>
          </cell>
        </row>
        <row r="411">
          <cell r="A411" t="str">
            <v>14080015</v>
          </cell>
          <cell r="B411" t="str">
            <v>PATRICK DEBRUYNE (PICANOL)</v>
          </cell>
          <cell r="C411">
            <v>0</v>
          </cell>
          <cell r="D411">
            <v>12695</v>
          </cell>
          <cell r="E411">
            <v>-12695</v>
          </cell>
        </row>
        <row r="412">
          <cell r="A412" t="str">
            <v>14080016</v>
          </cell>
          <cell r="B412" t="str">
            <v>ASHTAR ALI &amp;ASSOCIATES</v>
          </cell>
          <cell r="C412">
            <v>0</v>
          </cell>
          <cell r="D412">
            <v>64890</v>
          </cell>
          <cell r="E412">
            <v>-64890</v>
          </cell>
        </row>
        <row r="413">
          <cell r="A413" t="str">
            <v>14080017</v>
          </cell>
          <cell r="B413" t="str">
            <v>UNIVERSAL SCALES (PVT) LTD</v>
          </cell>
          <cell r="C413">
            <v>18000</v>
          </cell>
          <cell r="D413">
            <v>17500</v>
          </cell>
          <cell r="E413">
            <v>500</v>
          </cell>
        </row>
        <row r="414">
          <cell r="A414" t="str">
            <v>14080020</v>
          </cell>
          <cell r="B414" t="str">
            <v>FAIZEE ENTERPRISES</v>
          </cell>
          <cell r="C414">
            <v>0</v>
          </cell>
          <cell r="D414">
            <v>14707.52</v>
          </cell>
          <cell r="E414">
            <v>-14707.52</v>
          </cell>
        </row>
        <row r="415">
          <cell r="A415" t="str">
            <v>14080021</v>
          </cell>
          <cell r="B415" t="str">
            <v>APTMA</v>
          </cell>
          <cell r="C415">
            <v>0</v>
          </cell>
          <cell r="D415">
            <v>203731.20000000001</v>
          </cell>
          <cell r="E415">
            <v>-203731.20000000001</v>
          </cell>
        </row>
        <row r="416">
          <cell r="A416" t="str">
            <v>14080022</v>
          </cell>
          <cell r="B416" t="str">
            <v>HADI CARGO SERVICES</v>
          </cell>
          <cell r="C416">
            <v>0</v>
          </cell>
          <cell r="D416">
            <v>99606</v>
          </cell>
          <cell r="E416">
            <v>-99606</v>
          </cell>
        </row>
        <row r="417">
          <cell r="A417" t="str">
            <v>14080023</v>
          </cell>
          <cell r="B417" t="str">
            <v>ASSOCIATED TEXTILES CONSULTANT</v>
          </cell>
          <cell r="C417">
            <v>65200</v>
          </cell>
          <cell r="D417">
            <v>65200</v>
          </cell>
          <cell r="E417">
            <v>0</v>
          </cell>
        </row>
        <row r="418">
          <cell r="A418" t="str">
            <v>14080027</v>
          </cell>
          <cell r="B418" t="str">
            <v>AUTO PROCARE ISLAMABAD.</v>
          </cell>
          <cell r="C418">
            <v>0</v>
          </cell>
          <cell r="D418">
            <v>23660</v>
          </cell>
          <cell r="E418">
            <v>-23660</v>
          </cell>
        </row>
        <row r="419">
          <cell r="A419" t="str">
            <v>14080030</v>
          </cell>
          <cell r="B419" t="str">
            <v>ASSOCIATES TEXTILES</v>
          </cell>
          <cell r="C419">
            <v>65200</v>
          </cell>
          <cell r="D419">
            <v>85725</v>
          </cell>
          <cell r="E419">
            <v>-20525</v>
          </cell>
        </row>
        <row r="420">
          <cell r="A420" t="str">
            <v>14080032</v>
          </cell>
          <cell r="B420" t="str">
            <v>AKRAM SH.LAW ASSOCITAES</v>
          </cell>
          <cell r="C420">
            <v>0</v>
          </cell>
          <cell r="D420">
            <v>1800</v>
          </cell>
          <cell r="E420">
            <v>-1800</v>
          </cell>
        </row>
        <row r="421">
          <cell r="A421" t="str">
            <v>14080034</v>
          </cell>
          <cell r="B421" t="str">
            <v>REBATE CONSULTANCY SERVICES</v>
          </cell>
          <cell r="C421">
            <v>0</v>
          </cell>
          <cell r="D421">
            <v>7996</v>
          </cell>
          <cell r="E421">
            <v>-7996</v>
          </cell>
        </row>
        <row r="422">
          <cell r="A422" t="str">
            <v>14080035</v>
          </cell>
          <cell r="B422" t="str">
            <v>CARINA INTERNATIONAL LHR.</v>
          </cell>
          <cell r="C422">
            <v>0</v>
          </cell>
          <cell r="D422">
            <v>2000</v>
          </cell>
          <cell r="E422">
            <v>-2000</v>
          </cell>
        </row>
        <row r="423">
          <cell r="A423" t="str">
            <v>14080037</v>
          </cell>
          <cell r="B423" t="str">
            <v>ITTIHAD AGENCY LAHORE</v>
          </cell>
          <cell r="C423">
            <v>25000</v>
          </cell>
          <cell r="D423">
            <v>18252.45</v>
          </cell>
          <cell r="E423">
            <v>6747.55</v>
          </cell>
        </row>
        <row r="424">
          <cell r="A424" t="str">
            <v>14080038</v>
          </cell>
          <cell r="B424" t="str">
            <v>CASPIAN BUSINSS EQUIPMENT</v>
          </cell>
          <cell r="C424">
            <v>0</v>
          </cell>
          <cell r="D424">
            <v>17050</v>
          </cell>
          <cell r="E424">
            <v>-17050</v>
          </cell>
        </row>
        <row r="425">
          <cell r="A425" t="str">
            <v>14080041</v>
          </cell>
          <cell r="B425" t="str">
            <v>BRINKS PAKISTAN LTD.</v>
          </cell>
          <cell r="C425">
            <v>97821</v>
          </cell>
          <cell r="D425">
            <v>116054</v>
          </cell>
          <cell r="E425">
            <v>-18233</v>
          </cell>
        </row>
        <row r="426">
          <cell r="A426" t="str">
            <v>14080044</v>
          </cell>
          <cell r="B426" t="str">
            <v>MEARSK LINES AGECIES</v>
          </cell>
          <cell r="C426">
            <v>0</v>
          </cell>
          <cell r="D426">
            <v>98870.09</v>
          </cell>
          <cell r="E426">
            <v>-98870.09</v>
          </cell>
        </row>
        <row r="427">
          <cell r="A427" t="str">
            <v>14080045</v>
          </cell>
          <cell r="B427" t="str">
            <v>I.F.A INT FORWORD AGENCY</v>
          </cell>
          <cell r="C427">
            <v>355473</v>
          </cell>
          <cell r="D427">
            <v>376513.92</v>
          </cell>
          <cell r="E427">
            <v>-21040.92</v>
          </cell>
        </row>
        <row r="428">
          <cell r="A428" t="str">
            <v>14080046</v>
          </cell>
          <cell r="B428" t="str">
            <v>H.E. KATCHI AND SONS.</v>
          </cell>
          <cell r="C428">
            <v>0</v>
          </cell>
          <cell r="D428">
            <v>4655</v>
          </cell>
          <cell r="E428">
            <v>-4655</v>
          </cell>
        </row>
        <row r="429">
          <cell r="A429" t="str">
            <v>14080048</v>
          </cell>
          <cell r="B429" t="str">
            <v>COMPAGNIE INTER.MARTIMO</v>
          </cell>
          <cell r="C429">
            <v>100000</v>
          </cell>
          <cell r="D429">
            <v>0</v>
          </cell>
          <cell r="E429">
            <v>100000</v>
          </cell>
        </row>
        <row r="430">
          <cell r="A430" t="str">
            <v>14080049</v>
          </cell>
          <cell r="B430" t="str">
            <v>GAC SHIPPING PAK,PVT LTD.</v>
          </cell>
          <cell r="C430">
            <v>37000</v>
          </cell>
          <cell r="D430">
            <v>139495</v>
          </cell>
          <cell r="E430">
            <v>-102495</v>
          </cell>
        </row>
        <row r="431">
          <cell r="A431" t="str">
            <v>14080052</v>
          </cell>
          <cell r="B431" t="str">
            <v>ITOCHU CORPORATION</v>
          </cell>
          <cell r="C431">
            <v>15620</v>
          </cell>
          <cell r="D431">
            <v>0</v>
          </cell>
          <cell r="E431">
            <v>15620</v>
          </cell>
        </row>
        <row r="432">
          <cell r="A432" t="str">
            <v>14080053</v>
          </cell>
          <cell r="C432">
            <v>18276</v>
          </cell>
          <cell r="D432">
            <v>0</v>
          </cell>
          <cell r="E432">
            <v>18276</v>
          </cell>
        </row>
        <row r="433">
          <cell r="A433" t="str">
            <v>14080054</v>
          </cell>
          <cell r="B433" t="str">
            <v>DIGITAL COMMUNICATION ISB.</v>
          </cell>
          <cell r="C433">
            <v>0</v>
          </cell>
          <cell r="D433">
            <v>8500</v>
          </cell>
          <cell r="E433">
            <v>-8500</v>
          </cell>
        </row>
        <row r="434">
          <cell r="A434" t="str">
            <v>14080057</v>
          </cell>
          <cell r="B434" t="str">
            <v>RAUF ELECTRONIC EQUIP.</v>
          </cell>
          <cell r="C434">
            <v>20738</v>
          </cell>
          <cell r="D434">
            <v>42993</v>
          </cell>
          <cell r="E434">
            <v>-22255</v>
          </cell>
        </row>
        <row r="435">
          <cell r="A435" t="str">
            <v>14080060</v>
          </cell>
          <cell r="B435" t="str">
            <v>ALLIED LAW CHAMBERS</v>
          </cell>
          <cell r="C435">
            <v>0</v>
          </cell>
          <cell r="D435">
            <v>7751</v>
          </cell>
          <cell r="E435">
            <v>-7751</v>
          </cell>
        </row>
        <row r="436">
          <cell r="A436" t="str">
            <v>14080064</v>
          </cell>
          <cell r="B436" t="str">
            <v>SULTAN RUBBER INDUSTRIES</v>
          </cell>
          <cell r="C436">
            <v>4313</v>
          </cell>
          <cell r="D436">
            <v>4313</v>
          </cell>
          <cell r="E436">
            <v>0</v>
          </cell>
        </row>
        <row r="437">
          <cell r="A437" t="str">
            <v>14080067</v>
          </cell>
          <cell r="B437" t="str">
            <v>KHALID MEHMOOD MALIK ADV.</v>
          </cell>
          <cell r="C437">
            <v>0</v>
          </cell>
          <cell r="D437">
            <v>6000</v>
          </cell>
          <cell r="E437">
            <v>-6000</v>
          </cell>
        </row>
        <row r="438">
          <cell r="A438" t="str">
            <v>14080070</v>
          </cell>
          <cell r="B438" t="str">
            <v>ARCHITECT ZIA</v>
          </cell>
          <cell r="C438">
            <v>0</v>
          </cell>
          <cell r="D438">
            <v>7365</v>
          </cell>
          <cell r="E438">
            <v>-7365</v>
          </cell>
        </row>
        <row r="439">
          <cell r="A439" t="str">
            <v>14080071</v>
          </cell>
          <cell r="B439" t="str">
            <v>KARACHI STOCK EXCHANGE.</v>
          </cell>
          <cell r="C439">
            <v>0</v>
          </cell>
          <cell r="D439">
            <v>197267</v>
          </cell>
          <cell r="E439">
            <v>-197267</v>
          </cell>
        </row>
        <row r="440">
          <cell r="A440" t="str">
            <v>14080072</v>
          </cell>
          <cell r="B440" t="str">
            <v>MOORAN SHIPPPING NEWS</v>
          </cell>
          <cell r="C440">
            <v>0</v>
          </cell>
          <cell r="D440">
            <v>1500</v>
          </cell>
          <cell r="E440">
            <v>-1500</v>
          </cell>
        </row>
        <row r="441">
          <cell r="A441" t="str">
            <v>14080073</v>
          </cell>
          <cell r="B441" t="str">
            <v>SILVER DOT TRAVEL SER.</v>
          </cell>
          <cell r="C441">
            <v>2796017</v>
          </cell>
          <cell r="D441">
            <v>1400000</v>
          </cell>
          <cell r="E441">
            <v>1396017</v>
          </cell>
        </row>
        <row r="442">
          <cell r="A442" t="str">
            <v>14080075</v>
          </cell>
          <cell r="B442" t="str">
            <v>M/X TECHNO SERVICES KARACHI</v>
          </cell>
          <cell r="C442">
            <v>359900</v>
          </cell>
          <cell r="D442">
            <v>0</v>
          </cell>
          <cell r="E442">
            <v>359900</v>
          </cell>
        </row>
        <row r="443">
          <cell r="A443" t="str">
            <v>14080076</v>
          </cell>
          <cell r="B443" t="str">
            <v>WEAVING CARE</v>
          </cell>
          <cell r="C443">
            <v>89837</v>
          </cell>
          <cell r="D443">
            <v>0</v>
          </cell>
          <cell r="E443">
            <v>89837</v>
          </cell>
        </row>
        <row r="444">
          <cell r="A444" t="str">
            <v>14080077</v>
          </cell>
          <cell r="B444" t="str">
            <v>MANHATAN PAKISTAN PVT LTD</v>
          </cell>
          <cell r="C444">
            <v>790</v>
          </cell>
          <cell r="D444">
            <v>0</v>
          </cell>
          <cell r="E444">
            <v>790</v>
          </cell>
        </row>
        <row r="445">
          <cell r="A445" t="str">
            <v>14080079</v>
          </cell>
          <cell r="B445" t="str">
            <v>SHELTON GUEST HOUSE</v>
          </cell>
          <cell r="C445">
            <v>7701</v>
          </cell>
          <cell r="D445">
            <v>0</v>
          </cell>
          <cell r="E445">
            <v>7701</v>
          </cell>
        </row>
        <row r="446">
          <cell r="A446" t="str">
            <v>14080082</v>
          </cell>
          <cell r="B446" t="str">
            <v>APPLIED PRODUCT CO.</v>
          </cell>
          <cell r="C446">
            <v>31588</v>
          </cell>
          <cell r="D446">
            <v>0</v>
          </cell>
          <cell r="E446">
            <v>31588</v>
          </cell>
        </row>
        <row r="447">
          <cell r="A447" t="str">
            <v>14080083</v>
          </cell>
          <cell r="B447" t="str">
            <v>RAZZAQUR UMERANI &amp; CO.</v>
          </cell>
          <cell r="C447">
            <v>50000</v>
          </cell>
          <cell r="D447">
            <v>0</v>
          </cell>
          <cell r="E447">
            <v>50000</v>
          </cell>
        </row>
        <row r="448">
          <cell r="A448" t="str">
            <v>14080085</v>
          </cell>
          <cell r="B448" t="str">
            <v>UNIQUE MOVERS</v>
          </cell>
          <cell r="C448">
            <v>10370</v>
          </cell>
          <cell r="D448">
            <v>10370</v>
          </cell>
          <cell r="E448">
            <v>0</v>
          </cell>
        </row>
        <row r="449">
          <cell r="A449" t="str">
            <v>14080086</v>
          </cell>
          <cell r="B449" t="str">
            <v>MOHAMMAD SHAZAD COMPUTER</v>
          </cell>
          <cell r="C449">
            <v>10800</v>
          </cell>
          <cell r="D449">
            <v>10800</v>
          </cell>
          <cell r="E449">
            <v>0</v>
          </cell>
        </row>
        <row r="450">
          <cell r="A450" t="str">
            <v>14080087</v>
          </cell>
          <cell r="B450" t="str">
            <v>FARUQUE PVT LTD</v>
          </cell>
          <cell r="C450">
            <v>0</v>
          </cell>
          <cell r="D450">
            <v>3300</v>
          </cell>
          <cell r="E450">
            <v>-3300</v>
          </cell>
        </row>
        <row r="451">
          <cell r="A451" t="str">
            <v>14080089</v>
          </cell>
          <cell r="B451" t="str">
            <v>P &amp; O CONTAINER (PVT) LTD</v>
          </cell>
          <cell r="C451">
            <v>0</v>
          </cell>
          <cell r="D451">
            <v>34893.629999999997</v>
          </cell>
          <cell r="E451">
            <v>-34893.629999999997</v>
          </cell>
        </row>
        <row r="452">
          <cell r="A452" t="str">
            <v>14080090</v>
          </cell>
          <cell r="B452" t="str">
            <v>EXCEL COURIER PVT LTD</v>
          </cell>
          <cell r="C452">
            <v>0</v>
          </cell>
          <cell r="D452">
            <v>5.75</v>
          </cell>
          <cell r="E452">
            <v>-5.75</v>
          </cell>
        </row>
        <row r="453">
          <cell r="A453" t="str">
            <v>14080091</v>
          </cell>
          <cell r="B453" t="str">
            <v>HANAN INTERNATIONAL PVT LTD</v>
          </cell>
          <cell r="C453">
            <v>0</v>
          </cell>
          <cell r="D453">
            <v>2400</v>
          </cell>
          <cell r="E453">
            <v>-2400</v>
          </cell>
        </row>
        <row r="454">
          <cell r="A454" t="str">
            <v>14080092</v>
          </cell>
          <cell r="B454" t="str">
            <v>ORBITOR PVT LTD</v>
          </cell>
          <cell r="C454">
            <v>0</v>
          </cell>
          <cell r="D454">
            <v>10446</v>
          </cell>
          <cell r="E454">
            <v>-10446</v>
          </cell>
        </row>
        <row r="455">
          <cell r="A455" t="str">
            <v>14080093</v>
          </cell>
          <cell r="B455" t="str">
            <v>ALPHA INSURANCE CO LTD</v>
          </cell>
          <cell r="C455">
            <v>880806</v>
          </cell>
          <cell r="D455">
            <v>1520236</v>
          </cell>
          <cell r="E455">
            <v>-639430</v>
          </cell>
        </row>
        <row r="456">
          <cell r="A456" t="str">
            <v>14080094</v>
          </cell>
          <cell r="B456" t="str">
            <v>N.W ENTERPRISES KARACHI</v>
          </cell>
          <cell r="C456">
            <v>242347</v>
          </cell>
          <cell r="D456">
            <v>0</v>
          </cell>
          <cell r="E456">
            <v>242347</v>
          </cell>
        </row>
        <row r="457">
          <cell r="A457" t="str">
            <v>14080096</v>
          </cell>
          <cell r="B457" t="str">
            <v>D.G.P</v>
          </cell>
          <cell r="C457">
            <v>0</v>
          </cell>
          <cell r="D457">
            <v>30000</v>
          </cell>
          <cell r="E457">
            <v>-30000</v>
          </cell>
        </row>
        <row r="458">
          <cell r="A458" t="str">
            <v>14080097</v>
          </cell>
          <cell r="B458" t="str">
            <v>APL PAKISTAN PVT LTD</v>
          </cell>
          <cell r="C458">
            <v>358209</v>
          </cell>
          <cell r="D458">
            <v>0</v>
          </cell>
          <cell r="E458">
            <v>358209</v>
          </cell>
        </row>
        <row r="459">
          <cell r="A459" t="str">
            <v>14080098</v>
          </cell>
          <cell r="B459" t="str">
            <v>PAKISTAN COUNCIL OF SIENTIFIC</v>
          </cell>
          <cell r="C459">
            <v>0</v>
          </cell>
          <cell r="D459">
            <v>6700</v>
          </cell>
          <cell r="E459">
            <v>-6700</v>
          </cell>
        </row>
        <row r="460">
          <cell r="A460" t="str">
            <v>14080099</v>
          </cell>
          <cell r="B460" t="str">
            <v>RECOM CONDITION MONITORING</v>
          </cell>
          <cell r="C460">
            <v>12000</v>
          </cell>
          <cell r="D460">
            <v>12000</v>
          </cell>
          <cell r="E460">
            <v>0</v>
          </cell>
        </row>
        <row r="461">
          <cell r="A461" t="str">
            <v>14080101</v>
          </cell>
          <cell r="B461" t="str">
            <v>INSHIPPING PVT LT</v>
          </cell>
          <cell r="C461">
            <v>234545</v>
          </cell>
          <cell r="D461">
            <v>289358</v>
          </cell>
          <cell r="E461">
            <v>-54813</v>
          </cell>
        </row>
        <row r="462">
          <cell r="A462" t="str">
            <v>14080102</v>
          </cell>
          <cell r="B462" t="str">
            <v>S.A ENTERPRIESES</v>
          </cell>
          <cell r="C462">
            <v>20000</v>
          </cell>
          <cell r="D462">
            <v>0</v>
          </cell>
          <cell r="E462">
            <v>20000</v>
          </cell>
        </row>
        <row r="463">
          <cell r="A463" t="str">
            <v>14080103</v>
          </cell>
          <cell r="B463" t="str">
            <v>ISPI CORPORATION PVT LTD</v>
          </cell>
          <cell r="C463">
            <v>98574</v>
          </cell>
          <cell r="D463">
            <v>0</v>
          </cell>
          <cell r="E463">
            <v>98574</v>
          </cell>
        </row>
        <row r="464">
          <cell r="A464" t="str">
            <v>14080105</v>
          </cell>
          <cell r="B464" t="str">
            <v>JAMES FINALEY PLL</v>
          </cell>
          <cell r="C464">
            <v>0</v>
          </cell>
          <cell r="D464">
            <v>99650.9</v>
          </cell>
          <cell r="E464">
            <v>-99650.9</v>
          </cell>
        </row>
        <row r="465">
          <cell r="A465" t="str">
            <v>14080106</v>
          </cell>
          <cell r="B465" t="str">
            <v>QATAR AIR WAYS TRAVELLING</v>
          </cell>
          <cell r="C465">
            <v>463375</v>
          </cell>
          <cell r="D465">
            <v>0</v>
          </cell>
          <cell r="E465">
            <v>463375</v>
          </cell>
        </row>
        <row r="466">
          <cell r="A466" t="str">
            <v>14080108</v>
          </cell>
          <cell r="B466" t="str">
            <v>BEST WESTERN SHALIMAR LHR</v>
          </cell>
          <cell r="C466">
            <v>1897</v>
          </cell>
          <cell r="D466">
            <v>1897.5</v>
          </cell>
          <cell r="E466">
            <v>-0.5</v>
          </cell>
        </row>
        <row r="467">
          <cell r="A467" t="str">
            <v>14080109</v>
          </cell>
          <cell r="B467" t="str">
            <v>INSERVEY PAKISTAN (PVT) LTD</v>
          </cell>
          <cell r="C467">
            <v>0</v>
          </cell>
          <cell r="D467">
            <v>47799</v>
          </cell>
          <cell r="E467">
            <v>-47799</v>
          </cell>
        </row>
        <row r="468">
          <cell r="A468" t="str">
            <v>14080110</v>
          </cell>
          <cell r="B468" t="str">
            <v>VINCOTTE INTERNATIONAL ABU-DHBI</v>
          </cell>
          <cell r="C468">
            <v>70318</v>
          </cell>
          <cell r="D468">
            <v>70318</v>
          </cell>
          <cell r="E468">
            <v>0</v>
          </cell>
        </row>
        <row r="469">
          <cell r="A469" t="str">
            <v>14080113</v>
          </cell>
          <cell r="B469" t="str">
            <v>UNITED MARINE AGENCIES PVT LTD</v>
          </cell>
          <cell r="C469">
            <v>94420</v>
          </cell>
          <cell r="D469">
            <v>0</v>
          </cell>
          <cell r="E469">
            <v>94420</v>
          </cell>
        </row>
        <row r="470">
          <cell r="A470" t="str">
            <v>14080114</v>
          </cell>
          <cell r="B470" t="str">
            <v>GOLDEN SHIPPER</v>
          </cell>
          <cell r="C470">
            <v>2269945</v>
          </cell>
          <cell r="D470">
            <v>2573646</v>
          </cell>
          <cell r="E470">
            <v>-303701</v>
          </cell>
        </row>
        <row r="471">
          <cell r="A471" t="str">
            <v>14080115</v>
          </cell>
          <cell r="B471" t="str">
            <v>ASIATIEC SHIPPING AGENCIES</v>
          </cell>
          <cell r="C471">
            <v>42330</v>
          </cell>
          <cell r="D471">
            <v>0</v>
          </cell>
          <cell r="E471">
            <v>42330</v>
          </cell>
        </row>
        <row r="472">
          <cell r="A472" t="str">
            <v>14080117</v>
          </cell>
          <cell r="B472" t="str">
            <v>CLC UPDATING SERVICE</v>
          </cell>
          <cell r="C472">
            <v>10000</v>
          </cell>
          <cell r="D472">
            <v>0</v>
          </cell>
          <cell r="E472">
            <v>10000</v>
          </cell>
        </row>
        <row r="473">
          <cell r="A473" t="str">
            <v>14080118</v>
          </cell>
          <cell r="B473" t="str">
            <v>BELL NEW MEN COLLABORATION</v>
          </cell>
          <cell r="C473">
            <v>26760</v>
          </cell>
          <cell r="D473">
            <v>28651</v>
          </cell>
          <cell r="E473">
            <v>-1891</v>
          </cell>
        </row>
        <row r="474">
          <cell r="A474" t="str">
            <v>14080120</v>
          </cell>
          <cell r="B474" t="str">
            <v>GAC SHIPPING</v>
          </cell>
          <cell r="C474">
            <v>300944</v>
          </cell>
          <cell r="D474">
            <v>121470</v>
          </cell>
          <cell r="E474">
            <v>179474</v>
          </cell>
        </row>
        <row r="475">
          <cell r="A475" t="str">
            <v>14080121</v>
          </cell>
          <cell r="B475" t="str">
            <v>COOPER &amp; LYBRAND ASSOCIATED PVT LTD</v>
          </cell>
          <cell r="C475">
            <v>90000</v>
          </cell>
          <cell r="D475">
            <v>0</v>
          </cell>
          <cell r="E475">
            <v>90000</v>
          </cell>
        </row>
        <row r="476">
          <cell r="A476" t="str">
            <v>14080122</v>
          </cell>
          <cell r="B476" t="str">
            <v>ABC ENTERPRISES</v>
          </cell>
          <cell r="C476">
            <v>436821</v>
          </cell>
          <cell r="D476">
            <v>0</v>
          </cell>
          <cell r="E476">
            <v>436821</v>
          </cell>
        </row>
        <row r="477">
          <cell r="A477" t="str">
            <v>14080123</v>
          </cell>
          <cell r="B477" t="str">
            <v>ITTEFAQ AGENCIES</v>
          </cell>
          <cell r="C477">
            <v>0</v>
          </cell>
          <cell r="D477">
            <v>10541</v>
          </cell>
          <cell r="E477">
            <v>-10541</v>
          </cell>
        </row>
        <row r="478">
          <cell r="A478" t="str">
            <v>14080205</v>
          </cell>
          <cell r="B478" t="str">
            <v>SHALIMAR TRADING</v>
          </cell>
          <cell r="C478">
            <v>19000</v>
          </cell>
          <cell r="D478">
            <v>0</v>
          </cell>
          <cell r="E478">
            <v>19000</v>
          </cell>
        </row>
        <row r="479">
          <cell r="A479" t="str">
            <v>14080206</v>
          </cell>
          <cell r="B479" t="str">
            <v>SUNFORT LAHORE</v>
          </cell>
          <cell r="C479">
            <v>0</v>
          </cell>
          <cell r="D479">
            <v>1890.89</v>
          </cell>
          <cell r="E479">
            <v>-1890.89</v>
          </cell>
        </row>
        <row r="480">
          <cell r="A480" t="str">
            <v>14080280</v>
          </cell>
          <cell r="B480" t="str">
            <v>SEA LAND PAKISTAN</v>
          </cell>
          <cell r="C480">
            <v>273892.61</v>
          </cell>
          <cell r="D480">
            <v>0</v>
          </cell>
          <cell r="E480">
            <v>273892.61</v>
          </cell>
        </row>
        <row r="481">
          <cell r="A481" t="str">
            <v>14080281</v>
          </cell>
          <cell r="B481" t="str">
            <v>APOLLO TELECOM</v>
          </cell>
          <cell r="C481">
            <v>13200</v>
          </cell>
          <cell r="D481">
            <v>13200</v>
          </cell>
          <cell r="E481">
            <v>0</v>
          </cell>
        </row>
        <row r="482">
          <cell r="A482" t="str">
            <v>14080282</v>
          </cell>
          <cell r="B482" t="str">
            <v>MASTER CALIBRATION SERVICES</v>
          </cell>
          <cell r="C482">
            <v>17127</v>
          </cell>
          <cell r="D482">
            <v>17127</v>
          </cell>
          <cell r="E482">
            <v>0</v>
          </cell>
        </row>
        <row r="483">
          <cell r="A483" t="str">
            <v>14150000</v>
          </cell>
          <cell r="B483" t="str">
            <v>OTHERS</v>
          </cell>
          <cell r="C483">
            <v>1594677</v>
          </cell>
          <cell r="D483">
            <v>1916655.01</v>
          </cell>
          <cell r="E483">
            <v>-321978.01</v>
          </cell>
        </row>
        <row r="484">
          <cell r="A484" t="str">
            <v>14150001</v>
          </cell>
          <cell r="B484" t="str">
            <v>M/S B.R.R</v>
          </cell>
          <cell r="C484">
            <v>0</v>
          </cell>
          <cell r="D484">
            <v>1802</v>
          </cell>
          <cell r="E484">
            <v>-1802</v>
          </cell>
        </row>
        <row r="485">
          <cell r="A485" t="str">
            <v>14150002</v>
          </cell>
          <cell r="B485" t="str">
            <v>M/S MHK SCANASION</v>
          </cell>
          <cell r="C485">
            <v>0</v>
          </cell>
          <cell r="D485">
            <v>25000</v>
          </cell>
          <cell r="E485">
            <v>-25000</v>
          </cell>
        </row>
        <row r="486">
          <cell r="A486" t="str">
            <v>14150003</v>
          </cell>
          <cell r="B486" t="str">
            <v>ISLAMABAD HOTEL</v>
          </cell>
          <cell r="C486">
            <v>0</v>
          </cell>
          <cell r="D486">
            <v>31841.3</v>
          </cell>
          <cell r="E486">
            <v>-31841.3</v>
          </cell>
        </row>
        <row r="487">
          <cell r="A487" t="str">
            <v>14150005</v>
          </cell>
          <cell r="B487" t="str">
            <v>LASANI TECHNOLINPEX</v>
          </cell>
          <cell r="C487">
            <v>0</v>
          </cell>
          <cell r="D487">
            <v>4140</v>
          </cell>
          <cell r="E487">
            <v>-4140</v>
          </cell>
        </row>
        <row r="488">
          <cell r="A488" t="str">
            <v>14150007</v>
          </cell>
          <cell r="B488" t="str">
            <v>CITY EXPRESS</v>
          </cell>
          <cell r="C488">
            <v>0</v>
          </cell>
          <cell r="D488">
            <v>0.8</v>
          </cell>
          <cell r="E488">
            <v>-0.8</v>
          </cell>
        </row>
        <row r="489">
          <cell r="A489" t="str">
            <v>14150008</v>
          </cell>
          <cell r="B489" t="str">
            <v>DHL (WORLD WIDE) EXPRESS</v>
          </cell>
          <cell r="C489">
            <v>31100</v>
          </cell>
          <cell r="D489">
            <v>29188.35</v>
          </cell>
          <cell r="E489">
            <v>1911.65</v>
          </cell>
        </row>
        <row r="490">
          <cell r="A490" t="str">
            <v>14150009</v>
          </cell>
          <cell r="B490" t="str">
            <v>TCS EXPRESS</v>
          </cell>
          <cell r="C490">
            <v>63577</v>
          </cell>
          <cell r="D490">
            <v>69315.679999999993</v>
          </cell>
          <cell r="E490">
            <v>-5738.68</v>
          </cell>
        </row>
        <row r="491">
          <cell r="A491" t="str">
            <v>14150012</v>
          </cell>
          <cell r="B491" t="str">
            <v>NAO BAHAR GOODS &amp; FARW.AGENCY</v>
          </cell>
          <cell r="C491">
            <v>1500000</v>
          </cell>
          <cell r="D491">
            <v>1205326</v>
          </cell>
          <cell r="E491">
            <v>294674</v>
          </cell>
        </row>
        <row r="492">
          <cell r="A492" t="str">
            <v>14150013</v>
          </cell>
          <cell r="B492" t="str">
            <v>BEACH LUXURY KARACHI</v>
          </cell>
          <cell r="C492">
            <v>0</v>
          </cell>
          <cell r="D492">
            <v>20850</v>
          </cell>
          <cell r="E492">
            <v>-20850</v>
          </cell>
        </row>
        <row r="493">
          <cell r="A493" t="str">
            <v>14150016</v>
          </cell>
          <cell r="B493" t="str">
            <v>AFRIDI UNITED GOODS TRANSPORT</v>
          </cell>
          <cell r="C493">
            <v>0</v>
          </cell>
          <cell r="D493">
            <v>42000</v>
          </cell>
          <cell r="E493">
            <v>-42000</v>
          </cell>
        </row>
        <row r="494">
          <cell r="A494" t="str">
            <v>14150024</v>
          </cell>
          <cell r="B494" t="str">
            <v>7-SEAS ENTERPRISES</v>
          </cell>
          <cell r="C494">
            <v>0</v>
          </cell>
          <cell r="D494">
            <v>0.5</v>
          </cell>
          <cell r="E494">
            <v>-0.5</v>
          </cell>
        </row>
        <row r="495">
          <cell r="A495" t="str">
            <v>14150028</v>
          </cell>
          <cell r="B495" t="str">
            <v>ASIF ASSOCIATES (PVT) LTD.</v>
          </cell>
          <cell r="C495">
            <v>0</v>
          </cell>
          <cell r="D495">
            <v>23007.38</v>
          </cell>
          <cell r="E495">
            <v>-23007.38</v>
          </cell>
        </row>
        <row r="496">
          <cell r="A496" t="str">
            <v>14150030</v>
          </cell>
          <cell r="B496" t="str">
            <v>EFU</v>
          </cell>
          <cell r="C496">
            <v>0</v>
          </cell>
          <cell r="D496">
            <v>136296</v>
          </cell>
          <cell r="E496">
            <v>-136296</v>
          </cell>
        </row>
        <row r="497">
          <cell r="A497" t="str">
            <v>14150033</v>
          </cell>
          <cell r="B497" t="str">
            <v>LEOPARDS SERVICES</v>
          </cell>
          <cell r="C497">
            <v>0</v>
          </cell>
          <cell r="D497">
            <v>2185</v>
          </cell>
          <cell r="E497">
            <v>-2185</v>
          </cell>
        </row>
        <row r="498">
          <cell r="A498" t="str">
            <v>14150051</v>
          </cell>
          <cell r="B498" t="str">
            <v>M/S E.F.U.  OLD A/C</v>
          </cell>
          <cell r="C498">
            <v>0</v>
          </cell>
          <cell r="D498">
            <v>275702</v>
          </cell>
          <cell r="E498">
            <v>-275702</v>
          </cell>
        </row>
        <row r="499">
          <cell r="A499" t="str">
            <v>14150106</v>
          </cell>
          <cell r="B499" t="str">
            <v>AWAN ENTERPRIESE</v>
          </cell>
          <cell r="C499">
            <v>0</v>
          </cell>
          <cell r="D499">
            <v>50000</v>
          </cell>
          <cell r="E499">
            <v>-50000</v>
          </cell>
        </row>
        <row r="500">
          <cell r="A500" t="str">
            <v>14200000</v>
          </cell>
          <cell r="B500" t="str">
            <v>SUB CONTRACTOR</v>
          </cell>
          <cell r="C500">
            <v>83657.75</v>
          </cell>
          <cell r="D500">
            <v>0</v>
          </cell>
          <cell r="E500">
            <v>83657.75</v>
          </cell>
        </row>
        <row r="501">
          <cell r="A501" t="str">
            <v>14200001</v>
          </cell>
          <cell r="B501" t="str">
            <v>AIR TECH ENTERPRISES</v>
          </cell>
          <cell r="C501">
            <v>0</v>
          </cell>
          <cell r="D501">
            <v>236002</v>
          </cell>
          <cell r="E501">
            <v>-236002</v>
          </cell>
        </row>
        <row r="502">
          <cell r="A502" t="str">
            <v>14200005</v>
          </cell>
          <cell r="B502" t="str">
            <v>M/S FMK CARRIAGE</v>
          </cell>
          <cell r="C502">
            <v>135606</v>
          </cell>
          <cell r="D502">
            <v>0</v>
          </cell>
          <cell r="E502">
            <v>135606</v>
          </cell>
        </row>
        <row r="503">
          <cell r="A503" t="str">
            <v>14200006</v>
          </cell>
          <cell r="B503" t="str">
            <v>M/S MUGHAL FILLING STATION</v>
          </cell>
          <cell r="C503">
            <v>296048</v>
          </cell>
          <cell r="D503">
            <v>0</v>
          </cell>
          <cell r="E503">
            <v>296048</v>
          </cell>
        </row>
        <row r="504">
          <cell r="A504" t="str">
            <v>14200007</v>
          </cell>
          <cell r="B504" t="str">
            <v>ELECTOWAY ENGINEERING</v>
          </cell>
          <cell r="C504">
            <v>0</v>
          </cell>
          <cell r="D504">
            <v>175133</v>
          </cell>
          <cell r="E504">
            <v>-175133</v>
          </cell>
        </row>
        <row r="505">
          <cell r="A505" t="str">
            <v>14200009</v>
          </cell>
          <cell r="B505" t="str">
            <v>M. AYUB &amp; ASSOCIATES</v>
          </cell>
          <cell r="C505">
            <v>0</v>
          </cell>
          <cell r="D505">
            <v>77780</v>
          </cell>
          <cell r="E505">
            <v>-77780</v>
          </cell>
        </row>
        <row r="506">
          <cell r="A506" t="str">
            <v>14200018</v>
          </cell>
          <cell r="B506" t="str">
            <v>K.H.ASSOCIATES</v>
          </cell>
          <cell r="C506">
            <v>0</v>
          </cell>
          <cell r="D506">
            <v>2211</v>
          </cell>
          <cell r="E506">
            <v>-2211</v>
          </cell>
        </row>
        <row r="507">
          <cell r="A507" t="str">
            <v>14200020</v>
          </cell>
          <cell r="B507" t="str">
            <v>G. MURTAZA</v>
          </cell>
          <cell r="C507">
            <v>33979.75</v>
          </cell>
          <cell r="D507">
            <v>0</v>
          </cell>
          <cell r="E507">
            <v>33979.75</v>
          </cell>
        </row>
        <row r="508">
          <cell r="A508" t="str">
            <v>14200022</v>
          </cell>
          <cell r="B508" t="str">
            <v>M. IQBAL</v>
          </cell>
          <cell r="C508">
            <v>0</v>
          </cell>
          <cell r="D508">
            <v>6419</v>
          </cell>
          <cell r="E508">
            <v>-6419</v>
          </cell>
        </row>
        <row r="509">
          <cell r="A509" t="str">
            <v>14200027</v>
          </cell>
          <cell r="B509" t="str">
            <v>TARIQ MEHMOOD</v>
          </cell>
          <cell r="C509">
            <v>0</v>
          </cell>
          <cell r="D509">
            <v>2033</v>
          </cell>
          <cell r="E509">
            <v>-2033</v>
          </cell>
        </row>
        <row r="510">
          <cell r="A510" t="str">
            <v>14200028</v>
          </cell>
          <cell r="B510" t="str">
            <v>M. LATIF</v>
          </cell>
          <cell r="C510">
            <v>114600</v>
          </cell>
          <cell r="D510">
            <v>0</v>
          </cell>
          <cell r="E510">
            <v>114600</v>
          </cell>
        </row>
        <row r="511">
          <cell r="A511" t="str">
            <v>14200034</v>
          </cell>
          <cell r="B511" t="str">
            <v>MR. IRSHAD KHAN</v>
          </cell>
          <cell r="C511">
            <v>3002</v>
          </cell>
          <cell r="D511">
            <v>0</v>
          </cell>
          <cell r="E511">
            <v>3002</v>
          </cell>
        </row>
        <row r="512">
          <cell r="A512" t="str">
            <v>14210000</v>
          </cell>
          <cell r="B512" t="str">
            <v>COMMISSION</v>
          </cell>
          <cell r="C512">
            <v>3914766</v>
          </cell>
          <cell r="D512">
            <v>10299276.66</v>
          </cell>
          <cell r="E512">
            <v>-6384510.6600000001</v>
          </cell>
        </row>
        <row r="513">
          <cell r="A513" t="str">
            <v>14210001</v>
          </cell>
          <cell r="B513" t="str">
            <v>M/S KAIFACTO TRADING CO.,</v>
          </cell>
          <cell r="C513">
            <v>0</v>
          </cell>
          <cell r="D513">
            <v>631461.44999999995</v>
          </cell>
          <cell r="E513">
            <v>-631461.44999999995</v>
          </cell>
        </row>
        <row r="514">
          <cell r="A514" t="str">
            <v>14210003</v>
          </cell>
          <cell r="B514" t="str">
            <v>M/S KOR PINE ENTERPRISES,</v>
          </cell>
          <cell r="C514">
            <v>0</v>
          </cell>
          <cell r="D514">
            <v>10275</v>
          </cell>
          <cell r="E514">
            <v>-10275</v>
          </cell>
        </row>
        <row r="515">
          <cell r="A515" t="str">
            <v>14210006</v>
          </cell>
          <cell r="B515" t="str">
            <v>M/S ITOHU COPRP. LAHORE</v>
          </cell>
          <cell r="C515">
            <v>35272</v>
          </cell>
          <cell r="D515">
            <v>290550.44</v>
          </cell>
          <cell r="E515">
            <v>-255278.44</v>
          </cell>
        </row>
        <row r="516">
          <cell r="A516" t="str">
            <v>14210008</v>
          </cell>
          <cell r="B516" t="str">
            <v>M/S MAAZ TEXTILES LTD.</v>
          </cell>
          <cell r="C516">
            <v>0</v>
          </cell>
          <cell r="D516">
            <v>126894</v>
          </cell>
          <cell r="E516">
            <v>-126894</v>
          </cell>
        </row>
        <row r="517">
          <cell r="A517" t="str">
            <v>14210013</v>
          </cell>
          <cell r="B517" t="str">
            <v>M/S CHEN CHANG HSTING</v>
          </cell>
          <cell r="C517">
            <v>0</v>
          </cell>
          <cell r="D517">
            <v>548846</v>
          </cell>
          <cell r="E517">
            <v>-548846</v>
          </cell>
        </row>
        <row r="518">
          <cell r="A518" t="str">
            <v>14210017</v>
          </cell>
          <cell r="B518" t="str">
            <v>M/S GRACE COMPANY</v>
          </cell>
          <cell r="C518">
            <v>0</v>
          </cell>
          <cell r="D518">
            <v>28776</v>
          </cell>
          <cell r="E518">
            <v>-28776</v>
          </cell>
        </row>
        <row r="519">
          <cell r="A519" t="str">
            <v>14210020</v>
          </cell>
          <cell r="B519" t="str">
            <v>M/S ARONTEX ENTERPRISES</v>
          </cell>
          <cell r="C519">
            <v>18</v>
          </cell>
          <cell r="D519">
            <v>0</v>
          </cell>
          <cell r="E519">
            <v>18</v>
          </cell>
        </row>
        <row r="520">
          <cell r="A520" t="str">
            <v>14210025</v>
          </cell>
          <cell r="B520" t="str">
            <v>M/S JINSIOK CORP.</v>
          </cell>
          <cell r="C520">
            <v>0.25</v>
          </cell>
          <cell r="D520">
            <v>0</v>
          </cell>
          <cell r="E520">
            <v>0.25</v>
          </cell>
        </row>
        <row r="521">
          <cell r="A521" t="str">
            <v>14210029</v>
          </cell>
          <cell r="B521" t="str">
            <v>M/S TESTILES LINK (PVT) LTD</v>
          </cell>
          <cell r="C521">
            <v>219378</v>
          </cell>
          <cell r="D521">
            <v>253829</v>
          </cell>
          <cell r="E521">
            <v>-34451</v>
          </cell>
        </row>
        <row r="522">
          <cell r="A522" t="str">
            <v>14210031</v>
          </cell>
          <cell r="B522" t="str">
            <v>M/S S.T. PURI</v>
          </cell>
          <cell r="C522">
            <v>0</v>
          </cell>
          <cell r="D522">
            <v>165396</v>
          </cell>
          <cell r="E522">
            <v>-165396</v>
          </cell>
        </row>
        <row r="523">
          <cell r="A523" t="str">
            <v>14210032</v>
          </cell>
          <cell r="B523" t="str">
            <v>M/S DULIM SUNGSA</v>
          </cell>
          <cell r="C523">
            <v>0</v>
          </cell>
          <cell r="D523">
            <v>17781</v>
          </cell>
          <cell r="E523">
            <v>-17781</v>
          </cell>
        </row>
        <row r="524">
          <cell r="A524" t="str">
            <v>14210033</v>
          </cell>
          <cell r="B524" t="str">
            <v>NAEEM AHMED MALIK</v>
          </cell>
          <cell r="C524">
            <v>36361</v>
          </cell>
          <cell r="D524">
            <v>33862</v>
          </cell>
          <cell r="E524">
            <v>2499</v>
          </cell>
        </row>
        <row r="525">
          <cell r="A525" t="str">
            <v>14210037</v>
          </cell>
          <cell r="B525" t="str">
            <v>M/S J.N TEXTILES CORP.</v>
          </cell>
          <cell r="C525">
            <v>0</v>
          </cell>
          <cell r="D525">
            <v>2420</v>
          </cell>
          <cell r="E525">
            <v>-2420</v>
          </cell>
        </row>
        <row r="526">
          <cell r="A526" t="str">
            <v>14210038</v>
          </cell>
          <cell r="B526" t="str">
            <v>M/S PUHAN IND.CO.</v>
          </cell>
          <cell r="C526">
            <v>0</v>
          </cell>
          <cell r="D526">
            <v>51644.05</v>
          </cell>
          <cell r="E526">
            <v>-51644.05</v>
          </cell>
        </row>
        <row r="527">
          <cell r="A527" t="str">
            <v>14210039</v>
          </cell>
          <cell r="B527" t="str">
            <v>M/S ZAHEER FABRICS</v>
          </cell>
          <cell r="C527">
            <v>1282511</v>
          </cell>
          <cell r="D527">
            <v>3881946</v>
          </cell>
          <cell r="E527">
            <v>-2599435</v>
          </cell>
        </row>
        <row r="528">
          <cell r="A528" t="str">
            <v>14210040</v>
          </cell>
          <cell r="B528" t="str">
            <v>M/S KAHDIM BROTHERS</v>
          </cell>
          <cell r="C528">
            <v>0</v>
          </cell>
          <cell r="D528">
            <v>7415</v>
          </cell>
          <cell r="E528">
            <v>-7415</v>
          </cell>
        </row>
        <row r="529">
          <cell r="A529" t="str">
            <v>14210041</v>
          </cell>
          <cell r="B529" t="str">
            <v>EAST ASIAN TRADRERS</v>
          </cell>
          <cell r="C529">
            <v>0</v>
          </cell>
          <cell r="D529">
            <v>17600</v>
          </cell>
          <cell r="E529">
            <v>-17600</v>
          </cell>
        </row>
        <row r="530">
          <cell r="A530" t="str">
            <v>14210042</v>
          </cell>
          <cell r="B530" t="str">
            <v>M/S QAZI FABRIC</v>
          </cell>
          <cell r="C530">
            <v>0</v>
          </cell>
          <cell r="D530">
            <v>2585</v>
          </cell>
          <cell r="E530">
            <v>-2585</v>
          </cell>
        </row>
        <row r="531">
          <cell r="A531" t="str">
            <v>14210044</v>
          </cell>
          <cell r="B531" t="str">
            <v>M/S R.M ENTERPRISES</v>
          </cell>
          <cell r="C531">
            <v>0</v>
          </cell>
          <cell r="D531">
            <v>34434</v>
          </cell>
          <cell r="E531">
            <v>-34434</v>
          </cell>
        </row>
        <row r="532">
          <cell r="A532" t="str">
            <v>14210045</v>
          </cell>
          <cell r="B532" t="str">
            <v>M/S ABDULAH TEX</v>
          </cell>
          <cell r="C532">
            <v>0</v>
          </cell>
          <cell r="D532">
            <v>42140</v>
          </cell>
          <cell r="E532">
            <v>-42140</v>
          </cell>
        </row>
        <row r="533">
          <cell r="A533" t="str">
            <v>14210046</v>
          </cell>
          <cell r="B533" t="str">
            <v>M/S AGENTEX</v>
          </cell>
          <cell r="C533">
            <v>0</v>
          </cell>
          <cell r="D533">
            <v>604638.56999999995</v>
          </cell>
          <cell r="E533">
            <v>-604638.56999999995</v>
          </cell>
        </row>
        <row r="534">
          <cell r="A534" t="str">
            <v>14210047</v>
          </cell>
          <cell r="B534" t="str">
            <v>M/S TRADE SYSTEMS LAHORE</v>
          </cell>
          <cell r="C534">
            <v>70395</v>
          </cell>
          <cell r="D534">
            <v>273198</v>
          </cell>
          <cell r="E534">
            <v>-202803</v>
          </cell>
        </row>
        <row r="535">
          <cell r="A535" t="str">
            <v>14210048</v>
          </cell>
          <cell r="B535" t="str">
            <v>M/S MR.MOHAMMAD ALI</v>
          </cell>
          <cell r="C535">
            <v>68</v>
          </cell>
          <cell r="D535">
            <v>0</v>
          </cell>
          <cell r="E535">
            <v>68</v>
          </cell>
        </row>
        <row r="536">
          <cell r="A536" t="str">
            <v>14210049</v>
          </cell>
          <cell r="B536" t="str">
            <v>MR.MUHAMMAD IQBAL (UAE)</v>
          </cell>
          <cell r="C536">
            <v>0</v>
          </cell>
          <cell r="D536">
            <v>59859</v>
          </cell>
          <cell r="E536">
            <v>-59859</v>
          </cell>
        </row>
        <row r="537">
          <cell r="A537" t="str">
            <v>14210050</v>
          </cell>
          <cell r="B537" t="str">
            <v>M/S SILK ROAD TRADING CO.</v>
          </cell>
          <cell r="C537">
            <v>0</v>
          </cell>
          <cell r="D537">
            <v>218</v>
          </cell>
          <cell r="E537">
            <v>-218</v>
          </cell>
        </row>
        <row r="538">
          <cell r="A538" t="str">
            <v>14210052</v>
          </cell>
          <cell r="B538" t="str">
            <v>M/S TEXOGEN LAHORE</v>
          </cell>
          <cell r="C538">
            <v>0</v>
          </cell>
          <cell r="D538">
            <v>68</v>
          </cell>
          <cell r="E538">
            <v>-68</v>
          </cell>
        </row>
        <row r="539">
          <cell r="A539" t="str">
            <v>14210056</v>
          </cell>
          <cell r="B539" t="str">
            <v>ILSHIAN SPINNING</v>
          </cell>
          <cell r="C539">
            <v>137493</v>
          </cell>
          <cell r="D539">
            <v>0</v>
          </cell>
          <cell r="E539">
            <v>137493</v>
          </cell>
        </row>
        <row r="540">
          <cell r="A540" t="str">
            <v>14210059</v>
          </cell>
          <cell r="B540" t="str">
            <v>M/S KASHMIR TRADING</v>
          </cell>
          <cell r="C540">
            <v>0</v>
          </cell>
          <cell r="D540">
            <v>119866</v>
          </cell>
          <cell r="E540">
            <v>-119866</v>
          </cell>
        </row>
        <row r="541">
          <cell r="A541" t="str">
            <v>14210060</v>
          </cell>
          <cell r="B541" t="str">
            <v>M/S ITAL MARKETTING</v>
          </cell>
          <cell r="C541">
            <v>3</v>
          </cell>
          <cell r="D541">
            <v>0</v>
          </cell>
          <cell r="E541">
            <v>3</v>
          </cell>
        </row>
        <row r="542">
          <cell r="A542" t="str">
            <v>14210061</v>
          </cell>
          <cell r="B542" t="str">
            <v>M/S FIBER FLAW LHR</v>
          </cell>
          <cell r="C542">
            <v>0</v>
          </cell>
          <cell r="D542">
            <v>19500</v>
          </cell>
          <cell r="E542">
            <v>-19500</v>
          </cell>
        </row>
        <row r="543">
          <cell r="A543" t="str">
            <v>14210062</v>
          </cell>
          <cell r="B543" t="str">
            <v>M/S SILVER STRING</v>
          </cell>
          <cell r="C543">
            <v>119725</v>
          </cell>
          <cell r="D543">
            <v>119725.29</v>
          </cell>
          <cell r="E543">
            <v>-0.28999999999999998</v>
          </cell>
        </row>
        <row r="544">
          <cell r="A544" t="str">
            <v>14210064</v>
          </cell>
          <cell r="B544" t="str">
            <v>PINETXE INTERNATIONAL</v>
          </cell>
          <cell r="C544">
            <v>0</v>
          </cell>
          <cell r="D544">
            <v>58484</v>
          </cell>
          <cell r="E544">
            <v>-58484</v>
          </cell>
        </row>
        <row r="545">
          <cell r="A545" t="str">
            <v>14210065</v>
          </cell>
          <cell r="B545" t="str">
            <v>TEX NET PVT LTD</v>
          </cell>
          <cell r="C545">
            <v>0</v>
          </cell>
          <cell r="D545">
            <v>34565</v>
          </cell>
          <cell r="E545">
            <v>-34565</v>
          </cell>
        </row>
        <row r="546">
          <cell r="A546" t="str">
            <v>14210066</v>
          </cell>
          <cell r="B546" t="str">
            <v>ALPINE CORPORATION</v>
          </cell>
          <cell r="C546">
            <v>0</v>
          </cell>
          <cell r="D546">
            <v>42840</v>
          </cell>
          <cell r="E546">
            <v>-42840</v>
          </cell>
        </row>
        <row r="547">
          <cell r="A547" t="str">
            <v>14210068</v>
          </cell>
          <cell r="B547" t="str">
            <v>WINNITEX</v>
          </cell>
          <cell r="C547">
            <v>0</v>
          </cell>
          <cell r="D547">
            <v>132911</v>
          </cell>
          <cell r="E547">
            <v>-132911</v>
          </cell>
        </row>
        <row r="548">
          <cell r="A548" t="str">
            <v>14210069</v>
          </cell>
          <cell r="B548" t="str">
            <v>SINOTEX</v>
          </cell>
          <cell r="C548">
            <v>0</v>
          </cell>
          <cell r="D548">
            <v>21757</v>
          </cell>
          <cell r="E548">
            <v>-21757</v>
          </cell>
        </row>
        <row r="549">
          <cell r="A549" t="str">
            <v>14210071</v>
          </cell>
          <cell r="B549" t="str">
            <v>EXPERT TAX.</v>
          </cell>
          <cell r="C549">
            <v>92774</v>
          </cell>
          <cell r="D549">
            <v>142774</v>
          </cell>
          <cell r="E549">
            <v>-50000</v>
          </cell>
        </row>
        <row r="550">
          <cell r="A550" t="str">
            <v>14210072</v>
          </cell>
          <cell r="B550" t="str">
            <v>MAHMOOD TEXTILES LTD</v>
          </cell>
          <cell r="C550">
            <v>0</v>
          </cell>
          <cell r="D550">
            <v>8938</v>
          </cell>
          <cell r="E550">
            <v>-8938</v>
          </cell>
        </row>
        <row r="551">
          <cell r="A551" t="str">
            <v>14210073</v>
          </cell>
          <cell r="B551" t="str">
            <v>YAGI &amp; CO.</v>
          </cell>
          <cell r="C551">
            <v>0</v>
          </cell>
          <cell r="D551">
            <v>27467</v>
          </cell>
          <cell r="E551">
            <v>-27467</v>
          </cell>
        </row>
        <row r="552">
          <cell r="A552" t="str">
            <v>14210074</v>
          </cell>
          <cell r="B552" t="str">
            <v>BURHAN MOHAMMAD KHAN</v>
          </cell>
          <cell r="C552">
            <v>613000</v>
          </cell>
          <cell r="D552">
            <v>682458.99</v>
          </cell>
          <cell r="E552">
            <v>-69458.990000000005</v>
          </cell>
        </row>
        <row r="553">
          <cell r="A553" t="str">
            <v>14210075</v>
          </cell>
          <cell r="B553" t="str">
            <v>EAGLE STAR INTERNATIONAL.</v>
          </cell>
          <cell r="C553">
            <v>0</v>
          </cell>
          <cell r="D553">
            <v>12096.87</v>
          </cell>
          <cell r="E553">
            <v>-12096.87</v>
          </cell>
        </row>
        <row r="554">
          <cell r="A554" t="str">
            <v>14210077</v>
          </cell>
          <cell r="B554" t="str">
            <v>JALANI TEXTILES</v>
          </cell>
          <cell r="C554">
            <v>0</v>
          </cell>
          <cell r="D554">
            <v>43761</v>
          </cell>
          <cell r="E554">
            <v>-43761</v>
          </cell>
        </row>
        <row r="555">
          <cell r="A555" t="str">
            <v>14210079</v>
          </cell>
          <cell r="B555" t="str">
            <v>SHINWAN</v>
          </cell>
          <cell r="C555">
            <v>35272</v>
          </cell>
          <cell r="D555">
            <v>22050</v>
          </cell>
          <cell r="E555">
            <v>13222</v>
          </cell>
        </row>
        <row r="556">
          <cell r="A556" t="str">
            <v>14210081</v>
          </cell>
          <cell r="B556" t="str">
            <v>M.SAEED AKHTER</v>
          </cell>
          <cell r="C556">
            <v>0</v>
          </cell>
          <cell r="D556">
            <v>104540.25</v>
          </cell>
          <cell r="E556">
            <v>-104540.25</v>
          </cell>
        </row>
        <row r="557">
          <cell r="A557" t="str">
            <v>14210082</v>
          </cell>
          <cell r="B557" t="str">
            <v>JMS INTERNATIONAL CORPORATION KOREA</v>
          </cell>
          <cell r="C557">
            <v>0</v>
          </cell>
          <cell r="D557">
            <v>137483</v>
          </cell>
          <cell r="E557">
            <v>-137483</v>
          </cell>
        </row>
        <row r="558">
          <cell r="A558" t="str">
            <v>14210083</v>
          </cell>
          <cell r="B558" t="str">
            <v>SHINWAN CORPORATION</v>
          </cell>
          <cell r="C558">
            <v>0</v>
          </cell>
          <cell r="D558">
            <v>11475</v>
          </cell>
          <cell r="E558">
            <v>-11475</v>
          </cell>
        </row>
        <row r="559">
          <cell r="A559" t="str">
            <v>14210084</v>
          </cell>
          <cell r="B559" t="str">
            <v>CHEIL TRADING KOREA</v>
          </cell>
          <cell r="C559">
            <v>0</v>
          </cell>
          <cell r="D559">
            <v>52</v>
          </cell>
          <cell r="E559">
            <v>-52</v>
          </cell>
        </row>
        <row r="560">
          <cell r="A560" t="str">
            <v>14210085</v>
          </cell>
          <cell r="B560" t="str">
            <v>NAJMUL ISLAM</v>
          </cell>
          <cell r="C560">
            <v>135189</v>
          </cell>
          <cell r="D560">
            <v>148996</v>
          </cell>
          <cell r="E560">
            <v>-13807</v>
          </cell>
        </row>
        <row r="561">
          <cell r="A561" t="str">
            <v>14210087</v>
          </cell>
          <cell r="B561" t="str">
            <v>TARIQ FAISLABAD</v>
          </cell>
          <cell r="C561">
            <v>0</v>
          </cell>
          <cell r="D561">
            <v>66907</v>
          </cell>
          <cell r="E561">
            <v>-66907</v>
          </cell>
        </row>
        <row r="562">
          <cell r="A562" t="str">
            <v>14210093</v>
          </cell>
          <cell r="B562" t="str">
            <v>FARRUKH</v>
          </cell>
          <cell r="C562">
            <v>30305</v>
          </cell>
          <cell r="D562">
            <v>56345</v>
          </cell>
          <cell r="E562">
            <v>-26040</v>
          </cell>
        </row>
        <row r="563">
          <cell r="A563" t="str">
            <v>14210094</v>
          </cell>
          <cell r="B563" t="str">
            <v>QUEST TRADING</v>
          </cell>
          <cell r="C563">
            <v>0</v>
          </cell>
          <cell r="D563">
            <v>17024</v>
          </cell>
          <cell r="E563">
            <v>-17024</v>
          </cell>
        </row>
        <row r="564">
          <cell r="A564" t="str">
            <v>14210096</v>
          </cell>
          <cell r="B564" t="str">
            <v>RASHI TEXTILES</v>
          </cell>
          <cell r="C564">
            <v>0</v>
          </cell>
          <cell r="D564">
            <v>5060</v>
          </cell>
          <cell r="E564">
            <v>-5060</v>
          </cell>
        </row>
        <row r="565">
          <cell r="A565" t="str">
            <v>14210097</v>
          </cell>
          <cell r="B565" t="str">
            <v>ZEESHAN ENTERPRISES</v>
          </cell>
          <cell r="C565">
            <v>15000</v>
          </cell>
          <cell r="D565">
            <v>15000</v>
          </cell>
          <cell r="E565">
            <v>0</v>
          </cell>
        </row>
        <row r="566">
          <cell r="A566" t="str">
            <v>14210098</v>
          </cell>
          <cell r="B566" t="str">
            <v>NEW CODE</v>
          </cell>
          <cell r="C566">
            <v>0</v>
          </cell>
          <cell r="D566">
            <v>20150</v>
          </cell>
          <cell r="E566">
            <v>-20150</v>
          </cell>
        </row>
        <row r="567">
          <cell r="A567" t="str">
            <v>14210099</v>
          </cell>
          <cell r="B567" t="str">
            <v>HASSAN TEXTILES</v>
          </cell>
          <cell r="C567">
            <v>466767</v>
          </cell>
          <cell r="D567">
            <v>464815</v>
          </cell>
          <cell r="E567">
            <v>1952</v>
          </cell>
        </row>
        <row r="568">
          <cell r="A568" t="str">
            <v>14210102</v>
          </cell>
          <cell r="B568" t="str">
            <v>SANI TEXTILES CORP</v>
          </cell>
          <cell r="C568">
            <v>0</v>
          </cell>
          <cell r="D568">
            <v>38766</v>
          </cell>
          <cell r="E568">
            <v>-38766</v>
          </cell>
        </row>
        <row r="569">
          <cell r="A569" t="str">
            <v>14210104</v>
          </cell>
          <cell r="B569" t="str">
            <v>ELITE TEXTILES</v>
          </cell>
          <cell r="C569">
            <v>0</v>
          </cell>
          <cell r="D569">
            <v>66728</v>
          </cell>
          <cell r="E569">
            <v>-66728</v>
          </cell>
        </row>
        <row r="570">
          <cell r="A570" t="str">
            <v>14210105</v>
          </cell>
          <cell r="B570" t="str">
            <v>POLY COT INTERNATIONAL</v>
          </cell>
          <cell r="C570">
            <v>283178</v>
          </cell>
          <cell r="D570">
            <v>230638</v>
          </cell>
          <cell r="E570">
            <v>52540</v>
          </cell>
        </row>
        <row r="571">
          <cell r="A571" t="str">
            <v>14210106</v>
          </cell>
          <cell r="B571" t="str">
            <v>S.A CORPORATION</v>
          </cell>
          <cell r="C571">
            <v>0</v>
          </cell>
          <cell r="D571">
            <v>61405</v>
          </cell>
          <cell r="E571">
            <v>-61405</v>
          </cell>
        </row>
        <row r="572">
          <cell r="A572" t="str">
            <v>14210107</v>
          </cell>
          <cell r="B572" t="str">
            <v>LOUS PING WANG YOUNG</v>
          </cell>
          <cell r="C572">
            <v>0</v>
          </cell>
          <cell r="D572">
            <v>33180</v>
          </cell>
          <cell r="E572">
            <v>-33180</v>
          </cell>
        </row>
        <row r="573">
          <cell r="A573" t="str">
            <v>14210108</v>
          </cell>
          <cell r="B573" t="str">
            <v>TEXTILE INTERNATIONAL SYSTEM</v>
          </cell>
          <cell r="C573">
            <v>54209</v>
          </cell>
          <cell r="D573">
            <v>0</v>
          </cell>
          <cell r="E573">
            <v>54209</v>
          </cell>
        </row>
        <row r="574">
          <cell r="A574" t="str">
            <v>14210109</v>
          </cell>
          <cell r="B574" t="str">
            <v>FATUNE TRADING</v>
          </cell>
          <cell r="C574">
            <v>56106</v>
          </cell>
          <cell r="D574">
            <v>56106</v>
          </cell>
          <cell r="E574">
            <v>0</v>
          </cell>
        </row>
        <row r="575">
          <cell r="A575" t="str">
            <v>14210110</v>
          </cell>
          <cell r="B575" t="str">
            <v>HASSAM ENTERPRISES</v>
          </cell>
          <cell r="C575">
            <v>6150</v>
          </cell>
          <cell r="D575">
            <v>24313</v>
          </cell>
          <cell r="E575">
            <v>-18163</v>
          </cell>
        </row>
        <row r="576">
          <cell r="A576" t="str">
            <v>14210113</v>
          </cell>
          <cell r="B576" t="str">
            <v>QASIM FABRIC</v>
          </cell>
          <cell r="C576">
            <v>0</v>
          </cell>
          <cell r="D576">
            <v>20104</v>
          </cell>
          <cell r="E576">
            <v>-20104</v>
          </cell>
        </row>
        <row r="577">
          <cell r="A577" t="str">
            <v>14210114</v>
          </cell>
          <cell r="B577" t="str">
            <v>JON'S PIN WONG YOUN</v>
          </cell>
          <cell r="C577">
            <v>0</v>
          </cell>
          <cell r="D577">
            <v>16986</v>
          </cell>
          <cell r="E577">
            <v>-16986</v>
          </cell>
        </row>
        <row r="578">
          <cell r="A578" t="str">
            <v>14210116</v>
          </cell>
          <cell r="B578" t="str">
            <v>SUBHAN INTERNATINAL</v>
          </cell>
          <cell r="C578">
            <v>3045</v>
          </cell>
          <cell r="D578">
            <v>3045</v>
          </cell>
          <cell r="E578">
            <v>0</v>
          </cell>
        </row>
        <row r="579">
          <cell r="A579" t="str">
            <v>14210202</v>
          </cell>
          <cell r="B579" t="str">
            <v>GULF AGENCY</v>
          </cell>
          <cell r="C579">
            <v>64080</v>
          </cell>
          <cell r="D579">
            <v>7200</v>
          </cell>
          <cell r="E579">
            <v>56880</v>
          </cell>
        </row>
        <row r="580">
          <cell r="A580" t="str">
            <v>14210204</v>
          </cell>
          <cell r="B580" t="str">
            <v>MUNEEZA TEXTILES LTD</v>
          </cell>
          <cell r="C580">
            <v>17650</v>
          </cell>
          <cell r="D580">
            <v>0</v>
          </cell>
          <cell r="E580">
            <v>17650</v>
          </cell>
        </row>
        <row r="581">
          <cell r="A581" t="str">
            <v>14210206</v>
          </cell>
          <cell r="B581" t="str">
            <v>MOHAMMAD ASIF</v>
          </cell>
          <cell r="C581">
            <v>9700</v>
          </cell>
          <cell r="D581">
            <v>0</v>
          </cell>
          <cell r="E581">
            <v>9700</v>
          </cell>
        </row>
        <row r="582">
          <cell r="A582" t="str">
            <v>14210207</v>
          </cell>
          <cell r="B582" t="str">
            <v>SANI TEXTILES</v>
          </cell>
          <cell r="C582">
            <v>39290</v>
          </cell>
          <cell r="D582">
            <v>19645</v>
          </cell>
          <cell r="E582">
            <v>19645</v>
          </cell>
        </row>
        <row r="583">
          <cell r="A583" t="str">
            <v>14210209</v>
          </cell>
          <cell r="B583" t="str">
            <v>POLY COT INTERNATION</v>
          </cell>
          <cell r="C583">
            <v>19080</v>
          </cell>
          <cell r="D583">
            <v>0</v>
          </cell>
          <cell r="E583">
            <v>19080</v>
          </cell>
        </row>
        <row r="584">
          <cell r="A584" t="str">
            <v>14210210</v>
          </cell>
          <cell r="B584" t="str">
            <v>S.A CORPORATION</v>
          </cell>
          <cell r="C584">
            <v>0</v>
          </cell>
          <cell r="D584">
            <v>9043</v>
          </cell>
          <cell r="E584">
            <v>-9043</v>
          </cell>
        </row>
        <row r="585">
          <cell r="A585" t="str">
            <v>14210211</v>
          </cell>
          <cell r="B585" t="str">
            <v>KAMYAB TEXTILES</v>
          </cell>
          <cell r="C585">
            <v>19572</v>
          </cell>
          <cell r="D585">
            <v>0</v>
          </cell>
          <cell r="E585">
            <v>19572</v>
          </cell>
        </row>
        <row r="586">
          <cell r="A586" t="str">
            <v>14210214</v>
          </cell>
          <cell r="B586" t="str">
            <v>OPULENT INTERNATIONAL</v>
          </cell>
          <cell r="C586">
            <v>118579</v>
          </cell>
          <cell r="D586">
            <v>190009</v>
          </cell>
          <cell r="E586">
            <v>-71430</v>
          </cell>
        </row>
        <row r="587">
          <cell r="A587" t="str">
            <v>14210215</v>
          </cell>
          <cell r="B587" t="str">
            <v>N.A TRADERS</v>
          </cell>
          <cell r="C587">
            <v>0</v>
          </cell>
          <cell r="D587">
            <v>40302</v>
          </cell>
          <cell r="E587">
            <v>-40302</v>
          </cell>
        </row>
        <row r="588">
          <cell r="A588" t="str">
            <v>14210216</v>
          </cell>
          <cell r="B588" t="str">
            <v>QADIR FABRICS</v>
          </cell>
          <cell r="C588">
            <v>75350</v>
          </cell>
          <cell r="D588">
            <v>0</v>
          </cell>
          <cell r="E588">
            <v>75350</v>
          </cell>
        </row>
        <row r="589">
          <cell r="A589" t="str">
            <v>14210217</v>
          </cell>
          <cell r="B589" t="str">
            <v>R.M TEXTILES</v>
          </cell>
          <cell r="C589">
            <v>19539</v>
          </cell>
          <cell r="D589">
            <v>0</v>
          </cell>
          <cell r="E589">
            <v>19539</v>
          </cell>
        </row>
        <row r="590">
          <cell r="A590" t="str">
            <v>14210218</v>
          </cell>
          <cell r="B590" t="str">
            <v>SAMWAH TRADING</v>
          </cell>
          <cell r="C590">
            <v>0</v>
          </cell>
          <cell r="D590">
            <v>19222</v>
          </cell>
          <cell r="E590">
            <v>-19222</v>
          </cell>
        </row>
        <row r="591">
          <cell r="A591" t="str">
            <v>15000000</v>
          </cell>
          <cell r="B591" t="str">
            <v>SALES TAX PAYABLE</v>
          </cell>
          <cell r="C591">
            <v>32359610</v>
          </cell>
          <cell r="D591">
            <v>36085622</v>
          </cell>
          <cell r="E591">
            <v>-3726012</v>
          </cell>
        </row>
        <row r="592">
          <cell r="A592" t="str">
            <v>15010000</v>
          </cell>
          <cell r="B592" t="str">
            <v>COTTON SALES TAX PAYABLE</v>
          </cell>
          <cell r="C592">
            <v>32359610</v>
          </cell>
          <cell r="D592">
            <v>36085622</v>
          </cell>
          <cell r="E592">
            <v>-3726012</v>
          </cell>
        </row>
        <row r="593">
          <cell r="A593" t="str">
            <v>15010004</v>
          </cell>
          <cell r="B593" t="str">
            <v>NEW CODE</v>
          </cell>
          <cell r="C593">
            <v>237188</v>
          </cell>
          <cell r="D593">
            <v>329128</v>
          </cell>
          <cell r="E593">
            <v>-91940</v>
          </cell>
        </row>
        <row r="594">
          <cell r="A594" t="str">
            <v>15010010</v>
          </cell>
          <cell r="B594" t="str">
            <v>IQBAL COTTON GINNER</v>
          </cell>
          <cell r="C594">
            <v>91935</v>
          </cell>
          <cell r="D594">
            <v>0</v>
          </cell>
          <cell r="E594">
            <v>91935</v>
          </cell>
        </row>
        <row r="595">
          <cell r="A595" t="str">
            <v>15010059</v>
          </cell>
          <cell r="B595" t="str">
            <v>FARM GINNER &amp; OIL KHANEWALL</v>
          </cell>
          <cell r="C595">
            <v>4589964</v>
          </cell>
          <cell r="D595">
            <v>4823466</v>
          </cell>
          <cell r="E595">
            <v>-233502</v>
          </cell>
        </row>
        <row r="596">
          <cell r="A596" t="str">
            <v>15010067</v>
          </cell>
          <cell r="B596" t="str">
            <v>GST LAL COTTON GINNER</v>
          </cell>
          <cell r="C596">
            <v>10901990</v>
          </cell>
          <cell r="D596">
            <v>10881990</v>
          </cell>
          <cell r="E596">
            <v>20000</v>
          </cell>
        </row>
        <row r="597">
          <cell r="A597" t="str">
            <v>15010098</v>
          </cell>
          <cell r="B597" t="str">
            <v>NAEEM SHAHEED COTTON GINNING</v>
          </cell>
          <cell r="C597">
            <v>1211832</v>
          </cell>
          <cell r="D597">
            <v>1335874</v>
          </cell>
          <cell r="E597">
            <v>-124042</v>
          </cell>
        </row>
        <row r="598">
          <cell r="A598" t="str">
            <v>15010100</v>
          </cell>
          <cell r="B598" t="str">
            <v>KARMAWALEY PVT LTD M.CHANNU</v>
          </cell>
          <cell r="C598">
            <v>115032</v>
          </cell>
          <cell r="D598">
            <v>222391</v>
          </cell>
          <cell r="E598">
            <v>-107359</v>
          </cell>
        </row>
        <row r="599">
          <cell r="A599" t="str">
            <v>15010104</v>
          </cell>
          <cell r="B599" t="str">
            <v>SETHI COTTON GINNER</v>
          </cell>
          <cell r="C599">
            <v>429239</v>
          </cell>
          <cell r="D599">
            <v>429239</v>
          </cell>
          <cell r="E599">
            <v>0</v>
          </cell>
        </row>
        <row r="600">
          <cell r="A600" t="str">
            <v>15010115</v>
          </cell>
          <cell r="B600" t="str">
            <v>NEW BHATTI COTTON</v>
          </cell>
          <cell r="C600">
            <v>202836</v>
          </cell>
          <cell r="D600">
            <v>0</v>
          </cell>
          <cell r="E600">
            <v>202836</v>
          </cell>
        </row>
        <row r="601">
          <cell r="A601" t="str">
            <v>15010116</v>
          </cell>
          <cell r="B601" t="str">
            <v>NEW BHATTI COTTON</v>
          </cell>
          <cell r="C601">
            <v>0</v>
          </cell>
          <cell r="D601">
            <v>202836</v>
          </cell>
          <cell r="E601">
            <v>-202836</v>
          </cell>
        </row>
        <row r="602">
          <cell r="A602" t="str">
            <v>15010117</v>
          </cell>
          <cell r="B602" t="str">
            <v>ITTEFAQ COTTON GINNER</v>
          </cell>
          <cell r="C602">
            <v>76931</v>
          </cell>
          <cell r="D602">
            <v>434823</v>
          </cell>
          <cell r="E602">
            <v>-357892</v>
          </cell>
        </row>
        <row r="603">
          <cell r="A603" t="str">
            <v>15010132</v>
          </cell>
          <cell r="B603" t="str">
            <v>ARRAIN COTTON GINNER</v>
          </cell>
          <cell r="C603">
            <v>1344165</v>
          </cell>
          <cell r="D603">
            <v>1700028</v>
          </cell>
          <cell r="E603">
            <v>-355863</v>
          </cell>
        </row>
        <row r="604">
          <cell r="A604" t="str">
            <v>15010136</v>
          </cell>
          <cell r="B604" t="str">
            <v>KOHISTAN COTTON GINNER</v>
          </cell>
          <cell r="C604">
            <v>2865341</v>
          </cell>
          <cell r="D604">
            <v>2865341</v>
          </cell>
          <cell r="E604">
            <v>0</v>
          </cell>
        </row>
        <row r="605">
          <cell r="A605" t="str">
            <v>15010140</v>
          </cell>
          <cell r="B605" t="str">
            <v>Charag Din Cotton Co. Kasswal</v>
          </cell>
          <cell r="C605">
            <v>107387</v>
          </cell>
          <cell r="D605">
            <v>107387</v>
          </cell>
          <cell r="E605">
            <v>0</v>
          </cell>
        </row>
        <row r="606">
          <cell r="A606" t="str">
            <v>15010141</v>
          </cell>
          <cell r="B606" t="str">
            <v>CH TUFAIL CHICHA WATANI</v>
          </cell>
          <cell r="C606">
            <v>0</v>
          </cell>
          <cell r="D606">
            <v>100892</v>
          </cell>
          <cell r="E606">
            <v>-100892</v>
          </cell>
        </row>
        <row r="607">
          <cell r="A607" t="str">
            <v>15010143</v>
          </cell>
          <cell r="B607" t="str">
            <v>Sohail Traders Cotton Ginner</v>
          </cell>
          <cell r="C607">
            <v>208906</v>
          </cell>
          <cell r="D607">
            <v>208906</v>
          </cell>
          <cell r="E607">
            <v>0</v>
          </cell>
        </row>
        <row r="608">
          <cell r="A608" t="str">
            <v>15010150</v>
          </cell>
          <cell r="B608" t="str">
            <v>ANJUM HAROON COTTON GINNER</v>
          </cell>
          <cell r="C608">
            <v>0</v>
          </cell>
          <cell r="D608">
            <v>93615</v>
          </cell>
          <cell r="E608">
            <v>-93615</v>
          </cell>
        </row>
        <row r="609">
          <cell r="A609" t="str">
            <v>15010158</v>
          </cell>
          <cell r="B609" t="str">
            <v>SHEIKH COTTON GINNER BUREWALA</v>
          </cell>
          <cell r="C609">
            <v>1</v>
          </cell>
          <cell r="D609">
            <v>0</v>
          </cell>
          <cell r="E609">
            <v>1</v>
          </cell>
        </row>
        <row r="610">
          <cell r="A610" t="str">
            <v>15010160</v>
          </cell>
          <cell r="B610" t="str">
            <v>MADINA COTTON GINNAR KARORPACA</v>
          </cell>
          <cell r="C610">
            <v>1</v>
          </cell>
          <cell r="D610">
            <v>0</v>
          </cell>
          <cell r="E610">
            <v>1</v>
          </cell>
        </row>
        <row r="611">
          <cell r="A611" t="str">
            <v>15010163</v>
          </cell>
          <cell r="B611" t="str">
            <v>CH M.AZAM &amp; CO COTTON GINNERS</v>
          </cell>
          <cell r="C611">
            <v>309130</v>
          </cell>
          <cell r="D611">
            <v>309130</v>
          </cell>
          <cell r="E611">
            <v>0</v>
          </cell>
        </row>
        <row r="612">
          <cell r="A612" t="str">
            <v>15010168</v>
          </cell>
          <cell r="B612" t="str">
            <v>SHAN COTTON</v>
          </cell>
          <cell r="C612">
            <v>1</v>
          </cell>
          <cell r="D612">
            <v>0</v>
          </cell>
          <cell r="E612">
            <v>1</v>
          </cell>
        </row>
        <row r="613">
          <cell r="A613" t="str">
            <v>15010180</v>
          </cell>
          <cell r="B613" t="str">
            <v>NATIOANL COTTON FACTORY</v>
          </cell>
          <cell r="C613">
            <v>233537</v>
          </cell>
          <cell r="D613">
            <v>342080</v>
          </cell>
          <cell r="E613">
            <v>-108543</v>
          </cell>
        </row>
        <row r="614">
          <cell r="A614" t="str">
            <v>15010191</v>
          </cell>
          <cell r="B614" t="str">
            <v>LALAZAR COTTON FACTORY</v>
          </cell>
          <cell r="C614">
            <v>5</v>
          </cell>
          <cell r="D614">
            <v>0</v>
          </cell>
          <cell r="E614">
            <v>5</v>
          </cell>
        </row>
        <row r="615">
          <cell r="A615" t="str">
            <v>15010193</v>
          </cell>
          <cell r="B615" t="str">
            <v>JAVED-UR-REHMAN COTTON</v>
          </cell>
          <cell r="C615">
            <v>0</v>
          </cell>
          <cell r="D615">
            <v>399895</v>
          </cell>
          <cell r="E615">
            <v>-399895</v>
          </cell>
        </row>
        <row r="616">
          <cell r="A616" t="str">
            <v>15010194</v>
          </cell>
          <cell r="B616" t="str">
            <v>ZOHAIB MODEL COTTON IND</v>
          </cell>
          <cell r="C616">
            <v>108633</v>
          </cell>
          <cell r="D616">
            <v>108633</v>
          </cell>
          <cell r="E616">
            <v>0</v>
          </cell>
        </row>
        <row r="617">
          <cell r="A617" t="str">
            <v>15010200</v>
          </cell>
          <cell r="B617" t="str">
            <v>HABIB COTTON GINNER</v>
          </cell>
          <cell r="C617">
            <v>232122</v>
          </cell>
          <cell r="D617">
            <v>354054</v>
          </cell>
          <cell r="E617">
            <v>-121932</v>
          </cell>
        </row>
        <row r="618">
          <cell r="A618" t="str">
            <v>15010204</v>
          </cell>
          <cell r="B618" t="str">
            <v>M. AFZAL COTTON</v>
          </cell>
          <cell r="C618">
            <v>5</v>
          </cell>
          <cell r="D618">
            <v>0</v>
          </cell>
          <cell r="E618">
            <v>5</v>
          </cell>
        </row>
        <row r="619">
          <cell r="A619" t="str">
            <v>15010206</v>
          </cell>
          <cell r="B619" t="str">
            <v>WALICA COTTON FACTORY</v>
          </cell>
          <cell r="C619">
            <v>514337</v>
          </cell>
          <cell r="D619">
            <v>642672</v>
          </cell>
          <cell r="E619">
            <v>-128335</v>
          </cell>
        </row>
        <row r="620">
          <cell r="A620" t="str">
            <v>15010207</v>
          </cell>
          <cell r="B620" t="str">
            <v>MAKKA COTTON GINNER</v>
          </cell>
          <cell r="C620">
            <v>351855</v>
          </cell>
          <cell r="D620">
            <v>351855</v>
          </cell>
          <cell r="E620">
            <v>0</v>
          </cell>
        </row>
        <row r="621">
          <cell r="A621" t="str">
            <v>15010208</v>
          </cell>
          <cell r="B621" t="str">
            <v>KIRN COTTON GINNER</v>
          </cell>
          <cell r="C621">
            <v>0</v>
          </cell>
          <cell r="D621">
            <v>221392</v>
          </cell>
          <cell r="E621">
            <v>-221392</v>
          </cell>
        </row>
        <row r="622">
          <cell r="A622" t="str">
            <v>15010214</v>
          </cell>
          <cell r="B622" t="str">
            <v>FRIEDS GINNEG &amp; OIL MILL PVT LTD</v>
          </cell>
          <cell r="C622">
            <v>1848770</v>
          </cell>
          <cell r="D622">
            <v>1850395</v>
          </cell>
          <cell r="E622">
            <v>-1625</v>
          </cell>
        </row>
        <row r="623">
          <cell r="A623" t="str">
            <v>15010216</v>
          </cell>
          <cell r="B623" t="str">
            <v>SHEIKH GINNING COTTON MIAN CHANU</v>
          </cell>
          <cell r="C623">
            <v>603116</v>
          </cell>
          <cell r="D623">
            <v>1018330</v>
          </cell>
          <cell r="E623">
            <v>-415214</v>
          </cell>
        </row>
        <row r="624">
          <cell r="A624" t="str">
            <v>15010219</v>
          </cell>
          <cell r="B624" t="str">
            <v>NASRULLA BROS RAJAN PUR</v>
          </cell>
          <cell r="C624">
            <v>961001</v>
          </cell>
          <cell r="D624">
            <v>961001</v>
          </cell>
          <cell r="E624">
            <v>0</v>
          </cell>
        </row>
        <row r="625">
          <cell r="A625" t="str">
            <v>15010223</v>
          </cell>
          <cell r="B625" t="str">
            <v>ABDULLAH HASEEB COTTON &amp; OIL CO.</v>
          </cell>
          <cell r="C625">
            <v>1314406</v>
          </cell>
          <cell r="D625">
            <v>1798421</v>
          </cell>
          <cell r="E625">
            <v>-484015</v>
          </cell>
        </row>
        <row r="626">
          <cell r="A626" t="str">
            <v>15010226</v>
          </cell>
          <cell r="B626" t="str">
            <v>SULTAN ABAD COTTON GINENR</v>
          </cell>
          <cell r="C626">
            <v>1</v>
          </cell>
          <cell r="D626">
            <v>0</v>
          </cell>
          <cell r="E626">
            <v>1</v>
          </cell>
        </row>
        <row r="627">
          <cell r="A627" t="str">
            <v>15010229</v>
          </cell>
          <cell r="B627" t="str">
            <v>AL NOOR COTTON GINNER UBARO</v>
          </cell>
          <cell r="C627">
            <v>410121</v>
          </cell>
          <cell r="D627">
            <v>679821</v>
          </cell>
          <cell r="E627">
            <v>-269700</v>
          </cell>
        </row>
        <row r="628">
          <cell r="A628" t="str">
            <v>15010233</v>
          </cell>
          <cell r="B628" t="str">
            <v>KIRN COTTON GINNER</v>
          </cell>
          <cell r="C628">
            <v>221392</v>
          </cell>
          <cell r="D628">
            <v>0</v>
          </cell>
          <cell r="E628">
            <v>221392</v>
          </cell>
        </row>
        <row r="629">
          <cell r="A629" t="str">
            <v>15010234</v>
          </cell>
          <cell r="B629" t="str">
            <v>GILL COTTON GINENR</v>
          </cell>
          <cell r="C629">
            <v>118241</v>
          </cell>
          <cell r="D629">
            <v>118241</v>
          </cell>
          <cell r="E629">
            <v>0</v>
          </cell>
        </row>
        <row r="630">
          <cell r="A630" t="str">
            <v>15010235</v>
          </cell>
          <cell r="B630" t="str">
            <v>AZAM RAZA PVT LTD</v>
          </cell>
          <cell r="C630">
            <v>239759</v>
          </cell>
          <cell r="D630">
            <v>356535</v>
          </cell>
          <cell r="E630">
            <v>-116776</v>
          </cell>
        </row>
        <row r="631">
          <cell r="A631" t="str">
            <v>15010238</v>
          </cell>
          <cell r="B631" t="str">
            <v>MOHAMMAD ILYAS &amp; CO.</v>
          </cell>
          <cell r="C631">
            <v>119624</v>
          </cell>
          <cell r="D631">
            <v>119623</v>
          </cell>
          <cell r="E631">
            <v>1</v>
          </cell>
        </row>
        <row r="632">
          <cell r="A632" t="str">
            <v>15010239</v>
          </cell>
          <cell r="B632" t="str">
            <v>SUCHAL COTTON FACTORY</v>
          </cell>
          <cell r="C632">
            <v>116069</v>
          </cell>
          <cell r="D632">
            <v>116069</v>
          </cell>
          <cell r="E632">
            <v>0</v>
          </cell>
        </row>
        <row r="633">
          <cell r="A633" t="str">
            <v>15010240</v>
          </cell>
          <cell r="B633" t="str">
            <v>ZAHID SADIQ COTTON IDUSTREIS</v>
          </cell>
          <cell r="C633">
            <v>114325</v>
          </cell>
          <cell r="D633">
            <v>114325</v>
          </cell>
          <cell r="E633">
            <v>0</v>
          </cell>
        </row>
        <row r="634">
          <cell r="A634" t="str">
            <v>15010241</v>
          </cell>
          <cell r="B634" t="str">
            <v>ZOHAIB COTTON</v>
          </cell>
          <cell r="C634">
            <v>0</v>
          </cell>
          <cell r="D634">
            <v>125976</v>
          </cell>
          <cell r="E634">
            <v>-125976</v>
          </cell>
        </row>
        <row r="635">
          <cell r="A635" t="str">
            <v>15010243</v>
          </cell>
          <cell r="B635" t="str">
            <v>IQBAL BOTHERS COTTON GINNER ALI PUR</v>
          </cell>
          <cell r="C635">
            <v>534327</v>
          </cell>
          <cell r="D635">
            <v>534327</v>
          </cell>
          <cell r="E635">
            <v>0</v>
          </cell>
        </row>
        <row r="636">
          <cell r="A636" t="str">
            <v>15010264</v>
          </cell>
          <cell r="B636" t="str">
            <v>SHEIKH COTTON GINNER</v>
          </cell>
          <cell r="C636">
            <v>0</v>
          </cell>
          <cell r="D636">
            <v>104118</v>
          </cell>
          <cell r="E636">
            <v>-104118</v>
          </cell>
        </row>
        <row r="637">
          <cell r="A637" t="str">
            <v>15010265</v>
          </cell>
          <cell r="B637" t="str">
            <v>SUBHAN ALLAH COTTON GINNER</v>
          </cell>
          <cell r="C637">
            <v>265491</v>
          </cell>
          <cell r="D637">
            <v>265491</v>
          </cell>
          <cell r="E637">
            <v>0</v>
          </cell>
        </row>
        <row r="638">
          <cell r="A638" t="str">
            <v>15010268</v>
          </cell>
          <cell r="B638" t="str">
            <v>CHAND COTTON GINNER</v>
          </cell>
          <cell r="C638">
            <v>744996</v>
          </cell>
          <cell r="D638">
            <v>744996</v>
          </cell>
          <cell r="E638">
            <v>0</v>
          </cell>
        </row>
        <row r="639">
          <cell r="A639" t="str">
            <v>15010269</v>
          </cell>
          <cell r="B639" t="str">
            <v>SHAHID COTTON GINNER</v>
          </cell>
          <cell r="C639">
            <v>0</v>
          </cell>
          <cell r="D639">
            <v>130130</v>
          </cell>
          <cell r="E639">
            <v>-130130</v>
          </cell>
        </row>
        <row r="640">
          <cell r="A640" t="str">
            <v>15010270</v>
          </cell>
          <cell r="B640" t="str">
            <v>FAIZ JAVED COTTON GINNER</v>
          </cell>
          <cell r="C640">
            <v>0</v>
          </cell>
          <cell r="D640">
            <v>117576</v>
          </cell>
          <cell r="E640">
            <v>-117576</v>
          </cell>
        </row>
        <row r="641">
          <cell r="A641" t="str">
            <v>15010272</v>
          </cell>
          <cell r="B641" t="str">
            <v>HAJI MEHAR UL DIN COTTON</v>
          </cell>
          <cell r="C641">
            <v>0</v>
          </cell>
          <cell r="D641">
            <v>118722</v>
          </cell>
          <cell r="E641">
            <v>-118722</v>
          </cell>
        </row>
        <row r="642">
          <cell r="A642" t="str">
            <v>15010502</v>
          </cell>
          <cell r="B642" t="str">
            <v>GHOUS COTTON FACTORY</v>
          </cell>
          <cell r="C642">
            <v>86779</v>
          </cell>
          <cell r="D642">
            <v>86779</v>
          </cell>
          <cell r="E642">
            <v>0</v>
          </cell>
        </row>
        <row r="643">
          <cell r="A643" t="str">
            <v>15010503</v>
          </cell>
          <cell r="B643" t="str">
            <v>SALEEM AFZAL IDU</v>
          </cell>
          <cell r="C643">
            <v>173577</v>
          </cell>
          <cell r="D643">
            <v>173577</v>
          </cell>
          <cell r="E643">
            <v>0</v>
          </cell>
        </row>
        <row r="644">
          <cell r="A644" t="str">
            <v>15010504</v>
          </cell>
          <cell r="B644" t="str">
            <v>NOOR COTTON GINNER</v>
          </cell>
          <cell r="C644">
            <v>269700</v>
          </cell>
          <cell r="D644">
            <v>0</v>
          </cell>
          <cell r="E644">
            <v>269700</v>
          </cell>
        </row>
        <row r="645">
          <cell r="A645" t="str">
            <v>15010524</v>
          </cell>
          <cell r="B645" t="str">
            <v>NOOR COTTON CO.</v>
          </cell>
          <cell r="C645">
            <v>85556</v>
          </cell>
          <cell r="D645">
            <v>85556</v>
          </cell>
          <cell r="E645">
            <v>0</v>
          </cell>
        </row>
        <row r="646">
          <cell r="A646" t="str">
            <v>16000000</v>
          </cell>
          <cell r="B646" t="str">
            <v>ACCRUALS</v>
          </cell>
          <cell r="C646">
            <v>106283682</v>
          </cell>
          <cell r="D646">
            <v>132265625.56</v>
          </cell>
          <cell r="E646">
            <v>-25981943.559999999</v>
          </cell>
        </row>
        <row r="647">
          <cell r="A647" t="str">
            <v>16100000</v>
          </cell>
          <cell r="B647" t="str">
            <v>EXPENSES</v>
          </cell>
          <cell r="C647">
            <v>106283682</v>
          </cell>
          <cell r="D647">
            <v>132265625.56</v>
          </cell>
          <cell r="E647">
            <v>-25981943.559999999</v>
          </cell>
        </row>
        <row r="648">
          <cell r="A648" t="str">
            <v>16100001</v>
          </cell>
          <cell r="B648" t="str">
            <v>PROVISION FOR SALARIES/WAGES</v>
          </cell>
          <cell r="C648">
            <v>30402364</v>
          </cell>
          <cell r="D648">
            <v>32931843</v>
          </cell>
          <cell r="E648">
            <v>-2529479</v>
          </cell>
        </row>
        <row r="649">
          <cell r="A649" t="str">
            <v>16100003</v>
          </cell>
          <cell r="B649" t="str">
            <v>PROVISION FOR ELECTRIC BILL</v>
          </cell>
          <cell r="C649">
            <v>66640517</v>
          </cell>
          <cell r="D649">
            <v>72838407</v>
          </cell>
          <cell r="E649">
            <v>-6197890</v>
          </cell>
        </row>
        <row r="650">
          <cell r="A650" t="str">
            <v>16100004</v>
          </cell>
          <cell r="B650" t="str">
            <v>PROVISION FOR GRATUITY</v>
          </cell>
          <cell r="C650">
            <v>2071896</v>
          </cell>
          <cell r="D650">
            <v>2202727</v>
          </cell>
          <cell r="E650">
            <v>-130831</v>
          </cell>
        </row>
        <row r="651">
          <cell r="A651" t="str">
            <v>16100005</v>
          </cell>
          <cell r="B651" t="str">
            <v>PROVISION FOR AUDIT FEE</v>
          </cell>
          <cell r="C651">
            <v>50000</v>
          </cell>
          <cell r="D651">
            <v>80000</v>
          </cell>
          <cell r="E651">
            <v>-30000</v>
          </cell>
        </row>
        <row r="652">
          <cell r="A652" t="str">
            <v>16100006</v>
          </cell>
          <cell r="B652" t="str">
            <v>PROVISION FOR SOCIAL SECURITY</v>
          </cell>
          <cell r="C652">
            <v>326124</v>
          </cell>
          <cell r="D652">
            <v>475863</v>
          </cell>
          <cell r="E652">
            <v>-149739</v>
          </cell>
        </row>
        <row r="653">
          <cell r="A653" t="str">
            <v>16100007</v>
          </cell>
          <cell r="B653" t="str">
            <v>PROVISION FOR E.O.B.I.</v>
          </cell>
          <cell r="C653">
            <v>307590</v>
          </cell>
          <cell r="D653">
            <v>432250</v>
          </cell>
          <cell r="E653">
            <v>-124660</v>
          </cell>
        </row>
        <row r="654">
          <cell r="A654" t="str">
            <v>16100008</v>
          </cell>
          <cell r="B654" t="str">
            <v>PROVISION FOR EDUCATION CESS</v>
          </cell>
          <cell r="C654">
            <v>61000</v>
          </cell>
          <cell r="D654">
            <v>84900</v>
          </cell>
          <cell r="E654">
            <v>-23900</v>
          </cell>
        </row>
        <row r="655">
          <cell r="A655" t="str">
            <v>16100009</v>
          </cell>
          <cell r="B655" t="str">
            <v>PROVISION FOR TELEPHONE BILL</v>
          </cell>
          <cell r="C655">
            <v>578517</v>
          </cell>
          <cell r="D655">
            <v>745132</v>
          </cell>
          <cell r="E655">
            <v>-166615</v>
          </cell>
        </row>
        <row r="656">
          <cell r="A656" t="str">
            <v>16100010</v>
          </cell>
          <cell r="B656" t="str">
            <v>PROVISION FOR CANTEEN SUBSIDRY</v>
          </cell>
          <cell r="C656">
            <v>0</v>
          </cell>
          <cell r="D656">
            <v>40000</v>
          </cell>
          <cell r="E656">
            <v>-40000</v>
          </cell>
        </row>
        <row r="657">
          <cell r="A657" t="str">
            <v>16100011</v>
          </cell>
          <cell r="B657" t="str">
            <v>PROVISION FOR MISC. EXPENSES</v>
          </cell>
          <cell r="C657">
            <v>13000</v>
          </cell>
          <cell r="D657">
            <v>13000</v>
          </cell>
          <cell r="E657">
            <v>0</v>
          </cell>
        </row>
        <row r="658">
          <cell r="A658" t="str">
            <v>16100013</v>
          </cell>
          <cell r="B658" t="str">
            <v>PROVISION FOR COTTON CESS</v>
          </cell>
          <cell r="C658">
            <v>368250</v>
          </cell>
          <cell r="D658">
            <v>536423</v>
          </cell>
          <cell r="E658">
            <v>-168173</v>
          </cell>
        </row>
        <row r="659">
          <cell r="A659" t="str">
            <v>16100014</v>
          </cell>
          <cell r="B659" t="str">
            <v>PROV.FOR COTTON PURCHASE</v>
          </cell>
          <cell r="C659">
            <v>796491</v>
          </cell>
          <cell r="D659">
            <v>972116.06</v>
          </cell>
          <cell r="E659">
            <v>-175625.06</v>
          </cell>
        </row>
        <row r="660">
          <cell r="A660" t="str">
            <v>16100015</v>
          </cell>
          <cell r="B660" t="str">
            <v>PROV.FOR PURCHASE</v>
          </cell>
          <cell r="C660">
            <v>0</v>
          </cell>
          <cell r="D660">
            <v>15276</v>
          </cell>
          <cell r="E660">
            <v>-15276</v>
          </cell>
        </row>
        <row r="661">
          <cell r="A661" t="str">
            <v>16100018</v>
          </cell>
          <cell r="B661" t="str">
            <v>PROVISION FOR SEAFREIGHT</v>
          </cell>
          <cell r="C661">
            <v>234905</v>
          </cell>
          <cell r="D661">
            <v>266745</v>
          </cell>
          <cell r="E661">
            <v>-31840</v>
          </cell>
        </row>
        <row r="662">
          <cell r="A662" t="str">
            <v>16100020</v>
          </cell>
          <cell r="B662" t="str">
            <v>PROV.FOR FREIGHT  EXP.</v>
          </cell>
          <cell r="C662">
            <v>0</v>
          </cell>
          <cell r="D662">
            <v>527500</v>
          </cell>
          <cell r="E662">
            <v>-527500</v>
          </cell>
        </row>
        <row r="663">
          <cell r="A663" t="str">
            <v>16100021</v>
          </cell>
          <cell r="B663" t="str">
            <v>PROV.FOR FORWARDING EXPENSES</v>
          </cell>
          <cell r="C663">
            <v>0</v>
          </cell>
          <cell r="D663">
            <v>99000</v>
          </cell>
          <cell r="E663">
            <v>-99000</v>
          </cell>
        </row>
        <row r="664">
          <cell r="A664" t="str">
            <v>16100025</v>
          </cell>
          <cell r="B664" t="str">
            <v>PROV.FOR TAX</v>
          </cell>
          <cell r="C664">
            <v>0</v>
          </cell>
          <cell r="D664">
            <v>3954005</v>
          </cell>
          <cell r="E664">
            <v>-3954005</v>
          </cell>
        </row>
        <row r="665">
          <cell r="A665" t="str">
            <v>16100029</v>
          </cell>
          <cell r="B665" t="str">
            <v>PROVISION OF T. EXP</v>
          </cell>
          <cell r="C665">
            <v>0</v>
          </cell>
          <cell r="D665">
            <v>1250000</v>
          </cell>
          <cell r="E665">
            <v>-1250000</v>
          </cell>
        </row>
        <row r="666">
          <cell r="A666" t="str">
            <v>16100031</v>
          </cell>
          <cell r="B666" t="str">
            <v>PROVISION FOR BED DEBTS</v>
          </cell>
          <cell r="C666">
            <v>0</v>
          </cell>
          <cell r="D666">
            <v>7711755</v>
          </cell>
          <cell r="E666">
            <v>-7711755</v>
          </cell>
        </row>
        <row r="667">
          <cell r="A667" t="str">
            <v>16100032</v>
          </cell>
          <cell r="B667" t="str">
            <v>GRATUITY MILL SPINNING</v>
          </cell>
          <cell r="C667">
            <v>2337827</v>
          </cell>
          <cell r="D667">
            <v>2676838</v>
          </cell>
          <cell r="E667">
            <v>-339011</v>
          </cell>
        </row>
        <row r="668">
          <cell r="A668" t="str">
            <v>16100033</v>
          </cell>
          <cell r="B668" t="str">
            <v>GRATUITY MILL WEAVING</v>
          </cell>
          <cell r="C668">
            <v>1764955</v>
          </cell>
          <cell r="D668">
            <v>2543959</v>
          </cell>
          <cell r="E668">
            <v>-779004</v>
          </cell>
        </row>
        <row r="669">
          <cell r="A669" t="str">
            <v>16100034</v>
          </cell>
          <cell r="B669" t="str">
            <v>GRATUITY MILL ADMIN</v>
          </cell>
          <cell r="C669">
            <v>330246</v>
          </cell>
          <cell r="D669">
            <v>1218275</v>
          </cell>
          <cell r="E669">
            <v>-888029</v>
          </cell>
        </row>
        <row r="670">
          <cell r="A670" t="str">
            <v>16100036</v>
          </cell>
          <cell r="B670" t="str">
            <v>PROVISION FOR LEGAL EXP</v>
          </cell>
          <cell r="C670">
            <v>0</v>
          </cell>
          <cell r="D670">
            <v>450000</v>
          </cell>
          <cell r="E670">
            <v>-450000</v>
          </cell>
        </row>
        <row r="671">
          <cell r="A671" t="str">
            <v>16100051</v>
          </cell>
          <cell r="B671" t="str">
            <v>PROVISION OF BEDDETS STAFF ADV</v>
          </cell>
          <cell r="C671">
            <v>0</v>
          </cell>
          <cell r="D671">
            <v>199611.5</v>
          </cell>
          <cell r="E671">
            <v>-199611.5</v>
          </cell>
        </row>
        <row r="672">
          <cell r="A672" t="str">
            <v>17000000</v>
          </cell>
          <cell r="B672" t="str">
            <v>TAX DEDUCTION AT SOURCE</v>
          </cell>
          <cell r="C672">
            <v>3619534</v>
          </cell>
          <cell r="D672">
            <v>4413152.9000000004</v>
          </cell>
          <cell r="E672">
            <v>-793618.9</v>
          </cell>
        </row>
        <row r="673">
          <cell r="A673" t="str">
            <v>17010000</v>
          </cell>
          <cell r="B673" t="str">
            <v>COTTON-PARTIES</v>
          </cell>
          <cell r="C673">
            <v>2121913</v>
          </cell>
          <cell r="D673">
            <v>2579078</v>
          </cell>
          <cell r="E673">
            <v>-457165</v>
          </cell>
        </row>
        <row r="674">
          <cell r="A674" t="str">
            <v>17010004</v>
          </cell>
          <cell r="B674" t="str">
            <v>IQBAL COTTON GINNER</v>
          </cell>
          <cell r="C674">
            <v>31585</v>
          </cell>
          <cell r="D674">
            <v>22520</v>
          </cell>
          <cell r="E674">
            <v>9065</v>
          </cell>
        </row>
        <row r="675">
          <cell r="A675" t="str">
            <v>17010037</v>
          </cell>
          <cell r="B675" t="str">
            <v>M/S STTAR OILS &amp; ICE MILLS</v>
          </cell>
          <cell r="C675">
            <v>1607</v>
          </cell>
          <cell r="D675">
            <v>1607</v>
          </cell>
          <cell r="E675">
            <v>0</v>
          </cell>
        </row>
        <row r="676">
          <cell r="A676" t="str">
            <v>17010043</v>
          </cell>
          <cell r="B676" t="str">
            <v>NOOR COTTON GINNER KHANEWAL</v>
          </cell>
          <cell r="C676">
            <v>15684</v>
          </cell>
          <cell r="D676">
            <v>5704</v>
          </cell>
          <cell r="E676">
            <v>9980</v>
          </cell>
        </row>
        <row r="677">
          <cell r="A677" t="str">
            <v>17010052</v>
          </cell>
          <cell r="B677" t="str">
            <v>M/S SADAF COTTON MULTAN</v>
          </cell>
          <cell r="C677">
            <v>0</v>
          </cell>
          <cell r="D677">
            <v>1421</v>
          </cell>
          <cell r="E677">
            <v>-1421</v>
          </cell>
        </row>
        <row r="678">
          <cell r="A678" t="str">
            <v>17010059</v>
          </cell>
          <cell r="B678" t="str">
            <v>FARAM GINNER MIAN CHANNU</v>
          </cell>
          <cell r="C678">
            <v>360559</v>
          </cell>
          <cell r="D678">
            <v>365283</v>
          </cell>
          <cell r="E678">
            <v>-4724</v>
          </cell>
        </row>
        <row r="679">
          <cell r="A679" t="str">
            <v>17010067</v>
          </cell>
          <cell r="B679" t="str">
            <v>LAL COTTONGINNER</v>
          </cell>
          <cell r="C679">
            <v>674526</v>
          </cell>
          <cell r="D679">
            <v>740096</v>
          </cell>
          <cell r="E679">
            <v>-65570</v>
          </cell>
        </row>
        <row r="680">
          <cell r="A680" t="str">
            <v>17010076</v>
          </cell>
          <cell r="B680" t="str">
            <v>ASGHER CORPORATION</v>
          </cell>
          <cell r="C680">
            <v>2222</v>
          </cell>
          <cell r="D680">
            <v>17747</v>
          </cell>
          <cell r="E680">
            <v>-15525</v>
          </cell>
        </row>
        <row r="681">
          <cell r="A681" t="str">
            <v>17010079</v>
          </cell>
          <cell r="B681" t="str">
            <v>ASLAM NAWAZ COTTON GINNER</v>
          </cell>
          <cell r="C681">
            <v>3030</v>
          </cell>
          <cell r="D681">
            <v>3030</v>
          </cell>
          <cell r="E681">
            <v>0</v>
          </cell>
        </row>
        <row r="682">
          <cell r="A682" t="str">
            <v>17010082</v>
          </cell>
          <cell r="B682" t="str">
            <v>YOUSAF WAZEER COTTON</v>
          </cell>
          <cell r="C682">
            <v>4938</v>
          </cell>
          <cell r="D682">
            <v>4938</v>
          </cell>
          <cell r="E682">
            <v>0</v>
          </cell>
        </row>
        <row r="683">
          <cell r="A683" t="str">
            <v>17010091</v>
          </cell>
          <cell r="B683" t="str">
            <v>MUHAMMAD JAVAID</v>
          </cell>
          <cell r="C683">
            <v>202</v>
          </cell>
          <cell r="D683">
            <v>202</v>
          </cell>
          <cell r="E683">
            <v>0</v>
          </cell>
        </row>
        <row r="684">
          <cell r="A684" t="str">
            <v>17010095</v>
          </cell>
          <cell r="B684" t="str">
            <v>DATA COTTON GINNER</v>
          </cell>
          <cell r="C684">
            <v>0</v>
          </cell>
          <cell r="D684">
            <v>5066</v>
          </cell>
          <cell r="E684">
            <v>-5066</v>
          </cell>
        </row>
        <row r="685">
          <cell r="A685" t="str">
            <v>17010098</v>
          </cell>
          <cell r="B685" t="str">
            <v>NAEEM SHABEE COTTON</v>
          </cell>
          <cell r="C685">
            <v>68191</v>
          </cell>
          <cell r="D685">
            <v>83115</v>
          </cell>
          <cell r="E685">
            <v>-14924</v>
          </cell>
        </row>
        <row r="686">
          <cell r="A686" t="str">
            <v>17010100</v>
          </cell>
          <cell r="B686" t="str">
            <v>KARMAWALLI PVT LTD</v>
          </cell>
          <cell r="C686">
            <v>7620</v>
          </cell>
          <cell r="D686">
            <v>21710</v>
          </cell>
          <cell r="E686">
            <v>-14090</v>
          </cell>
        </row>
        <row r="687">
          <cell r="A687" t="str">
            <v>17010103</v>
          </cell>
          <cell r="B687" t="str">
            <v>GOHAR COTTON GINNER</v>
          </cell>
          <cell r="C687">
            <v>4005</v>
          </cell>
          <cell r="D687">
            <v>4005</v>
          </cell>
          <cell r="E687">
            <v>0</v>
          </cell>
        </row>
        <row r="688">
          <cell r="A688" t="str">
            <v>17010104</v>
          </cell>
          <cell r="B688" t="str">
            <v>SAKHI LAL COTTON</v>
          </cell>
          <cell r="C688">
            <v>23616</v>
          </cell>
          <cell r="D688">
            <v>28612</v>
          </cell>
          <cell r="E688">
            <v>-4996</v>
          </cell>
        </row>
        <row r="689">
          <cell r="A689" t="str">
            <v>17010110</v>
          </cell>
          <cell r="B689" t="str">
            <v>UNITED COTTON GINNER</v>
          </cell>
          <cell r="C689">
            <v>5050</v>
          </cell>
          <cell r="D689">
            <v>5050</v>
          </cell>
          <cell r="E689">
            <v>0</v>
          </cell>
        </row>
        <row r="690">
          <cell r="A690" t="str">
            <v>17010113</v>
          </cell>
          <cell r="B690" t="str">
            <v>CROWN COTTON INDUSTRIES</v>
          </cell>
          <cell r="C690">
            <v>10101</v>
          </cell>
          <cell r="D690">
            <v>10101</v>
          </cell>
          <cell r="E690">
            <v>0</v>
          </cell>
        </row>
        <row r="691">
          <cell r="A691" t="str">
            <v>17010115</v>
          </cell>
          <cell r="B691" t="str">
            <v>BHATTAI COTTON</v>
          </cell>
          <cell r="C691">
            <v>13500</v>
          </cell>
          <cell r="D691">
            <v>1799</v>
          </cell>
          <cell r="E691">
            <v>11701</v>
          </cell>
        </row>
        <row r="692">
          <cell r="A692" t="str">
            <v>17010116</v>
          </cell>
          <cell r="B692" t="str">
            <v>NEW BHATTAI COTTON</v>
          </cell>
          <cell r="C692">
            <v>0</v>
          </cell>
          <cell r="D692">
            <v>13500</v>
          </cell>
          <cell r="E692">
            <v>-13500</v>
          </cell>
        </row>
        <row r="693">
          <cell r="A693" t="str">
            <v>17010117</v>
          </cell>
          <cell r="B693" t="str">
            <v>ITTIFAQ COTTON FACTORY</v>
          </cell>
          <cell r="C693">
            <v>0</v>
          </cell>
          <cell r="D693">
            <v>14075</v>
          </cell>
          <cell r="E693">
            <v>-14075</v>
          </cell>
        </row>
        <row r="694">
          <cell r="A694" t="str">
            <v>17010120</v>
          </cell>
          <cell r="B694" t="str">
            <v>ALLIED BUSINESS CORP.</v>
          </cell>
          <cell r="C694">
            <v>35000</v>
          </cell>
          <cell r="D694">
            <v>57625</v>
          </cell>
          <cell r="E694">
            <v>-22625</v>
          </cell>
        </row>
        <row r="695">
          <cell r="A695" t="str">
            <v>17010128</v>
          </cell>
          <cell r="B695" t="str">
            <v>MODERN COTTON FACTORY</v>
          </cell>
          <cell r="C695">
            <v>9598</v>
          </cell>
          <cell r="D695">
            <v>9598</v>
          </cell>
          <cell r="E695">
            <v>0</v>
          </cell>
        </row>
        <row r="696">
          <cell r="A696" t="str">
            <v>17010131</v>
          </cell>
          <cell r="B696" t="str">
            <v>IQBAL ISHFAQ COTTON GINNER</v>
          </cell>
          <cell r="C696">
            <v>0</v>
          </cell>
          <cell r="D696">
            <v>1</v>
          </cell>
          <cell r="E696">
            <v>-1</v>
          </cell>
        </row>
        <row r="697">
          <cell r="A697" t="str">
            <v>17010132</v>
          </cell>
          <cell r="B697" t="str">
            <v>ARRAIN COTTON GINNER</v>
          </cell>
          <cell r="C697">
            <v>96816</v>
          </cell>
          <cell r="D697">
            <v>131816</v>
          </cell>
          <cell r="E697">
            <v>-35000</v>
          </cell>
        </row>
        <row r="698">
          <cell r="A698" t="str">
            <v>17010135</v>
          </cell>
          <cell r="B698" t="str">
            <v>TAHA COMMODITED EXPORT</v>
          </cell>
          <cell r="C698">
            <v>14606</v>
          </cell>
          <cell r="D698">
            <v>14606</v>
          </cell>
          <cell r="E698">
            <v>0</v>
          </cell>
        </row>
        <row r="699">
          <cell r="A699" t="str">
            <v>17010136</v>
          </cell>
          <cell r="B699" t="str">
            <v>KOHISTAN COTTON GINNER</v>
          </cell>
          <cell r="C699">
            <v>182621</v>
          </cell>
          <cell r="D699">
            <v>189850</v>
          </cell>
          <cell r="E699">
            <v>-7229</v>
          </cell>
        </row>
        <row r="700">
          <cell r="A700" t="str">
            <v>17010140</v>
          </cell>
          <cell r="B700" t="str">
            <v>CHARAG DIN COTTON GINNER</v>
          </cell>
          <cell r="C700">
            <v>22201</v>
          </cell>
          <cell r="D700">
            <v>22201</v>
          </cell>
          <cell r="E700">
            <v>0</v>
          </cell>
        </row>
        <row r="701">
          <cell r="A701" t="str">
            <v>17010141</v>
          </cell>
          <cell r="B701" t="str">
            <v>CHOUDHRY COTTON GINNER</v>
          </cell>
          <cell r="C701">
            <v>0</v>
          </cell>
          <cell r="D701">
            <v>7071</v>
          </cell>
          <cell r="E701">
            <v>-7071</v>
          </cell>
        </row>
        <row r="702">
          <cell r="A702" t="str">
            <v>17010143</v>
          </cell>
          <cell r="B702" t="str">
            <v>SOHAIL COTTON GINNER</v>
          </cell>
          <cell r="C702">
            <v>15315</v>
          </cell>
          <cell r="D702">
            <v>26011</v>
          </cell>
          <cell r="E702">
            <v>-10696</v>
          </cell>
        </row>
        <row r="703">
          <cell r="A703" t="str">
            <v>17010144</v>
          </cell>
          <cell r="B703" t="str">
            <v>YOUNAS BROS COTTON</v>
          </cell>
          <cell r="C703">
            <v>0</v>
          </cell>
          <cell r="D703">
            <v>5</v>
          </cell>
          <cell r="E703">
            <v>-5</v>
          </cell>
        </row>
        <row r="704">
          <cell r="A704" t="str">
            <v>17010147</v>
          </cell>
          <cell r="B704" t="str">
            <v>BASRA COTTON GINNER</v>
          </cell>
          <cell r="C704">
            <v>388</v>
          </cell>
          <cell r="D704">
            <v>0</v>
          </cell>
          <cell r="E704">
            <v>388</v>
          </cell>
        </row>
        <row r="705">
          <cell r="A705" t="str">
            <v>17010150</v>
          </cell>
          <cell r="B705" t="str">
            <v>ANJUM HAROON COTTON GINNER</v>
          </cell>
          <cell r="C705">
            <v>9984</v>
          </cell>
          <cell r="D705">
            <v>9984</v>
          </cell>
          <cell r="E705">
            <v>0</v>
          </cell>
        </row>
        <row r="706">
          <cell r="A706" t="str">
            <v>17010152</v>
          </cell>
          <cell r="B706" t="str">
            <v>RAMZAN COTTON GINNER</v>
          </cell>
          <cell r="C706">
            <v>3935</v>
          </cell>
          <cell r="D706">
            <v>3935</v>
          </cell>
          <cell r="E706">
            <v>0</v>
          </cell>
        </row>
        <row r="707">
          <cell r="A707" t="str">
            <v>17010153</v>
          </cell>
          <cell r="B707" t="str">
            <v>CH.MOHAMMAD AZAM COTTON FACT</v>
          </cell>
          <cell r="C707">
            <v>1050</v>
          </cell>
          <cell r="D707">
            <v>0</v>
          </cell>
          <cell r="E707">
            <v>1050</v>
          </cell>
        </row>
        <row r="708">
          <cell r="A708" t="str">
            <v>17010154</v>
          </cell>
          <cell r="B708" t="str">
            <v>NATIONAL COTTON GINNER</v>
          </cell>
          <cell r="C708">
            <v>2108</v>
          </cell>
          <cell r="D708">
            <v>2108</v>
          </cell>
          <cell r="E708">
            <v>0</v>
          </cell>
        </row>
        <row r="709">
          <cell r="A709" t="str">
            <v>17010159</v>
          </cell>
          <cell r="B709" t="str">
            <v>MALTI COTTON &amp; OIL MILL SANAGR</v>
          </cell>
          <cell r="C709">
            <v>0</v>
          </cell>
          <cell r="D709">
            <v>90</v>
          </cell>
          <cell r="E709">
            <v>-90</v>
          </cell>
        </row>
        <row r="710">
          <cell r="A710" t="str">
            <v>17010161</v>
          </cell>
          <cell r="B710" t="str">
            <v>UMAIR ENTERPRIES</v>
          </cell>
          <cell r="C710">
            <v>5496</v>
          </cell>
          <cell r="D710">
            <v>0</v>
          </cell>
          <cell r="E710">
            <v>5496</v>
          </cell>
        </row>
        <row r="711">
          <cell r="A711" t="str">
            <v>17010163</v>
          </cell>
          <cell r="B711" t="str">
            <v>CH.AZAM COTTON GINNER</v>
          </cell>
          <cell r="C711">
            <v>19045</v>
          </cell>
          <cell r="D711">
            <v>20610</v>
          </cell>
          <cell r="E711">
            <v>-1565</v>
          </cell>
        </row>
        <row r="712">
          <cell r="A712" t="str">
            <v>17010171</v>
          </cell>
          <cell r="B712" t="str">
            <v>KHYBER SEEDS COTTON</v>
          </cell>
          <cell r="C712">
            <v>5000</v>
          </cell>
          <cell r="D712">
            <v>0</v>
          </cell>
          <cell r="E712">
            <v>5000</v>
          </cell>
        </row>
        <row r="713">
          <cell r="A713" t="str">
            <v>17010177</v>
          </cell>
          <cell r="B713" t="str">
            <v>JAVAID COTTON GINNER</v>
          </cell>
          <cell r="C713">
            <v>806</v>
          </cell>
          <cell r="D713">
            <v>806</v>
          </cell>
          <cell r="E713">
            <v>0</v>
          </cell>
        </row>
        <row r="714">
          <cell r="A714" t="str">
            <v>17010180</v>
          </cell>
          <cell r="B714" t="str">
            <v>NATIONAL COTTON FACTORY</v>
          </cell>
          <cell r="C714">
            <v>12500</v>
          </cell>
          <cell r="D714">
            <v>46581</v>
          </cell>
          <cell r="E714">
            <v>-34081</v>
          </cell>
        </row>
        <row r="715">
          <cell r="A715" t="str">
            <v>17010185</v>
          </cell>
          <cell r="B715" t="str">
            <v>SAFFA COTTON CO.</v>
          </cell>
          <cell r="C715">
            <v>2534</v>
          </cell>
          <cell r="D715">
            <v>2534</v>
          </cell>
          <cell r="E715">
            <v>0</v>
          </cell>
        </row>
        <row r="716">
          <cell r="A716" t="str">
            <v>17010193</v>
          </cell>
          <cell r="B716" t="str">
            <v>JAVED-UR-REHMAN COTTON</v>
          </cell>
          <cell r="C716">
            <v>4600</v>
          </cell>
          <cell r="D716">
            <v>19600</v>
          </cell>
          <cell r="E716">
            <v>-15000</v>
          </cell>
        </row>
        <row r="717">
          <cell r="A717" t="str">
            <v>17010194</v>
          </cell>
          <cell r="B717" t="str">
            <v>ZOHAIB MODEL IND</v>
          </cell>
          <cell r="C717">
            <v>0</v>
          </cell>
          <cell r="D717">
            <v>7188</v>
          </cell>
          <cell r="E717">
            <v>-7188</v>
          </cell>
        </row>
        <row r="718">
          <cell r="A718" t="str">
            <v>17010195</v>
          </cell>
          <cell r="B718" t="str">
            <v>MUSLIM COTTON GINNER</v>
          </cell>
          <cell r="C718">
            <v>5000</v>
          </cell>
          <cell r="D718">
            <v>5000</v>
          </cell>
          <cell r="E718">
            <v>0</v>
          </cell>
        </row>
        <row r="719">
          <cell r="A719" t="str">
            <v>17010198</v>
          </cell>
          <cell r="B719" t="str">
            <v>SHAZAD COTTON TRADERS</v>
          </cell>
          <cell r="C719">
            <v>5924</v>
          </cell>
          <cell r="D719">
            <v>0</v>
          </cell>
          <cell r="E719">
            <v>5924</v>
          </cell>
        </row>
        <row r="720">
          <cell r="A720" t="str">
            <v>17010200</v>
          </cell>
          <cell r="B720" t="str">
            <v>HABIB COTTON FAC</v>
          </cell>
          <cell r="C720">
            <v>11837</v>
          </cell>
          <cell r="D720">
            <v>15493</v>
          </cell>
          <cell r="E720">
            <v>-3656</v>
          </cell>
        </row>
        <row r="721">
          <cell r="A721" t="str">
            <v>17010202</v>
          </cell>
          <cell r="B721" t="str">
            <v>LASANI COTTON GINNER</v>
          </cell>
          <cell r="C721">
            <v>21000</v>
          </cell>
          <cell r="D721">
            <v>21000</v>
          </cell>
          <cell r="E721">
            <v>0</v>
          </cell>
        </row>
        <row r="722">
          <cell r="A722" t="str">
            <v>17010203</v>
          </cell>
          <cell r="B722" t="str">
            <v>AZAM COTTON FACTORY</v>
          </cell>
          <cell r="C722">
            <v>2515</v>
          </cell>
          <cell r="D722">
            <v>0</v>
          </cell>
          <cell r="E722">
            <v>2515</v>
          </cell>
        </row>
        <row r="723">
          <cell r="A723" t="str">
            <v>17010205</v>
          </cell>
          <cell r="B723" t="str">
            <v>RAMZAN COTTON GINNER</v>
          </cell>
          <cell r="C723">
            <v>6300</v>
          </cell>
          <cell r="D723">
            <v>6300</v>
          </cell>
          <cell r="E723">
            <v>0</v>
          </cell>
        </row>
        <row r="724">
          <cell r="A724" t="str">
            <v>17010206</v>
          </cell>
          <cell r="B724" t="str">
            <v>VALICA COTTON FACTORY</v>
          </cell>
          <cell r="C724">
            <v>22341</v>
          </cell>
          <cell r="D724">
            <v>41841</v>
          </cell>
          <cell r="E724">
            <v>-19500</v>
          </cell>
        </row>
        <row r="725">
          <cell r="A725" t="str">
            <v>17010207</v>
          </cell>
          <cell r="B725" t="str">
            <v>MAKKA COTTON GINNER</v>
          </cell>
          <cell r="C725">
            <v>18453</v>
          </cell>
          <cell r="D725">
            <v>23453</v>
          </cell>
          <cell r="E725">
            <v>-5000</v>
          </cell>
        </row>
        <row r="726">
          <cell r="A726" t="str">
            <v>17010208</v>
          </cell>
          <cell r="B726" t="str">
            <v>KIRAN COTTON GINNER</v>
          </cell>
          <cell r="C726">
            <v>1000</v>
          </cell>
          <cell r="D726">
            <v>8000</v>
          </cell>
          <cell r="E726">
            <v>-7000</v>
          </cell>
        </row>
        <row r="727">
          <cell r="A727" t="str">
            <v>17010214</v>
          </cell>
          <cell r="B727" t="str">
            <v>FREINDS COTTON GINNER</v>
          </cell>
          <cell r="C727">
            <v>123940</v>
          </cell>
          <cell r="D727">
            <v>158656</v>
          </cell>
          <cell r="E727">
            <v>-34716</v>
          </cell>
        </row>
        <row r="728">
          <cell r="A728" t="str">
            <v>17010216</v>
          </cell>
          <cell r="B728" t="str">
            <v>SHEIKH COTTON GINNER</v>
          </cell>
          <cell r="C728">
            <v>40097</v>
          </cell>
          <cell r="D728">
            <v>71952</v>
          </cell>
          <cell r="E728">
            <v>-31855</v>
          </cell>
        </row>
        <row r="729">
          <cell r="A729" t="str">
            <v>17010217</v>
          </cell>
          <cell r="B729" t="str">
            <v>LAL COTTON GINNER (9899)</v>
          </cell>
          <cell r="C729">
            <v>19000</v>
          </cell>
          <cell r="D729">
            <v>5000</v>
          </cell>
          <cell r="E729">
            <v>14000</v>
          </cell>
        </row>
        <row r="730">
          <cell r="A730" t="str">
            <v>17010219</v>
          </cell>
          <cell r="B730" t="str">
            <v>NASRULLAH BROS</v>
          </cell>
          <cell r="C730">
            <v>13435</v>
          </cell>
          <cell r="D730">
            <v>13583</v>
          </cell>
          <cell r="E730">
            <v>-148</v>
          </cell>
        </row>
        <row r="731">
          <cell r="A731" t="str">
            <v>17010221</v>
          </cell>
          <cell r="B731" t="str">
            <v>RAJA INDUSTRIES</v>
          </cell>
          <cell r="C731">
            <v>0</v>
          </cell>
          <cell r="D731">
            <v>57804</v>
          </cell>
          <cell r="E731">
            <v>-57804</v>
          </cell>
        </row>
        <row r="732">
          <cell r="A732" t="str">
            <v>17010222</v>
          </cell>
          <cell r="B732" t="str">
            <v>H.D.M COTTON</v>
          </cell>
          <cell r="C732">
            <v>505</v>
          </cell>
          <cell r="D732">
            <v>0</v>
          </cell>
          <cell r="E732">
            <v>505</v>
          </cell>
        </row>
        <row r="733">
          <cell r="A733" t="str">
            <v>17010225</v>
          </cell>
          <cell r="B733" t="str">
            <v>MEMON COTTON</v>
          </cell>
          <cell r="C733">
            <v>217</v>
          </cell>
          <cell r="D733">
            <v>217</v>
          </cell>
          <cell r="E733">
            <v>0</v>
          </cell>
        </row>
        <row r="734">
          <cell r="A734" t="str">
            <v>17010226</v>
          </cell>
          <cell r="B734" t="str">
            <v>SULTAN COTTON MODEL GINNING</v>
          </cell>
          <cell r="C734">
            <v>0</v>
          </cell>
          <cell r="D734">
            <v>1821</v>
          </cell>
          <cell r="E734">
            <v>-1821</v>
          </cell>
        </row>
        <row r="735">
          <cell r="A735" t="str">
            <v>17010229</v>
          </cell>
          <cell r="B735" t="str">
            <v>AL NOOR COTTON GINNER UBARO</v>
          </cell>
          <cell r="C735">
            <v>35338</v>
          </cell>
          <cell r="D735">
            <v>45318</v>
          </cell>
          <cell r="E735">
            <v>-9980</v>
          </cell>
        </row>
        <row r="736">
          <cell r="A736" t="str">
            <v>17010230</v>
          </cell>
          <cell r="B736" t="str">
            <v>AL SHAHZAD COTTON</v>
          </cell>
          <cell r="C736">
            <v>297</v>
          </cell>
          <cell r="D736">
            <v>297</v>
          </cell>
          <cell r="E736">
            <v>0</v>
          </cell>
        </row>
        <row r="737">
          <cell r="A737" t="str">
            <v>17010233</v>
          </cell>
          <cell r="B737" t="str">
            <v>KIRN COTTON GINNER</v>
          </cell>
          <cell r="C737">
            <v>8000</v>
          </cell>
          <cell r="D737">
            <v>0</v>
          </cell>
          <cell r="E737">
            <v>8000</v>
          </cell>
        </row>
        <row r="738">
          <cell r="A738" t="str">
            <v>17010234</v>
          </cell>
          <cell r="B738" t="str">
            <v>GILL COTTON GINNER</v>
          </cell>
          <cell r="C738">
            <v>4000</v>
          </cell>
          <cell r="D738">
            <v>11172</v>
          </cell>
          <cell r="E738">
            <v>-7172</v>
          </cell>
        </row>
        <row r="739">
          <cell r="A739" t="str">
            <v>17010235</v>
          </cell>
          <cell r="B739" t="str">
            <v>AZAM RAZA COTTON</v>
          </cell>
          <cell r="C739">
            <v>0</v>
          </cell>
          <cell r="D739">
            <v>20950</v>
          </cell>
          <cell r="E739">
            <v>-20950</v>
          </cell>
        </row>
        <row r="740">
          <cell r="A740" t="str">
            <v>17010238</v>
          </cell>
          <cell r="B740" t="str">
            <v>MOHAMMAD</v>
          </cell>
          <cell r="C740">
            <v>1565</v>
          </cell>
          <cell r="D740">
            <v>1565</v>
          </cell>
          <cell r="E740">
            <v>0</v>
          </cell>
        </row>
        <row r="741">
          <cell r="A741" t="str">
            <v>17010239</v>
          </cell>
          <cell r="B741" t="str">
            <v>SACHAL COTTON GINNER</v>
          </cell>
          <cell r="C741">
            <v>3000</v>
          </cell>
          <cell r="D741">
            <v>1520</v>
          </cell>
          <cell r="E741">
            <v>1480</v>
          </cell>
        </row>
        <row r="742">
          <cell r="A742" t="str">
            <v>17010240</v>
          </cell>
          <cell r="B742" t="str">
            <v>ZAHID SADIQ COTTON</v>
          </cell>
          <cell r="C742">
            <v>3000</v>
          </cell>
          <cell r="D742">
            <v>7622</v>
          </cell>
          <cell r="E742">
            <v>-4622</v>
          </cell>
        </row>
        <row r="743">
          <cell r="A743" t="str">
            <v>17010241</v>
          </cell>
          <cell r="B743" t="str">
            <v>ZOHAIB COTTON</v>
          </cell>
          <cell r="C743">
            <v>7188</v>
          </cell>
          <cell r="D743">
            <v>0</v>
          </cell>
          <cell r="E743">
            <v>7188</v>
          </cell>
        </row>
        <row r="744">
          <cell r="A744" t="str">
            <v>17010243</v>
          </cell>
          <cell r="B744" t="str">
            <v>IQBAL BROTHERS COTTON GINNER</v>
          </cell>
          <cell r="C744">
            <v>15000</v>
          </cell>
          <cell r="D744">
            <v>30000</v>
          </cell>
          <cell r="E744">
            <v>-15000</v>
          </cell>
        </row>
        <row r="745">
          <cell r="A745" t="str">
            <v>17010265</v>
          </cell>
          <cell r="B745" t="str">
            <v>SUBHANALLA COTTON GINNER</v>
          </cell>
          <cell r="C745">
            <v>16000</v>
          </cell>
          <cell r="D745">
            <v>16000</v>
          </cell>
          <cell r="E745">
            <v>0</v>
          </cell>
        </row>
        <row r="746">
          <cell r="A746" t="str">
            <v>17010267</v>
          </cell>
          <cell r="B746" t="str">
            <v>ALI &amp; CO.</v>
          </cell>
          <cell r="C746">
            <v>0</v>
          </cell>
          <cell r="D746">
            <v>7071</v>
          </cell>
          <cell r="E746">
            <v>-7071</v>
          </cell>
        </row>
        <row r="747">
          <cell r="A747" t="str">
            <v>17010268</v>
          </cell>
          <cell r="B747" t="str">
            <v>CHAND COTTON GINNER</v>
          </cell>
          <cell r="C747">
            <v>35000</v>
          </cell>
          <cell r="D747">
            <v>45000</v>
          </cell>
          <cell r="E747">
            <v>-10000</v>
          </cell>
        </row>
        <row r="748">
          <cell r="A748" t="str">
            <v>17010269</v>
          </cell>
          <cell r="B748" t="str">
            <v>SHAHID COTTON (LINKERS TRADERS)</v>
          </cell>
          <cell r="C748">
            <v>0</v>
          </cell>
          <cell r="D748">
            <v>8600</v>
          </cell>
          <cell r="E748">
            <v>-8600</v>
          </cell>
        </row>
        <row r="749">
          <cell r="A749" t="str">
            <v>17010270</v>
          </cell>
          <cell r="B749" t="str">
            <v>FAIZ JAVED COTTON GINNER</v>
          </cell>
          <cell r="C749">
            <v>0</v>
          </cell>
          <cell r="D749">
            <v>7000</v>
          </cell>
          <cell r="E749">
            <v>-7000</v>
          </cell>
        </row>
        <row r="750">
          <cell r="A750" t="str">
            <v>17010271</v>
          </cell>
          <cell r="B750" t="str">
            <v>ARBI MODEL GINNERS</v>
          </cell>
          <cell r="C750">
            <v>0</v>
          </cell>
          <cell r="D750">
            <v>5000</v>
          </cell>
          <cell r="E750">
            <v>-5000</v>
          </cell>
        </row>
        <row r="751">
          <cell r="A751" t="str">
            <v>17010501</v>
          </cell>
          <cell r="B751" t="str">
            <v>GILL COTTON GINNER</v>
          </cell>
          <cell r="C751">
            <v>880</v>
          </cell>
          <cell r="D751">
            <v>0</v>
          </cell>
          <cell r="E751">
            <v>880</v>
          </cell>
        </row>
        <row r="752">
          <cell r="A752" t="str">
            <v>17010502</v>
          </cell>
          <cell r="B752" t="str">
            <v>GHOUSE COTTON</v>
          </cell>
          <cell r="C752">
            <v>5785</v>
          </cell>
          <cell r="D752">
            <v>5785</v>
          </cell>
          <cell r="E752">
            <v>0</v>
          </cell>
        </row>
        <row r="753">
          <cell r="A753" t="str">
            <v>17010503</v>
          </cell>
          <cell r="B753" t="str">
            <v>SALEEM</v>
          </cell>
          <cell r="C753">
            <v>33467</v>
          </cell>
          <cell r="D753">
            <v>22467</v>
          </cell>
          <cell r="E753">
            <v>11000</v>
          </cell>
        </row>
        <row r="754">
          <cell r="A754" t="str">
            <v>17020000</v>
          </cell>
          <cell r="B754" t="str">
            <v>YARN-PARTIES</v>
          </cell>
          <cell r="C754">
            <v>328341</v>
          </cell>
          <cell r="D754">
            <v>528491</v>
          </cell>
          <cell r="E754">
            <v>-200150</v>
          </cell>
        </row>
        <row r="755">
          <cell r="A755" t="str">
            <v>17020006</v>
          </cell>
          <cell r="B755" t="str">
            <v>AMJAD TEXTILE</v>
          </cell>
          <cell r="C755">
            <v>1</v>
          </cell>
          <cell r="D755">
            <v>0</v>
          </cell>
          <cell r="E755">
            <v>1</v>
          </cell>
        </row>
        <row r="756">
          <cell r="A756" t="str">
            <v>17020011</v>
          </cell>
          <cell r="B756" t="str">
            <v>GHAZI TEXTILES INTERNATIONAL</v>
          </cell>
          <cell r="C756">
            <v>0</v>
          </cell>
          <cell r="D756">
            <v>4626</v>
          </cell>
          <cell r="E756">
            <v>-4626</v>
          </cell>
        </row>
        <row r="757">
          <cell r="A757" t="str">
            <v>17020014</v>
          </cell>
          <cell r="B757" t="str">
            <v>M/S KHALID SIRAJ TEXTILE LTD</v>
          </cell>
          <cell r="C757">
            <v>19110</v>
          </cell>
          <cell r="D757">
            <v>19110</v>
          </cell>
          <cell r="E757">
            <v>0</v>
          </cell>
        </row>
        <row r="758">
          <cell r="A758" t="str">
            <v>17020024</v>
          </cell>
          <cell r="B758" t="str">
            <v>M/S A.A. TEXTILE LIMITED</v>
          </cell>
          <cell r="C758">
            <v>124325</v>
          </cell>
          <cell r="D758">
            <v>229704</v>
          </cell>
          <cell r="E758">
            <v>-105379</v>
          </cell>
        </row>
        <row r="759">
          <cell r="A759" t="str">
            <v>17020043</v>
          </cell>
          <cell r="B759" t="str">
            <v>SH.FAISAL</v>
          </cell>
          <cell r="C759">
            <v>0</v>
          </cell>
          <cell r="D759">
            <v>3200</v>
          </cell>
          <cell r="E759">
            <v>-3200</v>
          </cell>
        </row>
        <row r="760">
          <cell r="A760" t="str">
            <v>17020044</v>
          </cell>
          <cell r="B760" t="str">
            <v>M/S NAYAB SPINNING MILLS LHR.</v>
          </cell>
          <cell r="C760">
            <v>10875</v>
          </cell>
          <cell r="D760">
            <v>10875</v>
          </cell>
          <cell r="E760">
            <v>0</v>
          </cell>
        </row>
        <row r="761">
          <cell r="A761" t="str">
            <v>17020047</v>
          </cell>
          <cell r="B761" t="str">
            <v>BROTHERS AND CO.</v>
          </cell>
          <cell r="C761">
            <v>1150</v>
          </cell>
          <cell r="D761">
            <v>1150</v>
          </cell>
          <cell r="E761">
            <v>0</v>
          </cell>
        </row>
        <row r="762">
          <cell r="A762" t="str">
            <v>17020053</v>
          </cell>
          <cell r="B762" t="str">
            <v>PAK KUWAIT TEXTILES LTD</v>
          </cell>
          <cell r="C762">
            <v>0</v>
          </cell>
          <cell r="D762">
            <v>28183</v>
          </cell>
          <cell r="E762">
            <v>-28183</v>
          </cell>
        </row>
        <row r="763">
          <cell r="A763" t="str">
            <v>17020056</v>
          </cell>
          <cell r="B763" t="str">
            <v>YASMEEN WEAVING</v>
          </cell>
          <cell r="C763">
            <v>0</v>
          </cell>
          <cell r="D763">
            <v>8575</v>
          </cell>
          <cell r="E763">
            <v>-8575</v>
          </cell>
        </row>
        <row r="764">
          <cell r="A764" t="str">
            <v>17020057</v>
          </cell>
          <cell r="B764" t="str">
            <v>NISAT MILLS</v>
          </cell>
          <cell r="C764">
            <v>10</v>
          </cell>
          <cell r="D764">
            <v>0</v>
          </cell>
          <cell r="E764">
            <v>10</v>
          </cell>
        </row>
        <row r="765">
          <cell r="A765" t="str">
            <v>17020067</v>
          </cell>
          <cell r="B765" t="str">
            <v>ZAHID CORPORATION PVT LTD</v>
          </cell>
          <cell r="C765">
            <v>0</v>
          </cell>
          <cell r="D765">
            <v>17795</v>
          </cell>
          <cell r="E765">
            <v>-17795</v>
          </cell>
        </row>
        <row r="766">
          <cell r="A766" t="str">
            <v>17020078</v>
          </cell>
          <cell r="B766" t="str">
            <v>ARSHAD TEXTILES MILLS LTD</v>
          </cell>
          <cell r="C766">
            <v>0</v>
          </cell>
          <cell r="D766">
            <v>1</v>
          </cell>
          <cell r="E766">
            <v>-1</v>
          </cell>
        </row>
        <row r="767">
          <cell r="A767" t="str">
            <v>17020084</v>
          </cell>
          <cell r="B767" t="str">
            <v>MAQBOOL TEXTILES</v>
          </cell>
          <cell r="C767">
            <v>35490</v>
          </cell>
          <cell r="D767">
            <v>35490</v>
          </cell>
          <cell r="E767">
            <v>0</v>
          </cell>
        </row>
        <row r="768">
          <cell r="A768" t="str">
            <v>17020086</v>
          </cell>
          <cell r="B768" t="str">
            <v>DIN TEXTILES LTD</v>
          </cell>
          <cell r="C768">
            <v>0</v>
          </cell>
          <cell r="D768">
            <v>1205</v>
          </cell>
          <cell r="E768">
            <v>-1205</v>
          </cell>
        </row>
        <row r="769">
          <cell r="A769" t="str">
            <v>17020091</v>
          </cell>
          <cell r="B769" t="str">
            <v>SITARA CHEMICAL</v>
          </cell>
          <cell r="C769">
            <v>8309</v>
          </cell>
          <cell r="D769">
            <v>8309</v>
          </cell>
          <cell r="E769">
            <v>0</v>
          </cell>
        </row>
        <row r="770">
          <cell r="A770" t="str">
            <v>17020150</v>
          </cell>
          <cell r="B770" t="str">
            <v>YARN PURCHASE</v>
          </cell>
          <cell r="C770">
            <v>10379</v>
          </cell>
          <cell r="D770">
            <v>0</v>
          </cell>
          <cell r="E770">
            <v>10379</v>
          </cell>
        </row>
        <row r="771">
          <cell r="A771" t="str">
            <v>17020182</v>
          </cell>
          <cell r="B771" t="str">
            <v>AMIN TEXTILES LTD</v>
          </cell>
          <cell r="C771">
            <v>71733</v>
          </cell>
          <cell r="D771">
            <v>82910</v>
          </cell>
          <cell r="E771">
            <v>-11177</v>
          </cell>
        </row>
        <row r="772">
          <cell r="A772" t="str">
            <v>17020183</v>
          </cell>
          <cell r="B772" t="str">
            <v>IDEAL SPINNING</v>
          </cell>
          <cell r="C772">
            <v>46970</v>
          </cell>
          <cell r="D772">
            <v>77369</v>
          </cell>
          <cell r="E772">
            <v>-30399</v>
          </cell>
        </row>
        <row r="773">
          <cell r="A773" t="str">
            <v>17030000</v>
          </cell>
          <cell r="C773">
            <v>98</v>
          </cell>
          <cell r="D773">
            <v>0</v>
          </cell>
          <cell r="E773">
            <v>98</v>
          </cell>
        </row>
        <row r="774">
          <cell r="A774" t="str">
            <v>17030002</v>
          </cell>
          <cell r="B774" t="str">
            <v>MOHIB FABRICS INDS</v>
          </cell>
          <cell r="C774">
            <v>98</v>
          </cell>
          <cell r="D774">
            <v>0</v>
          </cell>
          <cell r="E774">
            <v>98</v>
          </cell>
        </row>
        <row r="775">
          <cell r="A775" t="str">
            <v>17050000</v>
          </cell>
          <cell r="B775" t="str">
            <v>STORE</v>
          </cell>
          <cell r="C775">
            <v>762969</v>
          </cell>
          <cell r="D775">
            <v>866747.9</v>
          </cell>
          <cell r="E775">
            <v>-103778.9</v>
          </cell>
        </row>
        <row r="776">
          <cell r="A776" t="str">
            <v>17050001</v>
          </cell>
          <cell r="B776" t="str">
            <v>M/S DAWN MACHINERY</v>
          </cell>
          <cell r="C776">
            <v>1384</v>
          </cell>
          <cell r="D776">
            <v>0</v>
          </cell>
          <cell r="E776">
            <v>1384</v>
          </cell>
        </row>
        <row r="777">
          <cell r="A777" t="str">
            <v>17050010</v>
          </cell>
          <cell r="B777" t="str">
            <v>M/S J.S.PRINTERS</v>
          </cell>
          <cell r="C777">
            <v>6681</v>
          </cell>
          <cell r="D777">
            <v>8719</v>
          </cell>
          <cell r="E777">
            <v>-2038</v>
          </cell>
        </row>
        <row r="778">
          <cell r="A778" t="str">
            <v>17050027</v>
          </cell>
          <cell r="B778" t="str">
            <v>M/S AFRIDI STONE CRUSHER</v>
          </cell>
          <cell r="C778">
            <v>1</v>
          </cell>
          <cell r="D778">
            <v>0</v>
          </cell>
          <cell r="E778">
            <v>1</v>
          </cell>
        </row>
        <row r="779">
          <cell r="A779" t="str">
            <v>17050028</v>
          </cell>
          <cell r="B779" t="str">
            <v>M/S PAKISTAN STATE OIL</v>
          </cell>
          <cell r="C779">
            <v>0</v>
          </cell>
          <cell r="D779">
            <v>8160</v>
          </cell>
          <cell r="E779">
            <v>-8160</v>
          </cell>
        </row>
        <row r="780">
          <cell r="A780" t="str">
            <v>17050029</v>
          </cell>
          <cell r="B780" t="str">
            <v>M/S RAFHAN MAIZE PRODUCTS CO</v>
          </cell>
          <cell r="C780">
            <v>168228</v>
          </cell>
          <cell r="D780">
            <v>187358.9</v>
          </cell>
          <cell r="E780">
            <v>-19130.900000000001</v>
          </cell>
        </row>
        <row r="781">
          <cell r="A781" t="str">
            <v>17050036</v>
          </cell>
          <cell r="B781" t="str">
            <v>M/S MAHAK BROTHERS</v>
          </cell>
          <cell r="C781">
            <v>0</v>
          </cell>
          <cell r="D781">
            <v>3</v>
          </cell>
          <cell r="E781">
            <v>-3</v>
          </cell>
        </row>
        <row r="782">
          <cell r="A782" t="str">
            <v>17050039</v>
          </cell>
          <cell r="B782" t="str">
            <v>M/S ABID INDUSTRIES</v>
          </cell>
          <cell r="C782">
            <v>48958</v>
          </cell>
          <cell r="D782">
            <v>11567</v>
          </cell>
          <cell r="E782">
            <v>37391</v>
          </cell>
        </row>
        <row r="783">
          <cell r="A783" t="str">
            <v>17050054</v>
          </cell>
          <cell r="B783" t="str">
            <v>M/S MAK INDUSTRIAL SERVICES</v>
          </cell>
          <cell r="C783">
            <v>3155</v>
          </cell>
          <cell r="D783">
            <v>3140</v>
          </cell>
          <cell r="E783">
            <v>15</v>
          </cell>
        </row>
        <row r="784">
          <cell r="A784" t="str">
            <v>17050057</v>
          </cell>
          <cell r="B784" t="str">
            <v>NATIVE ENGINEERING</v>
          </cell>
          <cell r="C784">
            <v>193</v>
          </cell>
          <cell r="D784">
            <v>892</v>
          </cell>
          <cell r="E784">
            <v>-699</v>
          </cell>
        </row>
        <row r="785">
          <cell r="A785" t="str">
            <v>17050063</v>
          </cell>
          <cell r="B785" t="str">
            <v>CH.PAPER CONE INDUSTRIES FBD</v>
          </cell>
          <cell r="C785">
            <v>0</v>
          </cell>
          <cell r="D785">
            <v>1050</v>
          </cell>
          <cell r="E785">
            <v>-1050</v>
          </cell>
        </row>
        <row r="786">
          <cell r="A786" t="str">
            <v>17050082</v>
          </cell>
          <cell r="B786" t="str">
            <v>LUQMAN CHEMICAL FBD</v>
          </cell>
          <cell r="C786">
            <v>1106</v>
          </cell>
          <cell r="D786">
            <v>0</v>
          </cell>
          <cell r="E786">
            <v>1106</v>
          </cell>
        </row>
        <row r="787">
          <cell r="A787" t="str">
            <v>17050085</v>
          </cell>
          <cell r="B787" t="str">
            <v>M/S INTERNATIONAL COMPUTER BU</v>
          </cell>
          <cell r="C787">
            <v>281</v>
          </cell>
          <cell r="D787">
            <v>281</v>
          </cell>
          <cell r="E787">
            <v>0</v>
          </cell>
        </row>
        <row r="788">
          <cell r="A788" t="str">
            <v>17050088</v>
          </cell>
          <cell r="B788" t="str">
            <v>M/S M.SADDIQUE CORPORATION</v>
          </cell>
          <cell r="C788">
            <v>0</v>
          </cell>
          <cell r="D788">
            <v>600</v>
          </cell>
          <cell r="E788">
            <v>-600</v>
          </cell>
        </row>
        <row r="789">
          <cell r="A789" t="str">
            <v>17050089</v>
          </cell>
          <cell r="B789" t="str">
            <v>M/S SARFRAZ ENGINEERING</v>
          </cell>
          <cell r="C789">
            <v>0</v>
          </cell>
          <cell r="D789">
            <v>180</v>
          </cell>
          <cell r="E789">
            <v>-180</v>
          </cell>
        </row>
        <row r="790">
          <cell r="A790" t="str">
            <v>17050108</v>
          </cell>
          <cell r="B790" t="str">
            <v>M/S PERCISION RUBBER PRODUCTS</v>
          </cell>
          <cell r="C790">
            <v>1409</v>
          </cell>
          <cell r="D790">
            <v>3289</v>
          </cell>
          <cell r="E790">
            <v>-1880</v>
          </cell>
        </row>
        <row r="791">
          <cell r="A791" t="str">
            <v>17050110</v>
          </cell>
          <cell r="B791" t="str">
            <v>FARHAN ENGINEERING WORKS</v>
          </cell>
          <cell r="C791">
            <v>0</v>
          </cell>
          <cell r="D791">
            <v>500</v>
          </cell>
          <cell r="E791">
            <v>-500</v>
          </cell>
        </row>
        <row r="792">
          <cell r="A792" t="str">
            <v>17050127</v>
          </cell>
          <cell r="B792" t="str">
            <v>ALLIED ENGINEERING</v>
          </cell>
          <cell r="C792">
            <v>5591</v>
          </cell>
          <cell r="D792">
            <v>9319</v>
          </cell>
          <cell r="E792">
            <v>-3728</v>
          </cell>
        </row>
        <row r="793">
          <cell r="A793" t="str">
            <v>17050153</v>
          </cell>
          <cell r="B793" t="str">
            <v>M/S LASANI TECHNOLINPEX</v>
          </cell>
          <cell r="C793">
            <v>700</v>
          </cell>
          <cell r="D793">
            <v>1111</v>
          </cell>
          <cell r="E793">
            <v>-411</v>
          </cell>
        </row>
        <row r="794">
          <cell r="A794" t="str">
            <v>17050168</v>
          </cell>
          <cell r="B794" t="str">
            <v>M/S KHYBER ELECTRIC CO(PVT)LTD</v>
          </cell>
          <cell r="C794">
            <v>0</v>
          </cell>
          <cell r="D794">
            <v>5000</v>
          </cell>
          <cell r="E794">
            <v>-5000</v>
          </cell>
        </row>
        <row r="795">
          <cell r="A795" t="str">
            <v>17050198</v>
          </cell>
          <cell r="B795" t="str">
            <v>M/S ZEB IMPEX KARACHI</v>
          </cell>
          <cell r="C795">
            <v>17325</v>
          </cell>
          <cell r="D795">
            <v>17763</v>
          </cell>
          <cell r="E795">
            <v>-438</v>
          </cell>
        </row>
        <row r="796">
          <cell r="A796" t="str">
            <v>17050208</v>
          </cell>
          <cell r="B796" t="str">
            <v>M/S AAMEEJEE WALEEJEE</v>
          </cell>
          <cell r="C796">
            <v>10647</v>
          </cell>
          <cell r="D796">
            <v>11048</v>
          </cell>
          <cell r="E796">
            <v>-401</v>
          </cell>
        </row>
        <row r="797">
          <cell r="A797" t="str">
            <v>17050212</v>
          </cell>
          <cell r="B797" t="str">
            <v>M/S ALI UMAR TRADERS</v>
          </cell>
          <cell r="C797">
            <v>0</v>
          </cell>
          <cell r="D797">
            <v>5640</v>
          </cell>
          <cell r="E797">
            <v>-5640</v>
          </cell>
        </row>
        <row r="798">
          <cell r="A798" t="str">
            <v>17050218</v>
          </cell>
          <cell r="B798" t="str">
            <v>M/S AKBARI STORE PVT LTD.</v>
          </cell>
          <cell r="C798">
            <v>4811</v>
          </cell>
          <cell r="D798">
            <v>7432</v>
          </cell>
          <cell r="E798">
            <v>-2621</v>
          </cell>
        </row>
        <row r="799">
          <cell r="A799" t="str">
            <v>17050224</v>
          </cell>
          <cell r="B799" t="str">
            <v>M/S RAVI THREAD</v>
          </cell>
          <cell r="C799">
            <v>12920</v>
          </cell>
          <cell r="D799">
            <v>16045</v>
          </cell>
          <cell r="E799">
            <v>-3125</v>
          </cell>
        </row>
        <row r="800">
          <cell r="A800" t="str">
            <v>17050234</v>
          </cell>
          <cell r="B800" t="str">
            <v>ALMAS IMPAX</v>
          </cell>
          <cell r="C800">
            <v>0</v>
          </cell>
          <cell r="D800">
            <v>2625</v>
          </cell>
          <cell r="E800">
            <v>-2625</v>
          </cell>
        </row>
        <row r="801">
          <cell r="A801" t="str">
            <v>17050235</v>
          </cell>
          <cell r="B801" t="str">
            <v>M/S ALMAS IMPEX</v>
          </cell>
          <cell r="C801">
            <v>700</v>
          </cell>
          <cell r="D801">
            <v>0</v>
          </cell>
          <cell r="E801">
            <v>700</v>
          </cell>
        </row>
        <row r="802">
          <cell r="A802" t="str">
            <v>17050252</v>
          </cell>
          <cell r="B802" t="str">
            <v>M/S I.S. ENTERPRISES RWP.</v>
          </cell>
          <cell r="C802">
            <v>0</v>
          </cell>
          <cell r="D802">
            <v>347</v>
          </cell>
          <cell r="E802">
            <v>-347</v>
          </cell>
        </row>
        <row r="803">
          <cell r="A803" t="str">
            <v>17050258</v>
          </cell>
          <cell r="B803" t="str">
            <v>M/S REJAN INTERNATIONAL</v>
          </cell>
          <cell r="C803">
            <v>2500</v>
          </cell>
          <cell r="D803">
            <v>2500</v>
          </cell>
          <cell r="E803">
            <v>0</v>
          </cell>
        </row>
        <row r="804">
          <cell r="A804" t="str">
            <v>17050261</v>
          </cell>
          <cell r="B804" t="str">
            <v>M/S TECHNO WELD CORP,</v>
          </cell>
          <cell r="C804">
            <v>0</v>
          </cell>
          <cell r="D804">
            <v>220</v>
          </cell>
          <cell r="E804">
            <v>-220</v>
          </cell>
        </row>
        <row r="805">
          <cell r="A805" t="str">
            <v>17050263</v>
          </cell>
          <cell r="B805" t="str">
            <v>STANDARD ENGGINERING</v>
          </cell>
          <cell r="C805">
            <v>9484</v>
          </cell>
          <cell r="D805">
            <v>7034</v>
          </cell>
          <cell r="E805">
            <v>2450</v>
          </cell>
        </row>
        <row r="806">
          <cell r="A806" t="str">
            <v>17050269</v>
          </cell>
          <cell r="B806" t="str">
            <v>TECHNO WELD CORP</v>
          </cell>
          <cell r="C806">
            <v>220</v>
          </cell>
          <cell r="D806">
            <v>0</v>
          </cell>
          <cell r="E806">
            <v>220</v>
          </cell>
        </row>
        <row r="807">
          <cell r="A807" t="str">
            <v>17050272</v>
          </cell>
          <cell r="B807" t="str">
            <v>SH RIAZ</v>
          </cell>
          <cell r="C807">
            <v>0</v>
          </cell>
          <cell r="D807">
            <v>25</v>
          </cell>
          <cell r="E807">
            <v>-25</v>
          </cell>
        </row>
        <row r="808">
          <cell r="A808" t="str">
            <v>17050282</v>
          </cell>
          <cell r="B808" t="str">
            <v>M/S HAFIZ THREAD WORKS</v>
          </cell>
          <cell r="C808">
            <v>38468</v>
          </cell>
          <cell r="D808">
            <v>44429</v>
          </cell>
          <cell r="E808">
            <v>-5961</v>
          </cell>
        </row>
        <row r="809">
          <cell r="A809" t="str">
            <v>17050287</v>
          </cell>
          <cell r="B809" t="str">
            <v>REHMAN (LUCKY) CHEMICALS FSD]</v>
          </cell>
          <cell r="C809">
            <v>106206</v>
          </cell>
          <cell r="D809">
            <v>107295</v>
          </cell>
          <cell r="E809">
            <v>-1089</v>
          </cell>
        </row>
        <row r="810">
          <cell r="A810" t="str">
            <v>17050291</v>
          </cell>
          <cell r="B810" t="str">
            <v>M/S A.W.  ASSOCIATES</v>
          </cell>
          <cell r="C810">
            <v>36706</v>
          </cell>
          <cell r="D810">
            <v>45457</v>
          </cell>
          <cell r="E810">
            <v>-8751</v>
          </cell>
        </row>
        <row r="811">
          <cell r="A811" t="str">
            <v>17050292</v>
          </cell>
          <cell r="B811" t="str">
            <v>M/S POLY TRADERS</v>
          </cell>
          <cell r="C811">
            <v>0</v>
          </cell>
          <cell r="D811">
            <v>10</v>
          </cell>
          <cell r="E811">
            <v>-10</v>
          </cell>
        </row>
        <row r="812">
          <cell r="A812" t="str">
            <v>17050294</v>
          </cell>
          <cell r="B812" t="str">
            <v>M/S PAK CARD CLOTHING</v>
          </cell>
          <cell r="C812">
            <v>595</v>
          </cell>
          <cell r="D812">
            <v>595</v>
          </cell>
          <cell r="E812">
            <v>0</v>
          </cell>
        </row>
        <row r="813">
          <cell r="A813" t="str">
            <v>17050307</v>
          </cell>
          <cell r="B813" t="str">
            <v>M/S SHAH JEE ENT-UZAIR TRADING</v>
          </cell>
          <cell r="C813">
            <v>0</v>
          </cell>
          <cell r="D813">
            <v>1088</v>
          </cell>
          <cell r="E813">
            <v>-1088</v>
          </cell>
        </row>
        <row r="814">
          <cell r="A814" t="str">
            <v>17050312</v>
          </cell>
          <cell r="B814" t="str">
            <v>M/S NORTHERN BOTTLERS PVT LTD</v>
          </cell>
          <cell r="C814">
            <v>167</v>
          </cell>
          <cell r="D814">
            <v>167</v>
          </cell>
          <cell r="E814">
            <v>0</v>
          </cell>
        </row>
        <row r="815">
          <cell r="A815" t="str">
            <v>17050314</v>
          </cell>
          <cell r="B815" t="str">
            <v>AHMAD BAKSH</v>
          </cell>
          <cell r="C815">
            <v>0</v>
          </cell>
          <cell r="D815">
            <v>500</v>
          </cell>
          <cell r="E815">
            <v>-500</v>
          </cell>
        </row>
        <row r="816">
          <cell r="A816" t="str">
            <v>17050321</v>
          </cell>
          <cell r="B816" t="str">
            <v>SULTAN RUBBER PRODUCTS</v>
          </cell>
          <cell r="C816">
            <v>151</v>
          </cell>
          <cell r="D816">
            <v>151</v>
          </cell>
          <cell r="E816">
            <v>0</v>
          </cell>
        </row>
        <row r="817">
          <cell r="A817" t="str">
            <v>17050324</v>
          </cell>
          <cell r="B817" t="str">
            <v>M/S ALMAS IMPEX</v>
          </cell>
          <cell r="C817">
            <v>2072</v>
          </cell>
          <cell r="D817">
            <v>3927</v>
          </cell>
          <cell r="E817">
            <v>-1855</v>
          </cell>
        </row>
        <row r="818">
          <cell r="A818" t="str">
            <v>17050326</v>
          </cell>
          <cell r="B818" t="str">
            <v>ALINTCO (PVT) LTD</v>
          </cell>
          <cell r="C818">
            <v>0</v>
          </cell>
          <cell r="D818">
            <v>1250</v>
          </cell>
          <cell r="E818">
            <v>-1250</v>
          </cell>
        </row>
        <row r="819">
          <cell r="A819" t="str">
            <v>17050340</v>
          </cell>
          <cell r="B819" t="str">
            <v>R.S.A.PRINTER</v>
          </cell>
          <cell r="C819">
            <v>0</v>
          </cell>
          <cell r="D819">
            <v>218</v>
          </cell>
          <cell r="E819">
            <v>-218</v>
          </cell>
        </row>
        <row r="820">
          <cell r="A820" t="str">
            <v>17050344</v>
          </cell>
          <cell r="B820" t="str">
            <v>NATIOANL THREAD WORKS</v>
          </cell>
          <cell r="C820">
            <v>7369</v>
          </cell>
          <cell r="D820">
            <v>0</v>
          </cell>
          <cell r="E820">
            <v>7369</v>
          </cell>
        </row>
        <row r="821">
          <cell r="A821" t="str">
            <v>17050355</v>
          </cell>
          <cell r="B821" t="str">
            <v>ATIF &amp; CO.</v>
          </cell>
          <cell r="C821">
            <v>0</v>
          </cell>
          <cell r="D821">
            <v>958</v>
          </cell>
          <cell r="E821">
            <v>-958</v>
          </cell>
        </row>
        <row r="822">
          <cell r="A822" t="str">
            <v>17050356</v>
          </cell>
          <cell r="B822" t="str">
            <v>IDEEL TRADERS</v>
          </cell>
          <cell r="C822">
            <v>0</v>
          </cell>
          <cell r="D822">
            <v>2502</v>
          </cell>
          <cell r="E822">
            <v>-2502</v>
          </cell>
        </row>
        <row r="823">
          <cell r="A823" t="str">
            <v>17050357</v>
          </cell>
          <cell r="B823" t="str">
            <v>IDEEL TRADERS</v>
          </cell>
          <cell r="C823">
            <v>0</v>
          </cell>
          <cell r="D823">
            <v>150</v>
          </cell>
          <cell r="E823">
            <v>-150</v>
          </cell>
        </row>
        <row r="824">
          <cell r="A824" t="str">
            <v>17050358</v>
          </cell>
          <cell r="B824" t="str">
            <v>A.I.GHANI</v>
          </cell>
          <cell r="C824">
            <v>0</v>
          </cell>
          <cell r="D824">
            <v>7955</v>
          </cell>
          <cell r="E824">
            <v>-7955</v>
          </cell>
        </row>
        <row r="825">
          <cell r="A825" t="str">
            <v>17050361</v>
          </cell>
          <cell r="B825" t="str">
            <v>A J CORPORATION</v>
          </cell>
          <cell r="C825">
            <v>1</v>
          </cell>
          <cell r="D825">
            <v>0</v>
          </cell>
          <cell r="E825">
            <v>1</v>
          </cell>
        </row>
        <row r="826">
          <cell r="A826" t="str">
            <v>17050365</v>
          </cell>
          <cell r="B826" t="str">
            <v>UNITED TRADERS</v>
          </cell>
          <cell r="C826">
            <v>0</v>
          </cell>
          <cell r="D826">
            <v>10</v>
          </cell>
          <cell r="E826">
            <v>-10</v>
          </cell>
        </row>
        <row r="827">
          <cell r="A827" t="str">
            <v>17050367</v>
          </cell>
          <cell r="B827" t="str">
            <v>HABIB SIKANDER COTTON</v>
          </cell>
          <cell r="C827">
            <v>1628</v>
          </cell>
          <cell r="D827">
            <v>4720</v>
          </cell>
          <cell r="E827">
            <v>-3092</v>
          </cell>
        </row>
        <row r="828">
          <cell r="A828" t="str">
            <v>17050371</v>
          </cell>
          <cell r="B828" t="str">
            <v>CASA BELLA INTERIAR</v>
          </cell>
          <cell r="C828">
            <v>70</v>
          </cell>
          <cell r="D828">
            <v>0</v>
          </cell>
          <cell r="E828">
            <v>70</v>
          </cell>
        </row>
        <row r="829">
          <cell r="A829" t="str">
            <v>17050374</v>
          </cell>
          <cell r="B829" t="str">
            <v>COSMOS INTERNATIONAL</v>
          </cell>
          <cell r="C829">
            <v>0</v>
          </cell>
          <cell r="D829">
            <v>170</v>
          </cell>
          <cell r="E829">
            <v>-170</v>
          </cell>
        </row>
        <row r="830">
          <cell r="A830" t="str">
            <v>17050375</v>
          </cell>
          <cell r="B830" t="str">
            <v>M/S LATIF DYE MAKER</v>
          </cell>
          <cell r="C830">
            <v>2550</v>
          </cell>
          <cell r="D830">
            <v>3216</v>
          </cell>
          <cell r="E830">
            <v>-666</v>
          </cell>
        </row>
        <row r="831">
          <cell r="A831" t="str">
            <v>17050385</v>
          </cell>
          <cell r="B831" t="str">
            <v>UNITED INDUSTRIES</v>
          </cell>
          <cell r="C831">
            <v>0</v>
          </cell>
          <cell r="D831">
            <v>253</v>
          </cell>
          <cell r="E831">
            <v>-253</v>
          </cell>
        </row>
        <row r="832">
          <cell r="A832" t="str">
            <v>17050387</v>
          </cell>
          <cell r="B832" t="str">
            <v>QAMAR WOOD FORUNITURE SHOP</v>
          </cell>
          <cell r="C832">
            <v>0</v>
          </cell>
          <cell r="D832">
            <v>112</v>
          </cell>
          <cell r="E832">
            <v>-112</v>
          </cell>
        </row>
        <row r="833">
          <cell r="A833" t="str">
            <v>17050391</v>
          </cell>
          <cell r="B833" t="str">
            <v>CARPER COLLECTION &amp; FURNITURE</v>
          </cell>
          <cell r="C833">
            <v>0</v>
          </cell>
          <cell r="D833">
            <v>188</v>
          </cell>
          <cell r="E833">
            <v>-188</v>
          </cell>
        </row>
        <row r="834">
          <cell r="A834" t="str">
            <v>17050394</v>
          </cell>
          <cell r="B834" t="str">
            <v>SARDAR PAPER CONE (PVT) LTD</v>
          </cell>
          <cell r="C834">
            <v>29757</v>
          </cell>
          <cell r="D834">
            <v>52224</v>
          </cell>
          <cell r="E834">
            <v>-22467</v>
          </cell>
        </row>
        <row r="835">
          <cell r="A835" t="str">
            <v>17050395</v>
          </cell>
          <cell r="B835" t="str">
            <v>UNITED ENGINEERING SERVICE</v>
          </cell>
          <cell r="C835">
            <v>32463</v>
          </cell>
          <cell r="D835">
            <v>40390</v>
          </cell>
          <cell r="E835">
            <v>-7927</v>
          </cell>
        </row>
        <row r="836">
          <cell r="A836" t="str">
            <v>17050396</v>
          </cell>
          <cell r="B836" t="str">
            <v>LIFE TIME COMPUTERS HHR</v>
          </cell>
          <cell r="C836">
            <v>0</v>
          </cell>
          <cell r="D836">
            <v>334</v>
          </cell>
          <cell r="E836">
            <v>-334</v>
          </cell>
        </row>
        <row r="837">
          <cell r="A837" t="str">
            <v>17050401</v>
          </cell>
          <cell r="B837" t="str">
            <v>POPULAR TRADERS</v>
          </cell>
          <cell r="C837">
            <v>0</v>
          </cell>
          <cell r="D837">
            <v>385</v>
          </cell>
          <cell r="E837">
            <v>-385</v>
          </cell>
        </row>
        <row r="838">
          <cell r="A838" t="str">
            <v>17050402</v>
          </cell>
          <cell r="B838" t="str">
            <v>AMIN PIPE STORE</v>
          </cell>
          <cell r="C838">
            <v>32710</v>
          </cell>
          <cell r="D838">
            <v>0</v>
          </cell>
          <cell r="E838">
            <v>32710</v>
          </cell>
        </row>
        <row r="839">
          <cell r="A839" t="str">
            <v>17050403</v>
          </cell>
          <cell r="B839" t="str">
            <v>TECH WORTH INTERACTION</v>
          </cell>
          <cell r="C839">
            <v>0</v>
          </cell>
          <cell r="D839">
            <v>61</v>
          </cell>
          <cell r="E839">
            <v>-61</v>
          </cell>
        </row>
        <row r="840">
          <cell r="A840" t="str">
            <v>17050406</v>
          </cell>
          <cell r="B840" t="str">
            <v>ELECTRO MACH</v>
          </cell>
          <cell r="C840">
            <v>8502</v>
          </cell>
          <cell r="D840">
            <v>3663</v>
          </cell>
          <cell r="E840">
            <v>4839</v>
          </cell>
        </row>
        <row r="841">
          <cell r="A841" t="str">
            <v>17050407</v>
          </cell>
          <cell r="B841" t="str">
            <v>APPLIED PRODUCTS</v>
          </cell>
          <cell r="C841">
            <v>11725</v>
          </cell>
          <cell r="D841">
            <v>15160</v>
          </cell>
          <cell r="E841">
            <v>-3435</v>
          </cell>
        </row>
        <row r="842">
          <cell r="A842" t="str">
            <v>17050410</v>
          </cell>
          <cell r="B842" t="str">
            <v>FEROZ ENTER PRISES</v>
          </cell>
          <cell r="C842">
            <v>2498</v>
          </cell>
          <cell r="D842">
            <v>2498</v>
          </cell>
          <cell r="E842">
            <v>0</v>
          </cell>
        </row>
        <row r="843">
          <cell r="A843" t="str">
            <v>17050411</v>
          </cell>
          <cell r="B843" t="str">
            <v>UMER DIN &amp; BROTHERS</v>
          </cell>
          <cell r="C843">
            <v>700</v>
          </cell>
          <cell r="D843">
            <v>0</v>
          </cell>
          <cell r="E843">
            <v>700</v>
          </cell>
        </row>
        <row r="844">
          <cell r="A844" t="str">
            <v>17050412</v>
          </cell>
          <cell r="B844" t="str">
            <v>ABDUL STTAR</v>
          </cell>
          <cell r="C844">
            <v>0</v>
          </cell>
          <cell r="D844">
            <v>1528</v>
          </cell>
          <cell r="E844">
            <v>-1528</v>
          </cell>
        </row>
        <row r="845">
          <cell r="A845" t="str">
            <v>17050413</v>
          </cell>
          <cell r="B845" t="str">
            <v>ABASEEN TRADERS</v>
          </cell>
          <cell r="C845">
            <v>76</v>
          </cell>
          <cell r="D845">
            <v>0</v>
          </cell>
          <cell r="E845">
            <v>76</v>
          </cell>
        </row>
        <row r="846">
          <cell r="A846" t="str">
            <v>17050414</v>
          </cell>
          <cell r="B846" t="str">
            <v>DAWN INDUSTRIES</v>
          </cell>
          <cell r="C846">
            <v>1750</v>
          </cell>
          <cell r="D846">
            <v>2365</v>
          </cell>
          <cell r="E846">
            <v>-615</v>
          </cell>
        </row>
        <row r="847">
          <cell r="A847" t="str">
            <v>17050419</v>
          </cell>
          <cell r="B847" t="str">
            <v>AAMRS &amp; CO.</v>
          </cell>
          <cell r="C847">
            <v>0</v>
          </cell>
          <cell r="D847">
            <v>29</v>
          </cell>
          <cell r="E847">
            <v>-29</v>
          </cell>
        </row>
        <row r="848">
          <cell r="A848" t="str">
            <v>17050420</v>
          </cell>
          <cell r="B848" t="str">
            <v>DECENT MILLS</v>
          </cell>
          <cell r="C848">
            <v>3383</v>
          </cell>
          <cell r="D848">
            <v>3383</v>
          </cell>
          <cell r="E848">
            <v>0</v>
          </cell>
        </row>
        <row r="849">
          <cell r="A849" t="str">
            <v>17050422</v>
          </cell>
          <cell r="B849" t="str">
            <v>A-Y ENTERPRISES</v>
          </cell>
          <cell r="C849">
            <v>18200</v>
          </cell>
          <cell r="D849">
            <v>18200</v>
          </cell>
          <cell r="E849">
            <v>0</v>
          </cell>
        </row>
        <row r="850">
          <cell r="A850" t="str">
            <v>17050425</v>
          </cell>
          <cell r="B850" t="str">
            <v>TEXTILES SPARES IMPEX</v>
          </cell>
          <cell r="C850">
            <v>12307</v>
          </cell>
          <cell r="D850">
            <v>0</v>
          </cell>
          <cell r="E850">
            <v>12307</v>
          </cell>
        </row>
        <row r="851">
          <cell r="A851" t="str">
            <v>17050429</v>
          </cell>
          <cell r="B851" t="str">
            <v>AFGHAN CARPET</v>
          </cell>
          <cell r="C851">
            <v>0</v>
          </cell>
          <cell r="D851">
            <v>175</v>
          </cell>
          <cell r="E851">
            <v>-175</v>
          </cell>
        </row>
        <row r="852">
          <cell r="A852" t="str">
            <v>17050431</v>
          </cell>
          <cell r="B852" t="str">
            <v>NEX GEN COMPUTERS</v>
          </cell>
          <cell r="C852">
            <v>0</v>
          </cell>
          <cell r="D852">
            <v>82</v>
          </cell>
          <cell r="E852">
            <v>-82</v>
          </cell>
        </row>
        <row r="853">
          <cell r="A853" t="str">
            <v>17050433</v>
          </cell>
          <cell r="B853" t="str">
            <v>TEXTILES SPARE IMPEX</v>
          </cell>
          <cell r="C853">
            <v>0</v>
          </cell>
          <cell r="D853">
            <v>13307</v>
          </cell>
          <cell r="E853">
            <v>-13307</v>
          </cell>
        </row>
        <row r="854">
          <cell r="A854" t="str">
            <v>17050434</v>
          </cell>
          <cell r="B854" t="str">
            <v>NOVA SYNPAK PVT LTD</v>
          </cell>
          <cell r="C854">
            <v>10938</v>
          </cell>
          <cell r="D854">
            <v>24599</v>
          </cell>
          <cell r="E854">
            <v>-13661</v>
          </cell>
        </row>
        <row r="855">
          <cell r="A855" t="str">
            <v>17050437</v>
          </cell>
          <cell r="B855" t="str">
            <v>SAIF BROTHERS</v>
          </cell>
          <cell r="C855">
            <v>1260</v>
          </cell>
          <cell r="D855">
            <v>3696</v>
          </cell>
          <cell r="E855">
            <v>-2436</v>
          </cell>
        </row>
        <row r="856">
          <cell r="A856" t="str">
            <v>17050440</v>
          </cell>
          <cell r="B856" t="str">
            <v>NAEEM ENG.</v>
          </cell>
          <cell r="C856">
            <v>17954</v>
          </cell>
          <cell r="D856">
            <v>19756</v>
          </cell>
          <cell r="E856">
            <v>-1802</v>
          </cell>
        </row>
        <row r="857">
          <cell r="A857" t="str">
            <v>17050441</v>
          </cell>
          <cell r="B857" t="str">
            <v>D.K Press</v>
          </cell>
          <cell r="C857">
            <v>1616</v>
          </cell>
          <cell r="D857">
            <v>2666</v>
          </cell>
          <cell r="E857">
            <v>-1050</v>
          </cell>
        </row>
        <row r="858">
          <cell r="A858" t="str">
            <v>17050442</v>
          </cell>
          <cell r="B858" t="str">
            <v>ELECTROLINE COMPUTER</v>
          </cell>
          <cell r="C858">
            <v>936</v>
          </cell>
          <cell r="D858">
            <v>2601</v>
          </cell>
          <cell r="E858">
            <v>-1665</v>
          </cell>
        </row>
        <row r="859">
          <cell r="A859" t="str">
            <v>17050446</v>
          </cell>
          <cell r="B859" t="str">
            <v>REDCO PAK PLASTIC FACTORY</v>
          </cell>
          <cell r="C859">
            <v>2450</v>
          </cell>
          <cell r="D859">
            <v>10087</v>
          </cell>
          <cell r="E859">
            <v>-7637</v>
          </cell>
        </row>
        <row r="860">
          <cell r="A860" t="str">
            <v>17050449</v>
          </cell>
          <cell r="B860" t="str">
            <v>Z.A TRADERS</v>
          </cell>
          <cell r="C860">
            <v>4545</v>
          </cell>
          <cell r="D860">
            <v>4545</v>
          </cell>
          <cell r="E860">
            <v>0</v>
          </cell>
        </row>
        <row r="861">
          <cell r="A861" t="str">
            <v>17050454</v>
          </cell>
          <cell r="B861" t="str">
            <v>TEXTILES SALES &amp; SERVICES</v>
          </cell>
          <cell r="C861">
            <v>1506</v>
          </cell>
          <cell r="D861">
            <v>1506</v>
          </cell>
          <cell r="E861">
            <v>0</v>
          </cell>
        </row>
        <row r="862">
          <cell r="A862" t="str">
            <v>17050455</v>
          </cell>
          <cell r="B862" t="str">
            <v>HUMA &amp; CO.</v>
          </cell>
          <cell r="C862">
            <v>0</v>
          </cell>
          <cell r="D862">
            <v>2800</v>
          </cell>
          <cell r="E862">
            <v>-2800</v>
          </cell>
        </row>
        <row r="863">
          <cell r="A863" t="str">
            <v>17050456</v>
          </cell>
          <cell r="B863" t="str">
            <v>TAJ PACKERITS</v>
          </cell>
          <cell r="C863">
            <v>3776</v>
          </cell>
          <cell r="D863">
            <v>0</v>
          </cell>
          <cell r="E863">
            <v>3776</v>
          </cell>
        </row>
        <row r="864">
          <cell r="A864" t="str">
            <v>17050465</v>
          </cell>
          <cell r="B864" t="str">
            <v>AHMED PACKAGES</v>
          </cell>
          <cell r="C864">
            <v>3907</v>
          </cell>
          <cell r="D864">
            <v>3907</v>
          </cell>
          <cell r="E864">
            <v>0</v>
          </cell>
        </row>
        <row r="865">
          <cell r="A865" t="str">
            <v>17050474</v>
          </cell>
          <cell r="B865" t="str">
            <v>RELIANCE ENGINEERING CO.</v>
          </cell>
          <cell r="C865">
            <v>0</v>
          </cell>
          <cell r="D865">
            <v>945</v>
          </cell>
          <cell r="E865">
            <v>-945</v>
          </cell>
        </row>
        <row r="866">
          <cell r="A866" t="str">
            <v>17050487</v>
          </cell>
          <cell r="B866" t="str">
            <v>A.S ENTERPRISES</v>
          </cell>
          <cell r="C866">
            <v>139</v>
          </cell>
          <cell r="D866">
            <v>139</v>
          </cell>
          <cell r="E866">
            <v>0</v>
          </cell>
        </row>
        <row r="867">
          <cell r="A867" t="str">
            <v>17050489</v>
          </cell>
          <cell r="B867" t="str">
            <v>ASMA ENTERPRISES</v>
          </cell>
          <cell r="C867">
            <v>300</v>
          </cell>
          <cell r="D867">
            <v>0</v>
          </cell>
          <cell r="E867">
            <v>300</v>
          </cell>
        </row>
        <row r="868">
          <cell r="A868" t="str">
            <v>17050490</v>
          </cell>
          <cell r="B868" t="str">
            <v>STAMDERD ENGINNERING</v>
          </cell>
          <cell r="C868">
            <v>0</v>
          </cell>
          <cell r="D868">
            <v>1750</v>
          </cell>
          <cell r="E868">
            <v>-1750</v>
          </cell>
        </row>
        <row r="869">
          <cell r="A869" t="str">
            <v>17050492</v>
          </cell>
          <cell r="B869" t="str">
            <v>AHSAN MILL STORE</v>
          </cell>
          <cell r="C869">
            <v>1400</v>
          </cell>
          <cell r="D869">
            <v>5425</v>
          </cell>
          <cell r="E869">
            <v>-4025</v>
          </cell>
        </row>
        <row r="870">
          <cell r="A870" t="str">
            <v>17050495</v>
          </cell>
          <cell r="B870" t="str">
            <v>QADIR SONS STATIONERY</v>
          </cell>
          <cell r="C870">
            <v>234</v>
          </cell>
          <cell r="D870">
            <v>461</v>
          </cell>
          <cell r="E870">
            <v>-227</v>
          </cell>
        </row>
        <row r="871">
          <cell r="A871" t="str">
            <v>17050497</v>
          </cell>
          <cell r="B871" t="str">
            <v>RASTGAR</v>
          </cell>
          <cell r="C871">
            <v>1288</v>
          </cell>
          <cell r="D871">
            <v>3368</v>
          </cell>
          <cell r="E871">
            <v>-2080</v>
          </cell>
        </row>
        <row r="872">
          <cell r="A872" t="str">
            <v>17050498</v>
          </cell>
          <cell r="B872" t="str">
            <v>MACH PARTS</v>
          </cell>
          <cell r="C872">
            <v>1313</v>
          </cell>
          <cell r="D872">
            <v>1313</v>
          </cell>
          <cell r="E872">
            <v>0</v>
          </cell>
        </row>
        <row r="873">
          <cell r="A873" t="str">
            <v>17050502</v>
          </cell>
          <cell r="B873" t="str">
            <v>SAJJAD AHMED</v>
          </cell>
          <cell r="C873">
            <v>157</v>
          </cell>
          <cell r="D873">
            <v>157</v>
          </cell>
          <cell r="E873">
            <v>0</v>
          </cell>
        </row>
        <row r="874">
          <cell r="A874" t="str">
            <v>17050503</v>
          </cell>
          <cell r="B874" t="str">
            <v>AL-AZIM ENGINEERING</v>
          </cell>
          <cell r="C874">
            <v>455</v>
          </cell>
          <cell r="D874">
            <v>2506</v>
          </cell>
          <cell r="E874">
            <v>-2051</v>
          </cell>
        </row>
        <row r="875">
          <cell r="A875" t="str">
            <v>17050509</v>
          </cell>
          <cell r="B875" t="str">
            <v>R &amp; S ENTERPRISES</v>
          </cell>
          <cell r="C875">
            <v>0</v>
          </cell>
          <cell r="D875">
            <v>5472</v>
          </cell>
          <cell r="E875">
            <v>-5472</v>
          </cell>
        </row>
        <row r="876">
          <cell r="A876" t="str">
            <v>17050512</v>
          </cell>
          <cell r="B876" t="str">
            <v>AMBER CAPACITOR</v>
          </cell>
          <cell r="C876">
            <v>1732</v>
          </cell>
          <cell r="D876">
            <v>3327</v>
          </cell>
          <cell r="E876">
            <v>-1595</v>
          </cell>
        </row>
        <row r="877">
          <cell r="A877" t="str">
            <v>17050513</v>
          </cell>
          <cell r="B877" t="str">
            <v>FALCON COMPUTER SERVICES</v>
          </cell>
          <cell r="C877">
            <v>0</v>
          </cell>
          <cell r="D877">
            <v>15610</v>
          </cell>
          <cell r="E877">
            <v>-15610</v>
          </cell>
        </row>
        <row r="878">
          <cell r="A878" t="str">
            <v>17050516</v>
          </cell>
          <cell r="B878" t="str">
            <v>M. ALI &amp; SONS</v>
          </cell>
          <cell r="C878">
            <v>1418</v>
          </cell>
          <cell r="D878">
            <v>1418</v>
          </cell>
          <cell r="E878">
            <v>0</v>
          </cell>
        </row>
        <row r="879">
          <cell r="A879" t="str">
            <v>17050519</v>
          </cell>
          <cell r="B879" t="str">
            <v>HABIB &amp; CO.</v>
          </cell>
          <cell r="C879">
            <v>0</v>
          </cell>
          <cell r="D879">
            <v>1750</v>
          </cell>
          <cell r="E879">
            <v>-1750</v>
          </cell>
        </row>
        <row r="880">
          <cell r="A880" t="str">
            <v>17050521</v>
          </cell>
          <cell r="B880" t="str">
            <v>SHABBIR TRADERS</v>
          </cell>
          <cell r="C880">
            <v>3710</v>
          </cell>
          <cell r="D880">
            <v>5460</v>
          </cell>
          <cell r="E880">
            <v>-1750</v>
          </cell>
        </row>
        <row r="881">
          <cell r="A881" t="str">
            <v>17050522</v>
          </cell>
          <cell r="B881" t="str">
            <v>EVERGREEN GARDEN DEVELOPERS</v>
          </cell>
          <cell r="C881">
            <v>140</v>
          </cell>
          <cell r="D881">
            <v>140</v>
          </cell>
          <cell r="E881">
            <v>0</v>
          </cell>
        </row>
        <row r="882">
          <cell r="A882" t="str">
            <v>17050524</v>
          </cell>
          <cell r="B882" t="str">
            <v>TEC SERVICES</v>
          </cell>
          <cell r="C882">
            <v>575</v>
          </cell>
          <cell r="D882">
            <v>575</v>
          </cell>
          <cell r="E882">
            <v>0</v>
          </cell>
        </row>
        <row r="883">
          <cell r="A883" t="str">
            <v>17050525</v>
          </cell>
          <cell r="B883" t="str">
            <v>NEW SHAHEEN RUBBER</v>
          </cell>
          <cell r="C883">
            <v>1015</v>
          </cell>
          <cell r="D883">
            <v>1015</v>
          </cell>
          <cell r="E883">
            <v>0</v>
          </cell>
        </row>
        <row r="884">
          <cell r="A884" t="str">
            <v>17050526</v>
          </cell>
          <cell r="B884" t="str">
            <v>TOTAL ATLAS LUBRICANTS</v>
          </cell>
          <cell r="C884">
            <v>2008</v>
          </cell>
          <cell r="D884">
            <v>2008</v>
          </cell>
          <cell r="E884">
            <v>0</v>
          </cell>
        </row>
        <row r="885">
          <cell r="A885" t="str">
            <v>17050528</v>
          </cell>
          <cell r="B885" t="str">
            <v>HAFIZ ABDUL WAHID</v>
          </cell>
          <cell r="C885">
            <v>0</v>
          </cell>
          <cell r="D885">
            <v>2156</v>
          </cell>
          <cell r="E885">
            <v>-2156</v>
          </cell>
        </row>
        <row r="886">
          <cell r="A886" t="str">
            <v>17050529</v>
          </cell>
          <cell r="B886" t="str">
            <v>BRADY &amp; CO. PAKISTAN</v>
          </cell>
          <cell r="C886">
            <v>13716</v>
          </cell>
          <cell r="D886">
            <v>13716</v>
          </cell>
          <cell r="E886">
            <v>0</v>
          </cell>
        </row>
        <row r="887">
          <cell r="A887" t="str">
            <v>17050530</v>
          </cell>
          <cell r="B887" t="str">
            <v>MANDVIWALLA MAUSER PLASTIC</v>
          </cell>
          <cell r="C887">
            <v>450</v>
          </cell>
          <cell r="D887">
            <v>450</v>
          </cell>
          <cell r="E887">
            <v>0</v>
          </cell>
        </row>
        <row r="888">
          <cell r="A888" t="str">
            <v>17050531</v>
          </cell>
          <cell r="B888" t="str">
            <v>KHALID PRECISSION</v>
          </cell>
          <cell r="C888">
            <v>805</v>
          </cell>
          <cell r="D888">
            <v>2958</v>
          </cell>
          <cell r="E888">
            <v>-2153</v>
          </cell>
        </row>
        <row r="889">
          <cell r="A889" t="str">
            <v>17050536</v>
          </cell>
          <cell r="B889" t="str">
            <v>H.M TRADERS</v>
          </cell>
          <cell r="C889">
            <v>0</v>
          </cell>
          <cell r="D889">
            <v>2616</v>
          </cell>
          <cell r="E889">
            <v>-2616</v>
          </cell>
        </row>
        <row r="890">
          <cell r="A890" t="str">
            <v>17050538</v>
          </cell>
          <cell r="B890" t="str">
            <v>MUHAMMAD AFZAL</v>
          </cell>
          <cell r="C890">
            <v>0</v>
          </cell>
          <cell r="D890">
            <v>769</v>
          </cell>
          <cell r="E890">
            <v>-769</v>
          </cell>
        </row>
        <row r="891">
          <cell r="A891" t="str">
            <v>17050539</v>
          </cell>
          <cell r="B891" t="str">
            <v>SUN INTERNATIONAL PVT LTD</v>
          </cell>
          <cell r="C891">
            <v>0</v>
          </cell>
          <cell r="D891">
            <v>10192</v>
          </cell>
          <cell r="E891">
            <v>-10192</v>
          </cell>
        </row>
        <row r="892">
          <cell r="A892" t="str">
            <v>17050540</v>
          </cell>
          <cell r="B892" t="str">
            <v>JOINE FORCE VALVE</v>
          </cell>
          <cell r="C892">
            <v>0</v>
          </cell>
          <cell r="D892">
            <v>490</v>
          </cell>
          <cell r="E892">
            <v>-490</v>
          </cell>
        </row>
        <row r="893">
          <cell r="A893" t="str">
            <v>17050701</v>
          </cell>
          <cell r="B893" t="str">
            <v>AMBER CORPORATION</v>
          </cell>
          <cell r="C893">
            <v>1595</v>
          </cell>
          <cell r="D893">
            <v>0</v>
          </cell>
          <cell r="E893">
            <v>1595</v>
          </cell>
        </row>
        <row r="894">
          <cell r="A894" t="str">
            <v>17050702</v>
          </cell>
          <cell r="B894" t="str">
            <v>AHSAN STORE</v>
          </cell>
          <cell r="C894">
            <v>4025</v>
          </cell>
          <cell r="D894">
            <v>0</v>
          </cell>
          <cell r="E894">
            <v>4025</v>
          </cell>
        </row>
        <row r="895">
          <cell r="A895" t="str">
            <v>17050704</v>
          </cell>
          <cell r="B895" t="str">
            <v>R &amp; S ENGINEERNG</v>
          </cell>
          <cell r="C895">
            <v>3792</v>
          </cell>
          <cell r="D895">
            <v>0</v>
          </cell>
          <cell r="E895">
            <v>3792</v>
          </cell>
        </row>
        <row r="896">
          <cell r="A896" t="str">
            <v>17050705</v>
          </cell>
          <cell r="B896" t="str">
            <v>ELECTROMACH</v>
          </cell>
          <cell r="C896">
            <v>4935</v>
          </cell>
          <cell r="D896">
            <v>0</v>
          </cell>
          <cell r="E896">
            <v>4935</v>
          </cell>
        </row>
        <row r="897">
          <cell r="A897" t="str">
            <v>17050706</v>
          </cell>
          <cell r="B897" t="str">
            <v>QADIR SONS</v>
          </cell>
          <cell r="C897">
            <v>1927</v>
          </cell>
          <cell r="D897">
            <v>11139</v>
          </cell>
          <cell r="E897">
            <v>-9212</v>
          </cell>
        </row>
        <row r="898">
          <cell r="A898" t="str">
            <v>17050707</v>
          </cell>
          <cell r="B898" t="str">
            <v>AL AZIM</v>
          </cell>
          <cell r="C898">
            <v>1400</v>
          </cell>
          <cell r="D898">
            <v>0</v>
          </cell>
          <cell r="E898">
            <v>1400</v>
          </cell>
        </row>
        <row r="899">
          <cell r="A899" t="str">
            <v>17050709</v>
          </cell>
          <cell r="B899" t="str">
            <v>RASTGAR</v>
          </cell>
          <cell r="C899">
            <v>2080</v>
          </cell>
          <cell r="D899">
            <v>0</v>
          </cell>
          <cell r="E899">
            <v>2080</v>
          </cell>
        </row>
        <row r="900">
          <cell r="A900" t="str">
            <v>17050711</v>
          </cell>
          <cell r="B900" t="str">
            <v>J.H.SYSTEM</v>
          </cell>
          <cell r="C900">
            <v>0</v>
          </cell>
          <cell r="D900">
            <v>750</v>
          </cell>
          <cell r="E900">
            <v>-750</v>
          </cell>
        </row>
        <row r="901">
          <cell r="A901" t="str">
            <v>17050712</v>
          </cell>
          <cell r="B901" t="str">
            <v>FALCON COMPUTER</v>
          </cell>
          <cell r="C901">
            <v>17250</v>
          </cell>
          <cell r="D901">
            <v>1640</v>
          </cell>
          <cell r="E901">
            <v>15610</v>
          </cell>
        </row>
        <row r="902">
          <cell r="A902" t="str">
            <v>17050713</v>
          </cell>
          <cell r="B902" t="str">
            <v>MASTECH SEFVICES</v>
          </cell>
          <cell r="C902">
            <v>1308</v>
          </cell>
          <cell r="D902">
            <v>1173</v>
          </cell>
          <cell r="E902">
            <v>135</v>
          </cell>
        </row>
        <row r="903">
          <cell r="A903" t="str">
            <v>17050999</v>
          </cell>
          <cell r="B903" t="str">
            <v>MISC TEX</v>
          </cell>
          <cell r="C903">
            <v>0</v>
          </cell>
          <cell r="D903">
            <v>177</v>
          </cell>
          <cell r="E903">
            <v>-177</v>
          </cell>
        </row>
        <row r="904">
          <cell r="A904" t="str">
            <v>17080000</v>
          </cell>
          <cell r="B904" t="str">
            <v>SERVICES</v>
          </cell>
          <cell r="C904">
            <v>30298</v>
          </cell>
          <cell r="D904">
            <v>44581</v>
          </cell>
          <cell r="E904">
            <v>-14283</v>
          </cell>
        </row>
        <row r="905">
          <cell r="A905" t="str">
            <v>17080001</v>
          </cell>
          <cell r="B905" t="str">
            <v>M/S CONTINENTAL AIR SYSTEMS</v>
          </cell>
          <cell r="C905">
            <v>0</v>
          </cell>
          <cell r="D905">
            <v>51</v>
          </cell>
          <cell r="E905">
            <v>-51</v>
          </cell>
        </row>
        <row r="906">
          <cell r="A906" t="str">
            <v>17080006</v>
          </cell>
          <cell r="B906" t="str">
            <v>M/S SOFTLINK (PVT) LTD</v>
          </cell>
          <cell r="C906">
            <v>1800</v>
          </cell>
          <cell r="D906">
            <v>1800</v>
          </cell>
          <cell r="E906">
            <v>0</v>
          </cell>
        </row>
        <row r="907">
          <cell r="A907" t="str">
            <v>17080009</v>
          </cell>
          <cell r="B907" t="str">
            <v>M/S WOTEX PAKISTAN (PVT) LTD.</v>
          </cell>
          <cell r="C907">
            <v>277</v>
          </cell>
          <cell r="D907">
            <v>0</v>
          </cell>
          <cell r="E907">
            <v>277</v>
          </cell>
        </row>
        <row r="908">
          <cell r="A908" t="str">
            <v>17080017</v>
          </cell>
          <cell r="B908" t="str">
            <v>UNIVERSAL SCALE</v>
          </cell>
          <cell r="C908">
            <v>630</v>
          </cell>
          <cell r="D908">
            <v>630</v>
          </cell>
          <cell r="E908">
            <v>0</v>
          </cell>
        </row>
        <row r="909">
          <cell r="A909" t="str">
            <v>17080037</v>
          </cell>
          <cell r="B909" t="str">
            <v>M/S ITTIHAD AGENCY</v>
          </cell>
          <cell r="C909">
            <v>1250</v>
          </cell>
          <cell r="D909">
            <v>10778</v>
          </cell>
          <cell r="E909">
            <v>-9528</v>
          </cell>
        </row>
        <row r="910">
          <cell r="A910" t="str">
            <v>17080038</v>
          </cell>
          <cell r="B910" t="str">
            <v>M/S CASPIAN BUSINESS EQUIP.</v>
          </cell>
          <cell r="C910">
            <v>0</v>
          </cell>
          <cell r="D910">
            <v>142</v>
          </cell>
          <cell r="E910">
            <v>-142</v>
          </cell>
        </row>
        <row r="911">
          <cell r="A911" t="str">
            <v>17080041</v>
          </cell>
          <cell r="B911" t="str">
            <v>BRINK'S PAKISTAN</v>
          </cell>
          <cell r="C911">
            <v>4934</v>
          </cell>
          <cell r="D911">
            <v>4891</v>
          </cell>
          <cell r="E911">
            <v>43</v>
          </cell>
        </row>
        <row r="912">
          <cell r="A912" t="str">
            <v>17080045</v>
          </cell>
          <cell r="B912" t="str">
            <v>IFA</v>
          </cell>
          <cell r="C912">
            <v>12500</v>
          </cell>
          <cell r="D912">
            <v>12500</v>
          </cell>
          <cell r="E912">
            <v>0</v>
          </cell>
        </row>
        <row r="913">
          <cell r="A913" t="str">
            <v>17080071</v>
          </cell>
          <cell r="B913" t="str">
            <v>EXPORT TEX LAHORE</v>
          </cell>
          <cell r="C913">
            <v>271</v>
          </cell>
          <cell r="D913">
            <v>0</v>
          </cell>
          <cell r="E913">
            <v>271</v>
          </cell>
        </row>
        <row r="914">
          <cell r="A914" t="str">
            <v>17080076</v>
          </cell>
          <cell r="B914" t="str">
            <v>WEAVING CARE</v>
          </cell>
          <cell r="C914">
            <v>578</v>
          </cell>
          <cell r="D914">
            <v>0</v>
          </cell>
          <cell r="E914">
            <v>578</v>
          </cell>
        </row>
        <row r="915">
          <cell r="A915" t="str">
            <v>17080082</v>
          </cell>
          <cell r="B915" t="str">
            <v>APPLIED PRODUCT CO.</v>
          </cell>
          <cell r="C915">
            <v>0</v>
          </cell>
          <cell r="D915">
            <v>1106</v>
          </cell>
          <cell r="E915">
            <v>-1106</v>
          </cell>
        </row>
        <row r="916">
          <cell r="A916" t="str">
            <v>17080083</v>
          </cell>
          <cell r="B916" t="str">
            <v>RAZZAQUR UMERANI &amp; CO.</v>
          </cell>
          <cell r="C916">
            <v>2502</v>
          </cell>
          <cell r="D916">
            <v>2500</v>
          </cell>
          <cell r="E916">
            <v>2</v>
          </cell>
        </row>
        <row r="917">
          <cell r="A917" t="str">
            <v>17080085</v>
          </cell>
          <cell r="B917" t="str">
            <v>UNIQUE MOVERS</v>
          </cell>
          <cell r="C917">
            <v>0</v>
          </cell>
          <cell r="D917">
            <v>819</v>
          </cell>
          <cell r="E917">
            <v>-819</v>
          </cell>
        </row>
        <row r="918">
          <cell r="A918" t="str">
            <v>17080086</v>
          </cell>
          <cell r="B918" t="str">
            <v>MUHAMMAD SHAHZAD CORP</v>
          </cell>
          <cell r="C918">
            <v>540</v>
          </cell>
          <cell r="D918">
            <v>540</v>
          </cell>
          <cell r="E918">
            <v>0</v>
          </cell>
        </row>
        <row r="919">
          <cell r="A919" t="str">
            <v>17080090</v>
          </cell>
          <cell r="B919" t="str">
            <v>EXCEL COURIER PVT LTD</v>
          </cell>
          <cell r="C919">
            <v>0</v>
          </cell>
          <cell r="D919">
            <v>1</v>
          </cell>
          <cell r="E919">
            <v>-1</v>
          </cell>
        </row>
        <row r="920">
          <cell r="A920" t="str">
            <v>17080095</v>
          </cell>
          <cell r="B920" t="str">
            <v>MIDAS PVT LTD</v>
          </cell>
          <cell r="C920">
            <v>0</v>
          </cell>
          <cell r="D920">
            <v>1</v>
          </cell>
          <cell r="E920">
            <v>-1</v>
          </cell>
        </row>
        <row r="921">
          <cell r="A921" t="str">
            <v>17080114</v>
          </cell>
          <cell r="B921" t="str">
            <v>GOLDEN SHIPPER</v>
          </cell>
          <cell r="C921">
            <v>3000</v>
          </cell>
          <cell r="D921">
            <v>3000</v>
          </cell>
          <cell r="E921">
            <v>0</v>
          </cell>
        </row>
        <row r="922">
          <cell r="A922" t="str">
            <v>17080117</v>
          </cell>
          <cell r="B922" t="str">
            <v>CLS UPDATING SERVICE</v>
          </cell>
          <cell r="C922">
            <v>500</v>
          </cell>
          <cell r="D922">
            <v>500</v>
          </cell>
          <cell r="E922">
            <v>0</v>
          </cell>
        </row>
        <row r="923">
          <cell r="A923" t="str">
            <v>17080118</v>
          </cell>
          <cell r="B923" t="str">
            <v>BELL NEWMAN'S COLLABORATION</v>
          </cell>
          <cell r="C923">
            <v>894</v>
          </cell>
          <cell r="D923">
            <v>1181</v>
          </cell>
          <cell r="E923">
            <v>-287</v>
          </cell>
        </row>
        <row r="924">
          <cell r="A924" t="str">
            <v>17080120</v>
          </cell>
          <cell r="B924" t="str">
            <v>GAC SHIPPING PAKISTAN</v>
          </cell>
          <cell r="C924">
            <v>0</v>
          </cell>
          <cell r="D924">
            <v>1619</v>
          </cell>
          <cell r="E924">
            <v>-1619</v>
          </cell>
        </row>
        <row r="925">
          <cell r="A925" t="str">
            <v>17080205</v>
          </cell>
          <cell r="B925" t="str">
            <v>SHALIMAR TRADING</v>
          </cell>
          <cell r="C925">
            <v>0</v>
          </cell>
          <cell r="D925">
            <v>1900</v>
          </cell>
          <cell r="E925">
            <v>-1900</v>
          </cell>
        </row>
        <row r="926">
          <cell r="A926" t="str">
            <v>17080281</v>
          </cell>
          <cell r="B926" t="str">
            <v>APOLLO TELECOM</v>
          </cell>
          <cell r="C926">
            <v>660</v>
          </cell>
          <cell r="D926">
            <v>660</v>
          </cell>
          <cell r="E926">
            <v>0</v>
          </cell>
        </row>
        <row r="927">
          <cell r="A927" t="str">
            <v>17080282</v>
          </cell>
          <cell r="B927" t="str">
            <v>MASTER CALIBIRATION</v>
          </cell>
          <cell r="C927">
            <v>856</v>
          </cell>
          <cell r="D927">
            <v>856</v>
          </cell>
          <cell r="E927">
            <v>0</v>
          </cell>
        </row>
        <row r="928">
          <cell r="A928" t="str">
            <v>17100000</v>
          </cell>
          <cell r="B928" t="str">
            <v>I.TAX ON YARN</v>
          </cell>
          <cell r="C928">
            <v>0</v>
          </cell>
          <cell r="D928">
            <v>22</v>
          </cell>
          <cell r="E928">
            <v>-22</v>
          </cell>
        </row>
        <row r="929">
          <cell r="A929" t="str">
            <v>17100180</v>
          </cell>
          <cell r="B929" t="str">
            <v>M/S MANZOOR GHAFOOR</v>
          </cell>
          <cell r="C929">
            <v>0</v>
          </cell>
          <cell r="D929">
            <v>20</v>
          </cell>
          <cell r="E929">
            <v>-20</v>
          </cell>
        </row>
        <row r="930">
          <cell r="A930" t="str">
            <v>17100211</v>
          </cell>
          <cell r="B930" t="str">
            <v>MR. WAJID PLS CHANGE</v>
          </cell>
          <cell r="C930">
            <v>0</v>
          </cell>
          <cell r="D930">
            <v>2</v>
          </cell>
          <cell r="E930">
            <v>-2</v>
          </cell>
        </row>
        <row r="931">
          <cell r="A931" t="str">
            <v>17150000</v>
          </cell>
          <cell r="B931" t="str">
            <v>OTHERS</v>
          </cell>
          <cell r="C931">
            <v>6227</v>
          </cell>
          <cell r="D931">
            <v>14965</v>
          </cell>
          <cell r="E931">
            <v>-8738</v>
          </cell>
        </row>
        <row r="932">
          <cell r="A932" t="str">
            <v>17150008</v>
          </cell>
          <cell r="B932" t="str">
            <v>DHL  EXPRESS</v>
          </cell>
          <cell r="C932">
            <v>3248</v>
          </cell>
          <cell r="D932">
            <v>8499</v>
          </cell>
          <cell r="E932">
            <v>-5251</v>
          </cell>
        </row>
        <row r="933">
          <cell r="A933" t="str">
            <v>17150009</v>
          </cell>
          <cell r="B933" t="str">
            <v>TCS</v>
          </cell>
          <cell r="C933">
            <v>2979</v>
          </cell>
          <cell r="D933">
            <v>4316</v>
          </cell>
          <cell r="E933">
            <v>-1337</v>
          </cell>
        </row>
        <row r="934">
          <cell r="A934" t="str">
            <v>17150010</v>
          </cell>
          <cell r="B934" t="str">
            <v>HOTEL CIVIC INTERNATIONAL</v>
          </cell>
          <cell r="C934">
            <v>0</v>
          </cell>
          <cell r="D934">
            <v>875</v>
          </cell>
          <cell r="E934">
            <v>-875</v>
          </cell>
        </row>
        <row r="935">
          <cell r="A935" t="str">
            <v>17150012</v>
          </cell>
          <cell r="B935" t="str">
            <v>NAUBAHAR FORWARDING AGENCIES</v>
          </cell>
          <cell r="C935">
            <v>0</v>
          </cell>
          <cell r="D935">
            <v>700</v>
          </cell>
          <cell r="E935">
            <v>-700</v>
          </cell>
        </row>
        <row r="936">
          <cell r="A936" t="str">
            <v>17150027</v>
          </cell>
          <cell r="B936" t="str">
            <v>TNT SKY PAK INTERNATIONAL</v>
          </cell>
          <cell r="C936">
            <v>0</v>
          </cell>
          <cell r="D936">
            <v>530</v>
          </cell>
          <cell r="E936">
            <v>-530</v>
          </cell>
        </row>
        <row r="937">
          <cell r="A937" t="str">
            <v>17150055</v>
          </cell>
          <cell r="B937" t="str">
            <v>SHAHEEN COURIER SERVICES</v>
          </cell>
          <cell r="C937">
            <v>0</v>
          </cell>
          <cell r="D937">
            <v>45</v>
          </cell>
          <cell r="E937">
            <v>-45</v>
          </cell>
        </row>
        <row r="938">
          <cell r="A938" t="str">
            <v>17210000</v>
          </cell>
          <cell r="B938" t="str">
            <v>COMMISSION ON SALE</v>
          </cell>
          <cell r="C938">
            <v>207245</v>
          </cell>
          <cell r="D938">
            <v>197055</v>
          </cell>
          <cell r="E938">
            <v>10190</v>
          </cell>
        </row>
        <row r="939">
          <cell r="A939" t="str">
            <v>17210029</v>
          </cell>
          <cell r="B939" t="str">
            <v>TEXTILE LINK (PVT) LTD</v>
          </cell>
          <cell r="C939">
            <v>21938</v>
          </cell>
          <cell r="D939">
            <v>21946</v>
          </cell>
          <cell r="E939">
            <v>-8</v>
          </cell>
        </row>
        <row r="940">
          <cell r="A940" t="str">
            <v>17210039</v>
          </cell>
          <cell r="B940" t="str">
            <v>ZAHEER A&amp;H TRADERS</v>
          </cell>
          <cell r="C940">
            <v>22835</v>
          </cell>
          <cell r="D940">
            <v>30728</v>
          </cell>
          <cell r="E940">
            <v>-7893</v>
          </cell>
        </row>
        <row r="941">
          <cell r="A941" t="str">
            <v>17210046</v>
          </cell>
          <cell r="B941" t="str">
            <v>AGENTEX</v>
          </cell>
          <cell r="C941">
            <v>10</v>
          </cell>
          <cell r="D941">
            <v>0</v>
          </cell>
          <cell r="E941">
            <v>10</v>
          </cell>
        </row>
        <row r="942">
          <cell r="A942" t="str">
            <v>17210047</v>
          </cell>
          <cell r="B942" t="str">
            <v>M/S TRADE SYSTEM LAHORE</v>
          </cell>
          <cell r="C942">
            <v>6269</v>
          </cell>
          <cell r="D942">
            <v>6269</v>
          </cell>
          <cell r="E942">
            <v>0</v>
          </cell>
        </row>
        <row r="943">
          <cell r="A943" t="str">
            <v>17210054</v>
          </cell>
          <cell r="B943" t="str">
            <v>M/S NAJAM</v>
          </cell>
          <cell r="C943">
            <v>0</v>
          </cell>
          <cell r="D943">
            <v>1406</v>
          </cell>
          <cell r="E943">
            <v>-1406</v>
          </cell>
        </row>
        <row r="944">
          <cell r="A944" t="str">
            <v>17210059</v>
          </cell>
          <cell r="B944" t="str">
            <v>KASHMIR TRADERS</v>
          </cell>
          <cell r="C944">
            <v>0</v>
          </cell>
          <cell r="D944">
            <v>450</v>
          </cell>
          <cell r="E944">
            <v>-450</v>
          </cell>
        </row>
        <row r="945">
          <cell r="A945" t="str">
            <v>17210062</v>
          </cell>
          <cell r="B945" t="str">
            <v>SILVER STRING TAX</v>
          </cell>
          <cell r="C945">
            <v>6000</v>
          </cell>
          <cell r="D945">
            <v>11972</v>
          </cell>
          <cell r="E945">
            <v>-5972</v>
          </cell>
        </row>
        <row r="946">
          <cell r="A946" t="str">
            <v>17210071</v>
          </cell>
          <cell r="B946" t="str">
            <v>FAISLA SH EXP TEX</v>
          </cell>
          <cell r="C946">
            <v>17477</v>
          </cell>
          <cell r="D946">
            <v>9277</v>
          </cell>
          <cell r="E946">
            <v>8200</v>
          </cell>
        </row>
        <row r="947">
          <cell r="A947" t="str">
            <v>17210084</v>
          </cell>
          <cell r="B947" t="str">
            <v>SALMAN TRADING</v>
          </cell>
          <cell r="C947">
            <v>1328</v>
          </cell>
          <cell r="D947">
            <v>0</v>
          </cell>
          <cell r="E947">
            <v>1328</v>
          </cell>
        </row>
        <row r="948">
          <cell r="A948" t="str">
            <v>17210085</v>
          </cell>
          <cell r="B948" t="str">
            <v>NAJAM UL ISLAM</v>
          </cell>
          <cell r="C948">
            <v>9278</v>
          </cell>
          <cell r="D948">
            <v>13518</v>
          </cell>
          <cell r="E948">
            <v>-4240</v>
          </cell>
        </row>
        <row r="949">
          <cell r="A949" t="str">
            <v>17210093</v>
          </cell>
          <cell r="B949" t="str">
            <v>FARRUKH</v>
          </cell>
          <cell r="C949">
            <v>0</v>
          </cell>
          <cell r="D949">
            <v>3031</v>
          </cell>
          <cell r="E949">
            <v>-3031</v>
          </cell>
        </row>
        <row r="950">
          <cell r="A950" t="str">
            <v>17210094</v>
          </cell>
          <cell r="B950" t="str">
            <v>SHALIMAR TRADING CO.</v>
          </cell>
          <cell r="C950">
            <v>1703</v>
          </cell>
          <cell r="D950">
            <v>693</v>
          </cell>
          <cell r="E950">
            <v>1010</v>
          </cell>
        </row>
        <row r="951">
          <cell r="A951" t="str">
            <v>17210099</v>
          </cell>
          <cell r="B951" t="str">
            <v>HASSAN TEXTILES</v>
          </cell>
          <cell r="C951">
            <v>20059</v>
          </cell>
          <cell r="D951">
            <v>33190</v>
          </cell>
          <cell r="E951">
            <v>-13131</v>
          </cell>
        </row>
        <row r="952">
          <cell r="A952" t="str">
            <v>17210105</v>
          </cell>
          <cell r="B952" t="str">
            <v>POLY COT INTERNATIONAL</v>
          </cell>
          <cell r="C952">
            <v>5750</v>
          </cell>
          <cell r="D952">
            <v>11090</v>
          </cell>
          <cell r="E952">
            <v>-5340</v>
          </cell>
        </row>
        <row r="953">
          <cell r="A953" t="str">
            <v>17210108</v>
          </cell>
          <cell r="B953" t="str">
            <v>TEXTILES INTERNATIONAL</v>
          </cell>
          <cell r="C953">
            <v>0</v>
          </cell>
          <cell r="D953">
            <v>5421</v>
          </cell>
          <cell r="E953">
            <v>-5421</v>
          </cell>
        </row>
        <row r="954">
          <cell r="A954" t="str">
            <v>17210110</v>
          </cell>
          <cell r="B954" t="str">
            <v>HASSAM ENTERPRISES</v>
          </cell>
          <cell r="C954">
            <v>615</v>
          </cell>
          <cell r="D954">
            <v>615</v>
          </cell>
          <cell r="E954">
            <v>0</v>
          </cell>
        </row>
        <row r="955">
          <cell r="A955" t="str">
            <v>17210116</v>
          </cell>
          <cell r="B955" t="str">
            <v>SUBHAN INTERNATIONAL</v>
          </cell>
          <cell r="C955">
            <v>0</v>
          </cell>
          <cell r="D955">
            <v>305</v>
          </cell>
          <cell r="E955">
            <v>-305</v>
          </cell>
        </row>
        <row r="956">
          <cell r="A956" t="str">
            <v>17210183</v>
          </cell>
          <cell r="B956" t="str">
            <v>SAEED SPINNING MILL</v>
          </cell>
          <cell r="C956">
            <v>20020</v>
          </cell>
          <cell r="D956">
            <v>0</v>
          </cell>
          <cell r="E956">
            <v>20020</v>
          </cell>
        </row>
        <row r="957">
          <cell r="A957" t="str">
            <v>17210201</v>
          </cell>
          <cell r="B957" t="str">
            <v>HASSAM TEXTILES</v>
          </cell>
          <cell r="C957">
            <v>18051</v>
          </cell>
          <cell r="D957">
            <v>0</v>
          </cell>
          <cell r="E957">
            <v>18051</v>
          </cell>
        </row>
        <row r="958">
          <cell r="A958" t="str">
            <v>17210202</v>
          </cell>
          <cell r="B958" t="str">
            <v>GUL AGENCY</v>
          </cell>
          <cell r="C958">
            <v>3194</v>
          </cell>
          <cell r="D958">
            <v>3194</v>
          </cell>
          <cell r="E958">
            <v>0</v>
          </cell>
        </row>
        <row r="959">
          <cell r="A959" t="str">
            <v>17210204</v>
          </cell>
          <cell r="B959" t="str">
            <v>MUNEEZA TEXTILES LTD</v>
          </cell>
          <cell r="C959">
            <v>1765</v>
          </cell>
          <cell r="D959">
            <v>1765</v>
          </cell>
          <cell r="E959">
            <v>0</v>
          </cell>
        </row>
        <row r="960">
          <cell r="A960" t="str">
            <v>17210205</v>
          </cell>
          <cell r="B960" t="str">
            <v>SHALIMAR TRADING</v>
          </cell>
          <cell r="C960">
            <v>1900</v>
          </cell>
          <cell r="D960">
            <v>0</v>
          </cell>
          <cell r="E960">
            <v>1900</v>
          </cell>
        </row>
        <row r="961">
          <cell r="A961" t="str">
            <v>17210207</v>
          </cell>
          <cell r="B961" t="str">
            <v>SANI TEXTILES</v>
          </cell>
          <cell r="C961">
            <v>0</v>
          </cell>
          <cell r="D961">
            <v>3929</v>
          </cell>
          <cell r="E961">
            <v>-3929</v>
          </cell>
        </row>
        <row r="962">
          <cell r="A962" t="str">
            <v>17210209</v>
          </cell>
          <cell r="B962" t="str">
            <v>POLY COT INT;L</v>
          </cell>
          <cell r="C962">
            <v>25628</v>
          </cell>
          <cell r="D962">
            <v>15138</v>
          </cell>
          <cell r="E962">
            <v>10490</v>
          </cell>
        </row>
        <row r="963">
          <cell r="A963" t="str">
            <v>17210211</v>
          </cell>
          <cell r="B963" t="str">
            <v>KAMYAB TEXTILES</v>
          </cell>
          <cell r="C963">
            <v>1958</v>
          </cell>
          <cell r="D963">
            <v>1958</v>
          </cell>
          <cell r="E963">
            <v>0</v>
          </cell>
        </row>
        <row r="964">
          <cell r="A964" t="str">
            <v>17210212</v>
          </cell>
          <cell r="B964" t="str">
            <v>TEXTILES INT'L SYSTEM</v>
          </cell>
          <cell r="C964">
            <v>5421</v>
          </cell>
          <cell r="D964">
            <v>0</v>
          </cell>
          <cell r="E964">
            <v>5421</v>
          </cell>
        </row>
        <row r="965">
          <cell r="A965" t="str">
            <v>17210214</v>
          </cell>
          <cell r="B965" t="str">
            <v>OPULENT INTERNATIONAL</v>
          </cell>
          <cell r="C965">
            <v>8521</v>
          </cell>
          <cell r="D965">
            <v>11858</v>
          </cell>
          <cell r="E965">
            <v>-3337</v>
          </cell>
        </row>
        <row r="966">
          <cell r="A966" t="str">
            <v>17210216</v>
          </cell>
          <cell r="B966" t="str">
            <v>QADIR FABRICS</v>
          </cell>
          <cell r="C966">
            <v>7535</v>
          </cell>
          <cell r="D966">
            <v>7535</v>
          </cell>
          <cell r="E966">
            <v>0</v>
          </cell>
        </row>
        <row r="967">
          <cell r="A967" t="str">
            <v>17210217</v>
          </cell>
          <cell r="B967" t="str">
            <v>T.M TEXTILES LTD</v>
          </cell>
          <cell r="C967">
            <v>0</v>
          </cell>
          <cell r="D967">
            <v>1777</v>
          </cell>
          <cell r="E967">
            <v>-1777</v>
          </cell>
        </row>
        <row r="968">
          <cell r="A968" t="str">
            <v>17220000</v>
          </cell>
          <cell r="B968" t="str">
            <v>OTEHR PAYABLE</v>
          </cell>
          <cell r="C968">
            <v>3960</v>
          </cell>
          <cell r="D968">
            <v>3960</v>
          </cell>
          <cell r="E968">
            <v>0</v>
          </cell>
        </row>
        <row r="969">
          <cell r="A969" t="str">
            <v>17220002</v>
          </cell>
          <cell r="B969" t="str">
            <v>KHURSHED BEGUM</v>
          </cell>
          <cell r="C969">
            <v>3960</v>
          </cell>
          <cell r="D969">
            <v>3960</v>
          </cell>
          <cell r="E969">
            <v>0</v>
          </cell>
        </row>
        <row r="970">
          <cell r="A970" t="str">
            <v>17240000</v>
          </cell>
          <cell r="B970" t="str">
            <v>TAX DED DY.MD</v>
          </cell>
          <cell r="C970">
            <v>0</v>
          </cell>
          <cell r="D970">
            <v>26450</v>
          </cell>
          <cell r="E970">
            <v>-26450</v>
          </cell>
        </row>
        <row r="971">
          <cell r="A971" t="str">
            <v>17240001</v>
          </cell>
          <cell r="B971" t="str">
            <v>TAX DED DIRECTOR</v>
          </cell>
          <cell r="C971">
            <v>0</v>
          </cell>
          <cell r="D971">
            <v>26450</v>
          </cell>
          <cell r="E971">
            <v>-26450</v>
          </cell>
        </row>
        <row r="972">
          <cell r="A972" t="str">
            <v>17250000</v>
          </cell>
          <cell r="B972" t="str">
            <v>EMPLOYEES</v>
          </cell>
          <cell r="C972">
            <v>158525</v>
          </cell>
          <cell r="D972">
            <v>151784</v>
          </cell>
          <cell r="E972">
            <v>6741</v>
          </cell>
        </row>
        <row r="973">
          <cell r="A973" t="str">
            <v>17250004</v>
          </cell>
          <cell r="B973" t="str">
            <v>MR. USMAN RANGOORI G.M</v>
          </cell>
          <cell r="C973">
            <v>0</v>
          </cell>
          <cell r="D973">
            <v>64</v>
          </cell>
          <cell r="E973">
            <v>-64</v>
          </cell>
        </row>
        <row r="974">
          <cell r="A974" t="str">
            <v>17250005</v>
          </cell>
          <cell r="B974" t="str">
            <v>MR. IKRAM MUFTI W.M.</v>
          </cell>
          <cell r="C974">
            <v>0</v>
          </cell>
          <cell r="D974">
            <v>148</v>
          </cell>
          <cell r="E974">
            <v>-148</v>
          </cell>
        </row>
        <row r="975">
          <cell r="A975" t="str">
            <v>17250010</v>
          </cell>
          <cell r="B975" t="str">
            <v>MR. ARIF IBRAHIM</v>
          </cell>
          <cell r="C975">
            <v>0</v>
          </cell>
          <cell r="D975">
            <v>1000</v>
          </cell>
          <cell r="E975">
            <v>-1000</v>
          </cell>
        </row>
        <row r="976">
          <cell r="A976" t="str">
            <v>17250011</v>
          </cell>
          <cell r="B976" t="str">
            <v>MR. SHAFQAT ULLAH</v>
          </cell>
          <cell r="C976">
            <v>0</v>
          </cell>
          <cell r="D976">
            <v>168</v>
          </cell>
          <cell r="E976">
            <v>-168</v>
          </cell>
        </row>
        <row r="977">
          <cell r="A977" t="str">
            <v>17250017</v>
          </cell>
          <cell r="B977" t="str">
            <v>MR. KHALID NAZIR</v>
          </cell>
          <cell r="C977">
            <v>0</v>
          </cell>
          <cell r="D977">
            <v>4132</v>
          </cell>
          <cell r="E977">
            <v>-4132</v>
          </cell>
        </row>
        <row r="978">
          <cell r="A978" t="str">
            <v>17250022</v>
          </cell>
          <cell r="B978" t="str">
            <v>MR. ANWAR AHMED  FM</v>
          </cell>
          <cell r="C978">
            <v>6406</v>
          </cell>
          <cell r="D978">
            <v>7328</v>
          </cell>
          <cell r="E978">
            <v>-922</v>
          </cell>
        </row>
        <row r="979">
          <cell r="A979" t="str">
            <v>17250023</v>
          </cell>
          <cell r="B979" t="str">
            <v>MR.IQBAL MALIK</v>
          </cell>
          <cell r="C979">
            <v>2025</v>
          </cell>
          <cell r="D979">
            <v>2367</v>
          </cell>
          <cell r="E979">
            <v>-342</v>
          </cell>
        </row>
        <row r="980">
          <cell r="A980" t="str">
            <v>17250024</v>
          </cell>
          <cell r="B980" t="str">
            <v>MR.GHULAM MUSTAFA</v>
          </cell>
          <cell r="C980">
            <v>1339</v>
          </cell>
          <cell r="D980">
            <v>1666</v>
          </cell>
          <cell r="E980">
            <v>-327</v>
          </cell>
        </row>
        <row r="981">
          <cell r="A981" t="str">
            <v>17250025</v>
          </cell>
          <cell r="B981" t="str">
            <v>MR.BILAL NIAZI</v>
          </cell>
          <cell r="C981">
            <v>3959</v>
          </cell>
          <cell r="D981">
            <v>4018</v>
          </cell>
          <cell r="E981">
            <v>-59</v>
          </cell>
        </row>
        <row r="982">
          <cell r="A982" t="str">
            <v>17250026</v>
          </cell>
          <cell r="B982" t="str">
            <v>MR.AAMIR MAJEED</v>
          </cell>
          <cell r="C982">
            <v>2542</v>
          </cell>
          <cell r="D982">
            <v>3635</v>
          </cell>
          <cell r="E982">
            <v>-1093</v>
          </cell>
        </row>
        <row r="983">
          <cell r="A983" t="str">
            <v>17250027</v>
          </cell>
          <cell r="B983" t="str">
            <v>MR.AZHAR MEHMOOD</v>
          </cell>
          <cell r="C983">
            <v>5953</v>
          </cell>
          <cell r="D983">
            <v>7028</v>
          </cell>
          <cell r="E983">
            <v>-1075</v>
          </cell>
        </row>
        <row r="984">
          <cell r="A984" t="str">
            <v>17250028</v>
          </cell>
          <cell r="B984" t="str">
            <v>MR.M.A.R.KALLU</v>
          </cell>
          <cell r="C984">
            <v>4492</v>
          </cell>
          <cell r="D984">
            <v>7644</v>
          </cell>
          <cell r="E984">
            <v>-3152</v>
          </cell>
        </row>
        <row r="985">
          <cell r="A985" t="str">
            <v>17250029</v>
          </cell>
          <cell r="B985" t="str">
            <v>MR.SHAHID KHAN</v>
          </cell>
          <cell r="C985">
            <v>4012</v>
          </cell>
          <cell r="D985">
            <v>5444</v>
          </cell>
          <cell r="E985">
            <v>-1432</v>
          </cell>
        </row>
        <row r="986">
          <cell r="A986" t="str">
            <v>17250031</v>
          </cell>
          <cell r="B986" t="str">
            <v>MR FAREED JADOON</v>
          </cell>
          <cell r="C986">
            <v>3385</v>
          </cell>
          <cell r="D986">
            <v>3904</v>
          </cell>
          <cell r="E986">
            <v>-519</v>
          </cell>
        </row>
        <row r="987">
          <cell r="A987" t="str">
            <v>17250034</v>
          </cell>
          <cell r="B987" t="str">
            <v>MR.AFZAL AHMED</v>
          </cell>
          <cell r="C987">
            <v>1268</v>
          </cell>
          <cell r="D987">
            <v>1760</v>
          </cell>
          <cell r="E987">
            <v>-492</v>
          </cell>
        </row>
        <row r="988">
          <cell r="A988" t="str">
            <v>17250035</v>
          </cell>
          <cell r="B988" t="str">
            <v>MR. KHALID IQBAL</v>
          </cell>
          <cell r="C988">
            <v>1257</v>
          </cell>
          <cell r="D988">
            <v>1467</v>
          </cell>
          <cell r="E988">
            <v>-210</v>
          </cell>
        </row>
        <row r="989">
          <cell r="A989" t="str">
            <v>17250036</v>
          </cell>
          <cell r="B989" t="str">
            <v>MR EHTISHAM UL HAQ</v>
          </cell>
          <cell r="C989">
            <v>0</v>
          </cell>
          <cell r="D989">
            <v>46</v>
          </cell>
          <cell r="E989">
            <v>-46</v>
          </cell>
        </row>
        <row r="990">
          <cell r="A990" t="str">
            <v>17250037</v>
          </cell>
          <cell r="B990" t="str">
            <v>ABDUL WAJID</v>
          </cell>
          <cell r="C990">
            <v>599</v>
          </cell>
          <cell r="D990">
            <v>904</v>
          </cell>
          <cell r="E990">
            <v>-305</v>
          </cell>
        </row>
        <row r="991">
          <cell r="A991" t="str">
            <v>17250038</v>
          </cell>
          <cell r="B991" t="str">
            <v>RIZWAN TAUFEEQ KHAN</v>
          </cell>
          <cell r="C991">
            <v>564</v>
          </cell>
          <cell r="D991">
            <v>727</v>
          </cell>
          <cell r="E991">
            <v>-163</v>
          </cell>
        </row>
        <row r="992">
          <cell r="A992" t="str">
            <v>17250040</v>
          </cell>
          <cell r="B992" t="str">
            <v>RASHEED MAHMOOD</v>
          </cell>
          <cell r="C992">
            <v>3765</v>
          </cell>
          <cell r="D992">
            <v>5014</v>
          </cell>
          <cell r="E992">
            <v>-1249</v>
          </cell>
        </row>
        <row r="993">
          <cell r="A993" t="str">
            <v>17250041</v>
          </cell>
          <cell r="B993" t="str">
            <v>MR MUJEEB UR REHMAN KHAN</v>
          </cell>
          <cell r="C993">
            <v>109518</v>
          </cell>
          <cell r="D993">
            <v>83068</v>
          </cell>
          <cell r="E993">
            <v>26450</v>
          </cell>
        </row>
        <row r="994">
          <cell r="A994" t="str">
            <v>17250042</v>
          </cell>
          <cell r="B994" t="str">
            <v>MR. LUQMAN LATIF</v>
          </cell>
          <cell r="C994">
            <v>0</v>
          </cell>
          <cell r="D994">
            <v>83</v>
          </cell>
          <cell r="E994">
            <v>-83</v>
          </cell>
        </row>
        <row r="995">
          <cell r="A995" t="str">
            <v>17250043</v>
          </cell>
          <cell r="B995" t="str">
            <v>ZAFAR BARI</v>
          </cell>
          <cell r="C995">
            <v>1608</v>
          </cell>
          <cell r="D995">
            <v>841</v>
          </cell>
          <cell r="E995">
            <v>767</v>
          </cell>
        </row>
        <row r="996">
          <cell r="A996" t="str">
            <v>17250044</v>
          </cell>
          <cell r="B996" t="str">
            <v>MOHAMMAD HANEEF</v>
          </cell>
          <cell r="C996">
            <v>2743</v>
          </cell>
          <cell r="D996">
            <v>3815</v>
          </cell>
          <cell r="E996">
            <v>-1072</v>
          </cell>
        </row>
        <row r="997">
          <cell r="A997" t="str">
            <v>17250045</v>
          </cell>
          <cell r="B997" t="str">
            <v>IRSHAD UL HAQ</v>
          </cell>
          <cell r="C997">
            <v>574</v>
          </cell>
          <cell r="D997">
            <v>629</v>
          </cell>
          <cell r="E997">
            <v>-55</v>
          </cell>
        </row>
        <row r="998">
          <cell r="A998" t="str">
            <v>17250046</v>
          </cell>
          <cell r="B998" t="str">
            <v>ZAFAR HAMEED</v>
          </cell>
          <cell r="C998">
            <v>378</v>
          </cell>
          <cell r="D998">
            <v>1458</v>
          </cell>
          <cell r="E998">
            <v>-1080</v>
          </cell>
        </row>
        <row r="999">
          <cell r="A999" t="str">
            <v>17250047</v>
          </cell>
          <cell r="B999" t="str">
            <v>AYESHA SHAFIQUE</v>
          </cell>
          <cell r="C999">
            <v>294</v>
          </cell>
          <cell r="D999">
            <v>968</v>
          </cell>
          <cell r="E999">
            <v>-674</v>
          </cell>
        </row>
        <row r="1000">
          <cell r="A1000" t="str">
            <v>17250048</v>
          </cell>
          <cell r="B1000" t="str">
            <v>IMRAN QURESHI</v>
          </cell>
          <cell r="C1000">
            <v>1501</v>
          </cell>
          <cell r="D1000">
            <v>1993</v>
          </cell>
          <cell r="E1000">
            <v>-492</v>
          </cell>
        </row>
        <row r="1001">
          <cell r="A1001" t="str">
            <v>17250049</v>
          </cell>
          <cell r="B1001" t="str">
            <v>MUSTAFA KHAN</v>
          </cell>
          <cell r="C1001">
            <v>93</v>
          </cell>
          <cell r="D1001">
            <v>186</v>
          </cell>
          <cell r="E1001">
            <v>-93</v>
          </cell>
        </row>
        <row r="1002">
          <cell r="A1002" t="str">
            <v>17250050</v>
          </cell>
          <cell r="B1002" t="str">
            <v>DR. ZULFIQAR HUSSAIN</v>
          </cell>
          <cell r="C1002">
            <v>250</v>
          </cell>
          <cell r="D1002">
            <v>154</v>
          </cell>
          <cell r="E1002">
            <v>96</v>
          </cell>
        </row>
        <row r="1003">
          <cell r="A1003" t="str">
            <v>17250058</v>
          </cell>
          <cell r="B1003" t="str">
            <v>ZULFIQAR HUSSAIN</v>
          </cell>
          <cell r="C1003">
            <v>0</v>
          </cell>
          <cell r="D1003">
            <v>125</v>
          </cell>
          <cell r="E1003">
            <v>-125</v>
          </cell>
        </row>
        <row r="1004">
          <cell r="A1004" t="str">
            <v>17260000</v>
          </cell>
          <cell r="B1004" t="str">
            <v>TEX DED MILL,S STAFF</v>
          </cell>
          <cell r="C1004">
            <v>56</v>
          </cell>
          <cell r="D1004">
            <v>117</v>
          </cell>
          <cell r="E1004">
            <v>-61</v>
          </cell>
        </row>
        <row r="1005">
          <cell r="A1005" t="str">
            <v>17260020</v>
          </cell>
          <cell r="B1005" t="str">
            <v>MOHAMMAD REHMAN WEAVING</v>
          </cell>
          <cell r="C1005">
            <v>0</v>
          </cell>
          <cell r="D1005">
            <v>9</v>
          </cell>
          <cell r="E1005">
            <v>-9</v>
          </cell>
        </row>
        <row r="1006">
          <cell r="A1006" t="str">
            <v>17260022</v>
          </cell>
          <cell r="B1006" t="str">
            <v>EHTSHAM UL HAQUE  WEAVING</v>
          </cell>
          <cell r="C1006">
            <v>56</v>
          </cell>
          <cell r="D1006">
            <v>0</v>
          </cell>
          <cell r="E1006">
            <v>56</v>
          </cell>
        </row>
        <row r="1007">
          <cell r="A1007" t="str">
            <v>17260023</v>
          </cell>
          <cell r="B1007" t="str">
            <v>SHUJA UD DIN QURESHI WEAVING</v>
          </cell>
          <cell r="C1007">
            <v>0</v>
          </cell>
          <cell r="D1007">
            <v>108</v>
          </cell>
          <cell r="E1007">
            <v>-108</v>
          </cell>
        </row>
        <row r="1008">
          <cell r="A1008" t="str">
            <v>18000000</v>
          </cell>
          <cell r="B1008" t="str">
            <v>DUE FROM ASSOCIATED UNDERTAKIN</v>
          </cell>
          <cell r="C1008">
            <v>13133047</v>
          </cell>
          <cell r="D1008">
            <v>59658398.32</v>
          </cell>
          <cell r="E1008">
            <v>-46525351.32</v>
          </cell>
        </row>
        <row r="1009">
          <cell r="A1009" t="str">
            <v>18010000</v>
          </cell>
          <cell r="B1009" t="str">
            <v>DUE FROM ASSOCIATED UNDERTAKIN</v>
          </cell>
          <cell r="C1009">
            <v>13133047</v>
          </cell>
          <cell r="D1009">
            <v>59658398.32</v>
          </cell>
          <cell r="E1009">
            <v>-46525351.32</v>
          </cell>
        </row>
        <row r="1010">
          <cell r="A1010" t="str">
            <v>18010001</v>
          </cell>
          <cell r="B1010" t="str">
            <v>REDCO PAKISTAN LTD</v>
          </cell>
          <cell r="C1010">
            <v>6454053</v>
          </cell>
          <cell r="D1010">
            <v>41162036.560000002</v>
          </cell>
          <cell r="E1010">
            <v>-34707983.560000002</v>
          </cell>
        </row>
        <row r="1011">
          <cell r="A1011" t="str">
            <v>18010002</v>
          </cell>
          <cell r="B1011" t="str">
            <v>REDCO GROUP W.L.L</v>
          </cell>
          <cell r="C1011">
            <v>4531109</v>
          </cell>
          <cell r="D1011">
            <v>17233932.760000002</v>
          </cell>
          <cell r="E1011">
            <v>-12702823.76</v>
          </cell>
        </row>
        <row r="1012">
          <cell r="A1012" t="str">
            <v>18010006</v>
          </cell>
          <cell r="B1012" t="str">
            <v>REDCO ADVERTISING COMPANY</v>
          </cell>
          <cell r="C1012">
            <v>528226</v>
          </cell>
          <cell r="D1012">
            <v>2330</v>
          </cell>
          <cell r="E1012">
            <v>525896</v>
          </cell>
        </row>
        <row r="1013">
          <cell r="A1013" t="str">
            <v>18010007</v>
          </cell>
          <cell r="B1013" t="str">
            <v>ABC NETWORK</v>
          </cell>
          <cell r="C1013">
            <v>1590409</v>
          </cell>
          <cell r="D1013">
            <v>1030</v>
          </cell>
          <cell r="E1013">
            <v>1589379</v>
          </cell>
        </row>
        <row r="1014">
          <cell r="A1014" t="str">
            <v>18010020</v>
          </cell>
          <cell r="B1014" t="str">
            <v>BLOOMING HEIGHTS</v>
          </cell>
          <cell r="C1014">
            <v>29250</v>
          </cell>
          <cell r="D1014">
            <v>1259069</v>
          </cell>
          <cell r="E1014">
            <v>-1229819</v>
          </cell>
        </row>
        <row r="1015">
          <cell r="A1015" t="str">
            <v>19000000</v>
          </cell>
          <cell r="B1015" t="str">
            <v>DIRECTOR'S</v>
          </cell>
          <cell r="C1015">
            <v>10170985.289999999</v>
          </cell>
          <cell r="D1015">
            <v>100475723.2</v>
          </cell>
          <cell r="E1015">
            <v>-90304737.909999996</v>
          </cell>
        </row>
        <row r="1016">
          <cell r="A1016" t="str">
            <v>19010000</v>
          </cell>
          <cell r="B1016" t="str">
            <v>DIRECTOR'S</v>
          </cell>
          <cell r="C1016">
            <v>10170985.289999999</v>
          </cell>
          <cell r="D1016">
            <v>100475723.2</v>
          </cell>
          <cell r="E1016">
            <v>-90304737.909999996</v>
          </cell>
        </row>
        <row r="1017">
          <cell r="A1017" t="str">
            <v>19010001</v>
          </cell>
          <cell r="B1017" t="str">
            <v>SAIF UR REHMAN KHAN</v>
          </cell>
          <cell r="C1017">
            <v>7568489</v>
          </cell>
          <cell r="D1017">
            <v>68500263.200000003</v>
          </cell>
          <cell r="E1017">
            <v>-60931774.200000003</v>
          </cell>
        </row>
        <row r="1018">
          <cell r="A1018" t="str">
            <v>19010002</v>
          </cell>
          <cell r="B1018" t="str">
            <v>MUJEEB UR REHMAN KHAN</v>
          </cell>
          <cell r="C1018">
            <v>2602496.29</v>
          </cell>
          <cell r="D1018">
            <v>31975460</v>
          </cell>
          <cell r="E1018">
            <v>-29372963.710000001</v>
          </cell>
        </row>
        <row r="1019">
          <cell r="A1019" t="str">
            <v>22000000</v>
          </cell>
          <cell r="B1019" t="str">
            <v>OTHER PAYABLES</v>
          </cell>
          <cell r="C1019">
            <v>0</v>
          </cell>
          <cell r="D1019">
            <v>11461897.15</v>
          </cell>
          <cell r="E1019">
            <v>-11461897.15</v>
          </cell>
        </row>
        <row r="1020">
          <cell r="A1020" t="str">
            <v>22010000</v>
          </cell>
          <cell r="B1020" t="str">
            <v>AGREEMENT LOAN</v>
          </cell>
          <cell r="C1020">
            <v>0</v>
          </cell>
          <cell r="D1020">
            <v>11353594</v>
          </cell>
          <cell r="E1020">
            <v>-11353594</v>
          </cell>
        </row>
        <row r="1021">
          <cell r="A1021" t="str">
            <v>22010001</v>
          </cell>
          <cell r="B1021" t="str">
            <v>A.R. AL THANI</v>
          </cell>
          <cell r="C1021">
            <v>0</v>
          </cell>
          <cell r="D1021">
            <v>11353594</v>
          </cell>
          <cell r="E1021">
            <v>-11353594</v>
          </cell>
        </row>
        <row r="1022">
          <cell r="A1022" t="str">
            <v>22020000</v>
          </cell>
          <cell r="B1022" t="str">
            <v>RETENTION MONEY</v>
          </cell>
          <cell r="C1022">
            <v>0</v>
          </cell>
          <cell r="D1022">
            <v>27648.15</v>
          </cell>
          <cell r="E1022">
            <v>-27648.15</v>
          </cell>
        </row>
        <row r="1023">
          <cell r="A1023" t="str">
            <v>22020016</v>
          </cell>
          <cell r="B1023" t="str">
            <v>aaaa</v>
          </cell>
          <cell r="C1023">
            <v>0</v>
          </cell>
          <cell r="D1023">
            <v>681</v>
          </cell>
          <cell r="E1023">
            <v>-681</v>
          </cell>
        </row>
        <row r="1024">
          <cell r="A1024" t="str">
            <v>22020035</v>
          </cell>
          <cell r="B1024" t="str">
            <v>USMAN WOOD WORKS</v>
          </cell>
          <cell r="C1024">
            <v>0</v>
          </cell>
          <cell r="D1024">
            <v>26967.15</v>
          </cell>
          <cell r="E1024">
            <v>-26967.15</v>
          </cell>
        </row>
        <row r="1025">
          <cell r="A1025" t="str">
            <v>22050000</v>
          </cell>
          <cell r="B1025" t="str">
            <v>SECURITY DEPOSITS</v>
          </cell>
          <cell r="C1025">
            <v>0</v>
          </cell>
          <cell r="D1025">
            <v>65000</v>
          </cell>
          <cell r="E1025">
            <v>-65000</v>
          </cell>
        </row>
        <row r="1026">
          <cell r="A1026" t="str">
            <v>22050001</v>
          </cell>
          <cell r="B1026" t="str">
            <v>G.N. COTTEX</v>
          </cell>
          <cell r="C1026">
            <v>0</v>
          </cell>
          <cell r="D1026">
            <v>65000</v>
          </cell>
          <cell r="E1026">
            <v>-65000</v>
          </cell>
        </row>
        <row r="1027">
          <cell r="A1027" t="str">
            <v>22070000</v>
          </cell>
          <cell r="B1027" t="str">
            <v>UNPAID SALARIES</v>
          </cell>
          <cell r="C1027">
            <v>0</v>
          </cell>
          <cell r="D1027">
            <v>15655</v>
          </cell>
          <cell r="E1027">
            <v>-15655</v>
          </cell>
        </row>
        <row r="1028">
          <cell r="A1028" t="str">
            <v>22070001</v>
          </cell>
          <cell r="B1028" t="str">
            <v>UNPAID SALARIES (SPINNING)</v>
          </cell>
          <cell r="C1028">
            <v>0</v>
          </cell>
          <cell r="D1028">
            <v>3106</v>
          </cell>
          <cell r="E1028">
            <v>-3106</v>
          </cell>
        </row>
        <row r="1029">
          <cell r="A1029" t="str">
            <v>22070003</v>
          </cell>
          <cell r="B1029" t="str">
            <v>UNPAID SALARIES (ADMIN)</v>
          </cell>
          <cell r="C1029">
            <v>0</v>
          </cell>
          <cell r="D1029">
            <v>12549</v>
          </cell>
          <cell r="E1029">
            <v>-12549</v>
          </cell>
        </row>
        <row r="1030">
          <cell r="A1030" t="str">
            <v>23000000</v>
          </cell>
          <cell r="B1030" t="str">
            <v>RING FRAME</v>
          </cell>
          <cell r="C1030">
            <v>555648</v>
          </cell>
          <cell r="D1030">
            <v>1050522</v>
          </cell>
          <cell r="E1030">
            <v>-494874</v>
          </cell>
        </row>
        <row r="1031">
          <cell r="A1031" t="str">
            <v>23010000</v>
          </cell>
          <cell r="B1031" t="str">
            <v>RING FRAME</v>
          </cell>
          <cell r="C1031">
            <v>555648</v>
          </cell>
          <cell r="D1031">
            <v>1050522</v>
          </cell>
          <cell r="E1031">
            <v>-494874</v>
          </cell>
        </row>
        <row r="1032">
          <cell r="A1032" t="str">
            <v>23010001</v>
          </cell>
          <cell r="B1032" t="str">
            <v>RING FRAME GURANTEE</v>
          </cell>
          <cell r="C1032">
            <v>555648</v>
          </cell>
          <cell r="D1032">
            <v>1050522</v>
          </cell>
          <cell r="E1032">
            <v>-494874</v>
          </cell>
        </row>
        <row r="1033">
          <cell r="A1033" t="str">
            <v>26000000</v>
          </cell>
          <cell r="B1033" t="str">
            <v>FIXED ASSETS</v>
          </cell>
          <cell r="C1033">
            <v>862061982.78999996</v>
          </cell>
          <cell r="D1033">
            <v>255000</v>
          </cell>
          <cell r="E1033">
            <v>861806982.78999996</v>
          </cell>
        </row>
        <row r="1034">
          <cell r="A1034" t="str">
            <v>26010000</v>
          </cell>
          <cell r="B1034" t="str">
            <v>LAND</v>
          </cell>
          <cell r="C1034">
            <v>42416315</v>
          </cell>
          <cell r="D1034">
            <v>0</v>
          </cell>
          <cell r="E1034">
            <v>42416315</v>
          </cell>
        </row>
        <row r="1035">
          <cell r="A1035" t="str">
            <v>26010001</v>
          </cell>
          <cell r="B1035" t="str">
            <v>FREEHOLD</v>
          </cell>
          <cell r="C1035">
            <v>42416315</v>
          </cell>
          <cell r="D1035">
            <v>0</v>
          </cell>
          <cell r="E1035">
            <v>42416315</v>
          </cell>
        </row>
        <row r="1036">
          <cell r="A1036" t="str">
            <v>26020000</v>
          </cell>
          <cell r="B1036" t="str">
            <v>BUILDING</v>
          </cell>
          <cell r="C1036">
            <v>107314109.77</v>
          </cell>
          <cell r="D1036">
            <v>0</v>
          </cell>
          <cell r="E1036">
            <v>107314109.77</v>
          </cell>
        </row>
        <row r="1037">
          <cell r="A1037" t="str">
            <v>26020001</v>
          </cell>
          <cell r="B1037" t="str">
            <v>SPINNING</v>
          </cell>
          <cell r="C1037">
            <v>56379094.020000003</v>
          </cell>
          <cell r="D1037">
            <v>0</v>
          </cell>
          <cell r="E1037">
            <v>56379094.020000003</v>
          </cell>
        </row>
        <row r="1038">
          <cell r="A1038" t="str">
            <v>26020002</v>
          </cell>
          <cell r="B1038" t="str">
            <v>WEAVING</v>
          </cell>
          <cell r="C1038">
            <v>33490481</v>
          </cell>
          <cell r="D1038">
            <v>0</v>
          </cell>
          <cell r="E1038">
            <v>33490481</v>
          </cell>
        </row>
        <row r="1039">
          <cell r="A1039" t="str">
            <v>26020003</v>
          </cell>
          <cell r="B1039" t="str">
            <v>ADMIN</v>
          </cell>
          <cell r="C1039">
            <v>17444534.75</v>
          </cell>
          <cell r="D1039">
            <v>0</v>
          </cell>
          <cell r="E1039">
            <v>17444534.75</v>
          </cell>
        </row>
        <row r="1040">
          <cell r="A1040" t="str">
            <v>26030000</v>
          </cell>
          <cell r="B1040" t="str">
            <v>MACHINERY</v>
          </cell>
          <cell r="C1040">
            <v>677106839.77999997</v>
          </cell>
          <cell r="D1040">
            <v>0</v>
          </cell>
          <cell r="E1040">
            <v>677106839.77999997</v>
          </cell>
        </row>
        <row r="1041">
          <cell r="A1041" t="str">
            <v>26030001</v>
          </cell>
          <cell r="B1041" t="str">
            <v>SPINNING</v>
          </cell>
          <cell r="C1041">
            <v>306577285.00999999</v>
          </cell>
          <cell r="D1041">
            <v>0</v>
          </cell>
          <cell r="E1041">
            <v>306577285.00999999</v>
          </cell>
        </row>
        <row r="1042">
          <cell r="A1042" t="str">
            <v>26030002</v>
          </cell>
          <cell r="B1042" t="str">
            <v>WEAVING</v>
          </cell>
          <cell r="C1042">
            <v>370529554.76999998</v>
          </cell>
          <cell r="D1042">
            <v>0</v>
          </cell>
          <cell r="E1042">
            <v>370529554.76999998</v>
          </cell>
        </row>
        <row r="1043">
          <cell r="A1043" t="str">
            <v>26040000</v>
          </cell>
          <cell r="B1043" t="str">
            <v>TOOLS &amp; EQUIPMENT</v>
          </cell>
          <cell r="C1043">
            <v>4044754.24</v>
          </cell>
          <cell r="D1043">
            <v>0</v>
          </cell>
          <cell r="E1043">
            <v>4044754.24</v>
          </cell>
        </row>
        <row r="1044">
          <cell r="A1044" t="str">
            <v>26040001</v>
          </cell>
          <cell r="B1044" t="str">
            <v>SPINNING</v>
          </cell>
          <cell r="C1044">
            <v>904940.75</v>
          </cell>
          <cell r="D1044">
            <v>0</v>
          </cell>
          <cell r="E1044">
            <v>904940.75</v>
          </cell>
        </row>
        <row r="1045">
          <cell r="A1045" t="str">
            <v>26040002</v>
          </cell>
          <cell r="B1045" t="str">
            <v>WEAVING</v>
          </cell>
          <cell r="C1045">
            <v>1501829.75</v>
          </cell>
          <cell r="D1045">
            <v>0</v>
          </cell>
          <cell r="E1045">
            <v>1501829.75</v>
          </cell>
        </row>
        <row r="1046">
          <cell r="A1046" t="str">
            <v>26040004</v>
          </cell>
          <cell r="B1046" t="str">
            <v>TOOL &amp; EQUIPMENT (WEAVING</v>
          </cell>
          <cell r="C1046">
            <v>1637983.74</v>
          </cell>
          <cell r="D1046">
            <v>0</v>
          </cell>
          <cell r="E1046">
            <v>1637983.74</v>
          </cell>
        </row>
        <row r="1047">
          <cell r="A1047" t="str">
            <v>26050000</v>
          </cell>
          <cell r="B1047" t="str">
            <v>OFFICE EQUIPMENT &amp; ARMS</v>
          </cell>
          <cell r="C1047">
            <v>1295556</v>
          </cell>
          <cell r="D1047">
            <v>0</v>
          </cell>
          <cell r="E1047">
            <v>1295556</v>
          </cell>
        </row>
        <row r="1048">
          <cell r="A1048" t="str">
            <v>26050001</v>
          </cell>
          <cell r="B1048" t="str">
            <v>AMMUNITION &amp; FIRE FIGHTING EQP</v>
          </cell>
          <cell r="C1048">
            <v>238280</v>
          </cell>
          <cell r="D1048">
            <v>0</v>
          </cell>
          <cell r="E1048">
            <v>238280</v>
          </cell>
        </row>
        <row r="1049">
          <cell r="A1049" t="str">
            <v>26050002</v>
          </cell>
          <cell r="B1049" t="str">
            <v>OFFICE EQUIPMENT</v>
          </cell>
          <cell r="C1049">
            <v>1046195</v>
          </cell>
          <cell r="D1049">
            <v>0</v>
          </cell>
          <cell r="E1049">
            <v>1046195</v>
          </cell>
        </row>
        <row r="1050">
          <cell r="A1050" t="str">
            <v>26050003</v>
          </cell>
          <cell r="B1050" t="str">
            <v>ARMS &amp; AMMUNITION</v>
          </cell>
          <cell r="C1050">
            <v>11081</v>
          </cell>
          <cell r="D1050">
            <v>0</v>
          </cell>
          <cell r="E1050">
            <v>11081</v>
          </cell>
        </row>
        <row r="1051">
          <cell r="A1051" t="str">
            <v>26060000</v>
          </cell>
          <cell r="B1051" t="str">
            <v>AC,ELECTRIC FITTING,FIXTURE</v>
          </cell>
          <cell r="C1051">
            <v>911582</v>
          </cell>
          <cell r="D1051">
            <v>0</v>
          </cell>
          <cell r="E1051">
            <v>911582</v>
          </cell>
        </row>
        <row r="1052">
          <cell r="A1052" t="str">
            <v>26060001</v>
          </cell>
          <cell r="B1052" t="str">
            <v>AC,ELECTRIC FITTING,FIXTURE</v>
          </cell>
          <cell r="C1052">
            <v>911582</v>
          </cell>
          <cell r="D1052">
            <v>0</v>
          </cell>
          <cell r="E1052">
            <v>911582</v>
          </cell>
        </row>
        <row r="1053">
          <cell r="A1053" t="str">
            <v>26070000</v>
          </cell>
          <cell r="B1053" t="str">
            <v>GENERATOR</v>
          </cell>
          <cell r="C1053">
            <v>11403530</v>
          </cell>
          <cell r="D1053">
            <v>0</v>
          </cell>
          <cell r="E1053">
            <v>11403530</v>
          </cell>
        </row>
        <row r="1054">
          <cell r="A1054" t="str">
            <v>26070001</v>
          </cell>
          <cell r="B1054" t="str">
            <v>GENERATOR</v>
          </cell>
          <cell r="C1054">
            <v>5701999</v>
          </cell>
          <cell r="D1054">
            <v>0</v>
          </cell>
          <cell r="E1054">
            <v>5701999</v>
          </cell>
        </row>
        <row r="1055">
          <cell r="A1055" t="str">
            <v>26070002</v>
          </cell>
          <cell r="B1055" t="str">
            <v>GENERATOR (WEAVING)</v>
          </cell>
          <cell r="C1055">
            <v>5701531</v>
          </cell>
          <cell r="D1055">
            <v>0</v>
          </cell>
          <cell r="E1055">
            <v>5701531</v>
          </cell>
        </row>
        <row r="1056">
          <cell r="A1056" t="str">
            <v>26080000</v>
          </cell>
          <cell r="B1056" t="str">
            <v>TUBE WELL</v>
          </cell>
          <cell r="C1056">
            <v>1137461</v>
          </cell>
          <cell r="D1056">
            <v>0</v>
          </cell>
          <cell r="E1056">
            <v>1137461</v>
          </cell>
        </row>
        <row r="1057">
          <cell r="A1057" t="str">
            <v>26080001</v>
          </cell>
          <cell r="B1057" t="str">
            <v>TUBE WELL</v>
          </cell>
          <cell r="C1057">
            <v>1137461</v>
          </cell>
          <cell r="D1057">
            <v>0</v>
          </cell>
          <cell r="E1057">
            <v>1137461</v>
          </cell>
        </row>
        <row r="1058">
          <cell r="A1058" t="str">
            <v>26090000</v>
          </cell>
          <cell r="B1058" t="str">
            <v>LABORATORY EQUIPMENT</v>
          </cell>
          <cell r="C1058">
            <v>11180395</v>
          </cell>
          <cell r="D1058">
            <v>0</v>
          </cell>
          <cell r="E1058">
            <v>11180395</v>
          </cell>
        </row>
        <row r="1059">
          <cell r="A1059" t="str">
            <v>26090001</v>
          </cell>
          <cell r="B1059" t="str">
            <v>SPINNING</v>
          </cell>
          <cell r="C1059">
            <v>9877808</v>
          </cell>
          <cell r="D1059">
            <v>0</v>
          </cell>
          <cell r="E1059">
            <v>9877808</v>
          </cell>
        </row>
        <row r="1060">
          <cell r="A1060" t="str">
            <v>26090002</v>
          </cell>
          <cell r="B1060" t="str">
            <v>WEAVING</v>
          </cell>
          <cell r="C1060">
            <v>1302587</v>
          </cell>
          <cell r="D1060">
            <v>0</v>
          </cell>
          <cell r="E1060">
            <v>1302587</v>
          </cell>
        </row>
        <row r="1061">
          <cell r="A1061" t="str">
            <v>26100000</v>
          </cell>
          <cell r="B1061" t="str">
            <v>FURNITURE &amp; FIXTURE</v>
          </cell>
          <cell r="C1061">
            <v>1625242</v>
          </cell>
          <cell r="D1061">
            <v>0</v>
          </cell>
          <cell r="E1061">
            <v>1625242</v>
          </cell>
        </row>
        <row r="1062">
          <cell r="A1062" t="str">
            <v>26100001</v>
          </cell>
          <cell r="B1062" t="str">
            <v>FURNITURE &amp; FIXTURE</v>
          </cell>
          <cell r="C1062">
            <v>1625242</v>
          </cell>
          <cell r="D1062">
            <v>0</v>
          </cell>
          <cell r="E1062">
            <v>1625242</v>
          </cell>
        </row>
        <row r="1063">
          <cell r="A1063" t="str">
            <v>26110000</v>
          </cell>
          <cell r="B1063" t="str">
            <v>VEHICLES</v>
          </cell>
          <cell r="C1063">
            <v>3626198</v>
          </cell>
          <cell r="D1063">
            <v>255000</v>
          </cell>
          <cell r="E1063">
            <v>3371198</v>
          </cell>
        </row>
        <row r="1064">
          <cell r="A1064" t="str">
            <v>26110001</v>
          </cell>
          <cell r="B1064" t="str">
            <v>VEHICLES</v>
          </cell>
          <cell r="C1064">
            <v>3626198</v>
          </cell>
          <cell r="D1064">
            <v>255000</v>
          </cell>
          <cell r="E1064">
            <v>3371198</v>
          </cell>
        </row>
        <row r="1065">
          <cell r="A1065" t="str">
            <v>27000000</v>
          </cell>
          <cell r="B1065" t="str">
            <v>DEPRECIATION</v>
          </cell>
          <cell r="C1065">
            <v>18396686</v>
          </cell>
          <cell r="D1065">
            <v>161611953</v>
          </cell>
          <cell r="E1065">
            <v>-143215267</v>
          </cell>
        </row>
        <row r="1066">
          <cell r="A1066" t="str">
            <v>27020000</v>
          </cell>
          <cell r="B1066" t="str">
            <v>BUILDING</v>
          </cell>
          <cell r="C1066">
            <v>0</v>
          </cell>
          <cell r="D1066">
            <v>14597501</v>
          </cell>
          <cell r="E1066">
            <v>-14597501</v>
          </cell>
        </row>
        <row r="1067">
          <cell r="A1067" t="str">
            <v>27020001</v>
          </cell>
          <cell r="B1067" t="str">
            <v>SPINNING</v>
          </cell>
          <cell r="C1067">
            <v>0</v>
          </cell>
          <cell r="D1067">
            <v>7446391</v>
          </cell>
          <cell r="E1067">
            <v>-7446391</v>
          </cell>
        </row>
        <row r="1068">
          <cell r="A1068" t="str">
            <v>27020002</v>
          </cell>
          <cell r="B1068" t="str">
            <v>WEAVING</v>
          </cell>
          <cell r="C1068">
            <v>0</v>
          </cell>
          <cell r="D1068">
            <v>4772460</v>
          </cell>
          <cell r="E1068">
            <v>-4772460</v>
          </cell>
        </row>
        <row r="1069">
          <cell r="A1069" t="str">
            <v>27020003</v>
          </cell>
          <cell r="B1069" t="str">
            <v>ADMIN</v>
          </cell>
          <cell r="C1069">
            <v>0</v>
          </cell>
          <cell r="D1069">
            <v>2378650</v>
          </cell>
          <cell r="E1069">
            <v>-2378650</v>
          </cell>
        </row>
        <row r="1070">
          <cell r="A1070" t="str">
            <v>27030000</v>
          </cell>
          <cell r="B1070" t="str">
            <v>MACHINERY</v>
          </cell>
          <cell r="C1070">
            <v>0</v>
          </cell>
          <cell r="D1070">
            <v>95957663</v>
          </cell>
          <cell r="E1070">
            <v>-95957663</v>
          </cell>
        </row>
        <row r="1071">
          <cell r="A1071" t="str">
            <v>27030001</v>
          </cell>
          <cell r="B1071" t="str">
            <v>SPINNING</v>
          </cell>
          <cell r="C1071">
            <v>0</v>
          </cell>
          <cell r="D1071">
            <v>43148190</v>
          </cell>
          <cell r="E1071">
            <v>-43148190</v>
          </cell>
        </row>
        <row r="1072">
          <cell r="A1072" t="str">
            <v>27030002</v>
          </cell>
          <cell r="B1072" t="str">
            <v>WEAVING</v>
          </cell>
          <cell r="C1072">
            <v>0</v>
          </cell>
          <cell r="D1072">
            <v>52809473</v>
          </cell>
          <cell r="E1072">
            <v>-52809473</v>
          </cell>
        </row>
        <row r="1073">
          <cell r="A1073" t="str">
            <v>27040000</v>
          </cell>
          <cell r="B1073" t="str">
            <v>TOOLS &amp; EQUIPMENT</v>
          </cell>
          <cell r="C1073">
            <v>0</v>
          </cell>
          <cell r="D1073">
            <v>795711</v>
          </cell>
          <cell r="E1073">
            <v>-795711</v>
          </cell>
        </row>
        <row r="1074">
          <cell r="A1074" t="str">
            <v>27040001</v>
          </cell>
          <cell r="B1074" t="str">
            <v>SPINNING</v>
          </cell>
          <cell r="C1074">
            <v>0</v>
          </cell>
          <cell r="D1074">
            <v>125796</v>
          </cell>
          <cell r="E1074">
            <v>-125796</v>
          </cell>
        </row>
        <row r="1075">
          <cell r="A1075" t="str">
            <v>27040002</v>
          </cell>
          <cell r="B1075" t="str">
            <v>WEAVING</v>
          </cell>
          <cell r="C1075">
            <v>0</v>
          </cell>
          <cell r="D1075">
            <v>147207</v>
          </cell>
          <cell r="E1075">
            <v>-147207</v>
          </cell>
        </row>
        <row r="1076">
          <cell r="A1076" t="str">
            <v>27040004</v>
          </cell>
          <cell r="B1076" t="str">
            <v>TOOLS &amp; EPUIPMENT</v>
          </cell>
          <cell r="C1076">
            <v>0</v>
          </cell>
          <cell r="D1076">
            <v>522708</v>
          </cell>
          <cell r="E1076">
            <v>-522708</v>
          </cell>
        </row>
        <row r="1077">
          <cell r="A1077" t="str">
            <v>27050000</v>
          </cell>
          <cell r="B1077" t="str">
            <v>OFFICE EQUIP,ARMSS,AMMUNITION</v>
          </cell>
          <cell r="C1077">
            <v>0</v>
          </cell>
          <cell r="D1077">
            <v>147103</v>
          </cell>
          <cell r="E1077">
            <v>-147103</v>
          </cell>
        </row>
        <row r="1078">
          <cell r="A1078" t="str">
            <v>27050001</v>
          </cell>
          <cell r="B1078" t="str">
            <v>FIRE FIGHTING EQUIPMENT</v>
          </cell>
          <cell r="C1078">
            <v>0</v>
          </cell>
          <cell r="D1078">
            <v>27819</v>
          </cell>
          <cell r="E1078">
            <v>-27819</v>
          </cell>
        </row>
        <row r="1079">
          <cell r="A1079" t="str">
            <v>27050002</v>
          </cell>
          <cell r="B1079" t="str">
            <v>OFFICE EQUIPMENT</v>
          </cell>
          <cell r="C1079">
            <v>0</v>
          </cell>
          <cell r="D1079">
            <v>117704</v>
          </cell>
          <cell r="E1079">
            <v>-117704</v>
          </cell>
        </row>
        <row r="1080">
          <cell r="A1080" t="str">
            <v>27050003</v>
          </cell>
          <cell r="B1080" t="str">
            <v>ARMS &amp; AMMUNITION</v>
          </cell>
          <cell r="C1080">
            <v>0</v>
          </cell>
          <cell r="D1080">
            <v>1580</v>
          </cell>
          <cell r="E1080">
            <v>-1580</v>
          </cell>
        </row>
        <row r="1081">
          <cell r="A1081" t="str">
            <v>27060000</v>
          </cell>
          <cell r="B1081" t="str">
            <v>AC, ELECTRICITY FITTING</v>
          </cell>
          <cell r="C1081">
            <v>0</v>
          </cell>
          <cell r="D1081">
            <v>104472</v>
          </cell>
          <cell r="E1081">
            <v>-104472</v>
          </cell>
        </row>
        <row r="1082">
          <cell r="A1082" t="str">
            <v>27060001</v>
          </cell>
          <cell r="B1082" t="str">
            <v>AC, ELECTRICITY FITTING,FIXTUR</v>
          </cell>
          <cell r="C1082">
            <v>0</v>
          </cell>
          <cell r="D1082">
            <v>104472</v>
          </cell>
          <cell r="E1082">
            <v>-104472</v>
          </cell>
        </row>
        <row r="1083">
          <cell r="A1083" t="str">
            <v>27070000</v>
          </cell>
          <cell r="B1083" t="str">
            <v>GENERATOR</v>
          </cell>
          <cell r="C1083">
            <v>0</v>
          </cell>
          <cell r="D1083">
            <v>1626430</v>
          </cell>
          <cell r="E1083">
            <v>-1626430</v>
          </cell>
        </row>
        <row r="1084">
          <cell r="A1084" t="str">
            <v>27070001</v>
          </cell>
          <cell r="B1084" t="str">
            <v>GENERATOR</v>
          </cell>
          <cell r="C1084">
            <v>0</v>
          </cell>
          <cell r="D1084">
            <v>813248</v>
          </cell>
          <cell r="E1084">
            <v>-813248</v>
          </cell>
        </row>
        <row r="1085">
          <cell r="A1085" t="str">
            <v>27070002</v>
          </cell>
          <cell r="B1085" t="str">
            <v>GENERATOR WEAVING</v>
          </cell>
          <cell r="C1085">
            <v>0</v>
          </cell>
          <cell r="D1085">
            <v>813182</v>
          </cell>
          <cell r="E1085">
            <v>-813182</v>
          </cell>
        </row>
        <row r="1086">
          <cell r="A1086" t="str">
            <v>27080000</v>
          </cell>
          <cell r="B1086" t="str">
            <v>TUBE WELL</v>
          </cell>
          <cell r="C1086">
            <v>0</v>
          </cell>
          <cell r="D1086">
            <v>94796</v>
          </cell>
          <cell r="E1086">
            <v>-94796</v>
          </cell>
        </row>
        <row r="1087">
          <cell r="A1087" t="str">
            <v>27080001</v>
          </cell>
          <cell r="B1087" t="str">
            <v>TUBE WELL</v>
          </cell>
          <cell r="C1087">
            <v>0</v>
          </cell>
          <cell r="D1087">
            <v>94796</v>
          </cell>
          <cell r="E1087">
            <v>-94796</v>
          </cell>
        </row>
        <row r="1088">
          <cell r="A1088" t="str">
            <v>27090000</v>
          </cell>
          <cell r="B1088" t="str">
            <v>LABORATORY EQUIPMENT</v>
          </cell>
          <cell r="C1088">
            <v>0</v>
          </cell>
          <cell r="D1088">
            <v>1438948</v>
          </cell>
          <cell r="E1088">
            <v>-1438948</v>
          </cell>
        </row>
        <row r="1089">
          <cell r="A1089" t="str">
            <v>27090001</v>
          </cell>
          <cell r="B1089" t="str">
            <v>SPINNING</v>
          </cell>
          <cell r="C1089">
            <v>0</v>
          </cell>
          <cell r="D1089">
            <v>1253167</v>
          </cell>
          <cell r="E1089">
            <v>-1253167</v>
          </cell>
        </row>
        <row r="1090">
          <cell r="A1090" t="str">
            <v>27090002</v>
          </cell>
          <cell r="B1090" t="str">
            <v>WEAVING</v>
          </cell>
          <cell r="C1090">
            <v>0</v>
          </cell>
          <cell r="D1090">
            <v>185781</v>
          </cell>
          <cell r="E1090">
            <v>-185781</v>
          </cell>
        </row>
        <row r="1091">
          <cell r="A1091" t="str">
            <v>27100000</v>
          </cell>
          <cell r="B1091" t="str">
            <v>FURNITURE &amp; FIXTURE</v>
          </cell>
          <cell r="C1091">
            <v>0</v>
          </cell>
          <cell r="D1091">
            <v>190187</v>
          </cell>
          <cell r="E1091">
            <v>-190187</v>
          </cell>
        </row>
        <row r="1092">
          <cell r="A1092" t="str">
            <v>27100001</v>
          </cell>
          <cell r="B1092" t="str">
            <v>FURNITURE &amp; FIXTURE</v>
          </cell>
          <cell r="C1092">
            <v>0</v>
          </cell>
          <cell r="D1092">
            <v>190187</v>
          </cell>
          <cell r="E1092">
            <v>-190187</v>
          </cell>
        </row>
        <row r="1093">
          <cell r="A1093" t="str">
            <v>27110000</v>
          </cell>
          <cell r="B1093" t="str">
            <v>VEHICLES</v>
          </cell>
          <cell r="C1093">
            <v>0</v>
          </cell>
          <cell r="D1093">
            <v>1236162</v>
          </cell>
          <cell r="E1093">
            <v>-1236162</v>
          </cell>
        </row>
        <row r="1094">
          <cell r="A1094" t="str">
            <v>27110001</v>
          </cell>
          <cell r="B1094" t="str">
            <v>VEHICLES</v>
          </cell>
          <cell r="C1094">
            <v>0</v>
          </cell>
          <cell r="D1094">
            <v>1236162</v>
          </cell>
          <cell r="E1094">
            <v>-1236162</v>
          </cell>
        </row>
        <row r="1095">
          <cell r="A1095" t="str">
            <v>27500000</v>
          </cell>
          <cell r="B1095" t="str">
            <v>ACCAMULATED DEPRICATION</v>
          </cell>
          <cell r="C1095">
            <v>18396686</v>
          </cell>
          <cell r="D1095">
            <v>45422980</v>
          </cell>
          <cell r="E1095">
            <v>-27026294</v>
          </cell>
        </row>
        <row r="1096">
          <cell r="A1096" t="str">
            <v>27500001</v>
          </cell>
          <cell r="B1096" t="str">
            <v>ACCAMULATED DEPRICATION</v>
          </cell>
          <cell r="C1096">
            <v>18396686</v>
          </cell>
          <cell r="D1096">
            <v>45422980</v>
          </cell>
          <cell r="E1096">
            <v>-27026294</v>
          </cell>
        </row>
        <row r="1097">
          <cell r="A1097" t="str">
            <v>32000000</v>
          </cell>
          <cell r="B1097" t="str">
            <v>DEFFERED COST</v>
          </cell>
          <cell r="C1097">
            <v>702554.14</v>
          </cell>
          <cell r="D1097">
            <v>1475741</v>
          </cell>
          <cell r="E1097">
            <v>-773186.86</v>
          </cell>
        </row>
        <row r="1098">
          <cell r="A1098" t="str">
            <v>32020000</v>
          </cell>
          <cell r="B1098" t="str">
            <v>DEFFERD COST REEDS</v>
          </cell>
          <cell r="C1098">
            <v>651864.14</v>
          </cell>
          <cell r="D1098">
            <v>178188</v>
          </cell>
          <cell r="E1098">
            <v>473676.14</v>
          </cell>
        </row>
        <row r="1099">
          <cell r="A1099" t="str">
            <v>32020001</v>
          </cell>
          <cell r="B1099" t="str">
            <v>DEFFERD COST REEDS</v>
          </cell>
          <cell r="C1099">
            <v>651864.14</v>
          </cell>
          <cell r="D1099">
            <v>178188</v>
          </cell>
          <cell r="E1099">
            <v>473676.14</v>
          </cell>
        </row>
        <row r="1100">
          <cell r="A1100" t="str">
            <v>32030000</v>
          </cell>
          <cell r="B1100" t="str">
            <v>DEFFERD COT</v>
          </cell>
          <cell r="C1100">
            <v>50690</v>
          </cell>
          <cell r="D1100">
            <v>222196</v>
          </cell>
          <cell r="E1100">
            <v>-171506</v>
          </cell>
        </row>
        <row r="1101">
          <cell r="A1101" t="str">
            <v>32030001</v>
          </cell>
          <cell r="B1101" t="str">
            <v>DEFERED COST</v>
          </cell>
          <cell r="C1101">
            <v>50690</v>
          </cell>
          <cell r="D1101">
            <v>222196</v>
          </cell>
          <cell r="E1101">
            <v>-171506</v>
          </cell>
        </row>
        <row r="1102">
          <cell r="A1102" t="str">
            <v>32040000</v>
          </cell>
          <cell r="B1102" t="str">
            <v>DEFERED COST</v>
          </cell>
          <cell r="C1102">
            <v>0</v>
          </cell>
          <cell r="D1102">
            <v>620127</v>
          </cell>
          <cell r="E1102">
            <v>-620127</v>
          </cell>
        </row>
        <row r="1103">
          <cell r="A1103" t="str">
            <v>32040001</v>
          </cell>
          <cell r="B1103" t="str">
            <v>DEF COST RUBBER APRONS</v>
          </cell>
          <cell r="C1103">
            <v>0</v>
          </cell>
          <cell r="D1103">
            <v>190206</v>
          </cell>
          <cell r="E1103">
            <v>-190206</v>
          </cell>
        </row>
        <row r="1104">
          <cell r="A1104" t="str">
            <v>32040002</v>
          </cell>
          <cell r="B1104" t="str">
            <v>RUBBER APPRON</v>
          </cell>
          <cell r="C1104">
            <v>0</v>
          </cell>
          <cell r="D1104">
            <v>429921</v>
          </cell>
          <cell r="E1104">
            <v>-429921</v>
          </cell>
        </row>
        <row r="1105">
          <cell r="A1105" t="str">
            <v>32050000</v>
          </cell>
          <cell r="B1105" t="str">
            <v>DEF COST RUBBER COATS</v>
          </cell>
          <cell r="C1105">
            <v>0</v>
          </cell>
          <cell r="D1105">
            <v>237573</v>
          </cell>
          <cell r="E1105">
            <v>-237573</v>
          </cell>
        </row>
        <row r="1106">
          <cell r="A1106" t="str">
            <v>32050001</v>
          </cell>
          <cell r="B1106" t="str">
            <v>DEFERED COST RUBBER COATS</v>
          </cell>
          <cell r="C1106">
            <v>0</v>
          </cell>
          <cell r="D1106">
            <v>237573</v>
          </cell>
          <cell r="E1106">
            <v>-237573</v>
          </cell>
        </row>
        <row r="1107">
          <cell r="A1107" t="str">
            <v>32060000</v>
          </cell>
          <cell r="B1107" t="str">
            <v>DEF COST</v>
          </cell>
          <cell r="C1107">
            <v>0</v>
          </cell>
          <cell r="D1107">
            <v>217657</v>
          </cell>
          <cell r="E1107">
            <v>-217657</v>
          </cell>
        </row>
        <row r="1108">
          <cell r="A1108" t="str">
            <v>32060001</v>
          </cell>
          <cell r="B1108" t="str">
            <v>COMPRESSOR</v>
          </cell>
          <cell r="C1108">
            <v>0</v>
          </cell>
          <cell r="D1108">
            <v>217657</v>
          </cell>
          <cell r="E1108">
            <v>-217657</v>
          </cell>
        </row>
        <row r="1109">
          <cell r="A1109" t="str">
            <v>37000000</v>
          </cell>
          <cell r="B1109" t="str">
            <v>STORES,SPARES&amp;LOOSE TOOLS</v>
          </cell>
          <cell r="C1109">
            <v>91818936.640000001</v>
          </cell>
          <cell r="D1109">
            <v>70134126.189999998</v>
          </cell>
          <cell r="E1109">
            <v>21684810.449999999</v>
          </cell>
        </row>
        <row r="1110">
          <cell r="A1110" t="str">
            <v>37050000</v>
          </cell>
          <cell r="B1110" t="str">
            <v>SPINNING</v>
          </cell>
          <cell r="C1110">
            <v>221010</v>
          </cell>
          <cell r="D1110">
            <v>0</v>
          </cell>
          <cell r="E1110">
            <v>221010</v>
          </cell>
        </row>
        <row r="1111">
          <cell r="A1111" t="str">
            <v>37050003</v>
          </cell>
          <cell r="B1111" t="str">
            <v>CARDING SPARES</v>
          </cell>
          <cell r="C1111">
            <v>43010</v>
          </cell>
          <cell r="D1111">
            <v>0</v>
          </cell>
          <cell r="E1111">
            <v>43010</v>
          </cell>
        </row>
        <row r="1112">
          <cell r="A1112" t="str">
            <v>37050011</v>
          </cell>
          <cell r="B1112" t="str">
            <v>PLASTIC SHEETS STORE</v>
          </cell>
          <cell r="C1112">
            <v>178000</v>
          </cell>
          <cell r="D1112">
            <v>0</v>
          </cell>
          <cell r="E1112">
            <v>178000</v>
          </cell>
        </row>
        <row r="1113">
          <cell r="A1113" t="str">
            <v>37100000</v>
          </cell>
          <cell r="B1113" t="str">
            <v>WEAVING</v>
          </cell>
          <cell r="C1113">
            <v>91597926.640000001</v>
          </cell>
          <cell r="D1113">
            <v>70134126.189999998</v>
          </cell>
          <cell r="E1113">
            <v>21463800.449999999</v>
          </cell>
        </row>
        <row r="1114">
          <cell r="A1114" t="str">
            <v>37100001</v>
          </cell>
          <cell r="B1114" t="str">
            <v>LOOMS SPARES</v>
          </cell>
          <cell r="C1114">
            <v>11640042.210000001</v>
          </cell>
          <cell r="D1114">
            <v>6875646.5899999999</v>
          </cell>
          <cell r="E1114">
            <v>4764395.62</v>
          </cell>
        </row>
        <row r="1115">
          <cell r="A1115" t="str">
            <v>37100002</v>
          </cell>
          <cell r="B1115" t="str">
            <v>WARPING SPARES</v>
          </cell>
          <cell r="C1115">
            <v>234720.55</v>
          </cell>
          <cell r="D1115">
            <v>14428.78</v>
          </cell>
          <cell r="E1115">
            <v>220291.77</v>
          </cell>
        </row>
        <row r="1116">
          <cell r="A1116" t="str">
            <v>37100003</v>
          </cell>
          <cell r="B1116" t="str">
            <v>SIZING MACHINES SPARES</v>
          </cell>
          <cell r="C1116">
            <v>3905447.76</v>
          </cell>
          <cell r="D1116">
            <v>1235498.8999999999</v>
          </cell>
          <cell r="E1116">
            <v>2669948.86</v>
          </cell>
        </row>
        <row r="1117">
          <cell r="A1117" t="str">
            <v>37100004</v>
          </cell>
          <cell r="B1117" t="str">
            <v>KNOTTING SPARES</v>
          </cell>
          <cell r="C1117">
            <v>153030.53</v>
          </cell>
          <cell r="D1117">
            <v>68779.960000000006</v>
          </cell>
          <cell r="E1117">
            <v>84250.57</v>
          </cell>
        </row>
        <row r="1118">
          <cell r="A1118" t="str">
            <v>37100006</v>
          </cell>
          <cell r="B1118" t="str">
            <v>AIR CONDITION SPARES</v>
          </cell>
          <cell r="C1118">
            <v>778290.42</v>
          </cell>
          <cell r="D1118">
            <v>334674.90999999997</v>
          </cell>
          <cell r="E1118">
            <v>443615.51</v>
          </cell>
        </row>
        <row r="1119">
          <cell r="A1119" t="str">
            <v>37100007</v>
          </cell>
          <cell r="B1119" t="str">
            <v>COMPRESSOR</v>
          </cell>
          <cell r="C1119">
            <v>1444428.97</v>
          </cell>
          <cell r="D1119">
            <v>793711.41</v>
          </cell>
          <cell r="E1119">
            <v>650717.56000000006</v>
          </cell>
        </row>
        <row r="1120">
          <cell r="A1120" t="str">
            <v>37100008</v>
          </cell>
          <cell r="B1120" t="str">
            <v>DRAWING IN SPARES</v>
          </cell>
          <cell r="C1120">
            <v>303359.21000000002</v>
          </cell>
          <cell r="D1120">
            <v>261696.92</v>
          </cell>
          <cell r="E1120">
            <v>41662.29</v>
          </cell>
        </row>
        <row r="1121">
          <cell r="A1121" t="str">
            <v>37100009</v>
          </cell>
          <cell r="B1121" t="str">
            <v>REED REEDS</v>
          </cell>
          <cell r="C1121">
            <v>1321209.1100000001</v>
          </cell>
          <cell r="D1121">
            <v>727272.64</v>
          </cell>
          <cell r="E1121">
            <v>593936.47</v>
          </cell>
        </row>
        <row r="1122">
          <cell r="A1122" t="str">
            <v>37100010</v>
          </cell>
          <cell r="B1122" t="str">
            <v>BOILERS SPARES</v>
          </cell>
          <cell r="C1122">
            <v>751045.29</v>
          </cell>
          <cell r="D1122">
            <v>446625.55</v>
          </cell>
          <cell r="E1122">
            <v>304419.74</v>
          </cell>
        </row>
        <row r="1123">
          <cell r="A1123" t="str">
            <v>37100011</v>
          </cell>
          <cell r="B1123" t="str">
            <v>SIZING MATERIAL</v>
          </cell>
          <cell r="C1123">
            <v>17001905.23</v>
          </cell>
          <cell r="D1123">
            <v>15500141.33</v>
          </cell>
          <cell r="E1123">
            <v>1501763.9</v>
          </cell>
        </row>
        <row r="1124">
          <cell r="A1124" t="str">
            <v>37100012</v>
          </cell>
          <cell r="B1124" t="str">
            <v>FOLDING MATERIAL PACKING</v>
          </cell>
          <cell r="C1124">
            <v>1148976.8999999999</v>
          </cell>
          <cell r="D1124">
            <v>948608.55</v>
          </cell>
          <cell r="E1124">
            <v>200368.35</v>
          </cell>
        </row>
        <row r="1125">
          <cell r="A1125" t="str">
            <v>37100013</v>
          </cell>
          <cell r="B1125" t="str">
            <v>ELECTRIC STORES</v>
          </cell>
          <cell r="C1125">
            <v>1750425.32</v>
          </cell>
          <cell r="D1125">
            <v>997831.92</v>
          </cell>
          <cell r="E1125">
            <v>752593.4</v>
          </cell>
        </row>
        <row r="1126">
          <cell r="A1126" t="str">
            <v>37100014</v>
          </cell>
          <cell r="B1126" t="str">
            <v>FITTING STORES</v>
          </cell>
          <cell r="C1126">
            <v>240866.05</v>
          </cell>
          <cell r="D1126">
            <v>92598.44</v>
          </cell>
          <cell r="E1126">
            <v>148267.60999999999</v>
          </cell>
        </row>
        <row r="1127">
          <cell r="A1127" t="str">
            <v>37100015</v>
          </cell>
          <cell r="B1127" t="str">
            <v>NUT BOLTS WASHER STORES</v>
          </cell>
          <cell r="C1127">
            <v>129353.43</v>
          </cell>
          <cell r="D1127">
            <v>51210.17</v>
          </cell>
          <cell r="E1127">
            <v>78143.259999999995</v>
          </cell>
        </row>
        <row r="1128">
          <cell r="A1128" t="str">
            <v>37100016</v>
          </cell>
          <cell r="B1128" t="str">
            <v>BEARING STORES</v>
          </cell>
          <cell r="C1128">
            <v>2568386.44</v>
          </cell>
          <cell r="D1128">
            <v>1178035.6200000001</v>
          </cell>
          <cell r="E1128">
            <v>1390350.82</v>
          </cell>
        </row>
        <row r="1129">
          <cell r="A1129" t="str">
            <v>37100017</v>
          </cell>
          <cell r="B1129" t="str">
            <v>BELTS SPARES</v>
          </cell>
          <cell r="C1129">
            <v>648532.74</v>
          </cell>
          <cell r="D1129">
            <v>317157.38</v>
          </cell>
          <cell r="E1129">
            <v>331375.35999999999</v>
          </cell>
        </row>
        <row r="1130">
          <cell r="A1130" t="str">
            <v>37100018</v>
          </cell>
          <cell r="B1130" t="str">
            <v>PIPE STORES</v>
          </cell>
          <cell r="C1130">
            <v>171440.55</v>
          </cell>
          <cell r="D1130">
            <v>128831.03999999999</v>
          </cell>
          <cell r="E1130">
            <v>42609.51</v>
          </cell>
        </row>
        <row r="1131">
          <cell r="A1131" t="str">
            <v>37100019</v>
          </cell>
          <cell r="B1131" t="str">
            <v>OIL AND LUBRICANT</v>
          </cell>
          <cell r="C1131">
            <v>5868509.1200000001</v>
          </cell>
          <cell r="D1131">
            <v>5005095.25</v>
          </cell>
          <cell r="E1131">
            <v>863413.87</v>
          </cell>
        </row>
        <row r="1132">
          <cell r="A1132" t="str">
            <v>37100020</v>
          </cell>
          <cell r="B1132" t="str">
            <v>CHEMICALLS</v>
          </cell>
          <cell r="C1132">
            <v>855668.63</v>
          </cell>
          <cell r="D1132">
            <v>668226.15</v>
          </cell>
          <cell r="E1132">
            <v>187442.48</v>
          </cell>
        </row>
        <row r="1133">
          <cell r="A1133" t="str">
            <v>37100021</v>
          </cell>
          <cell r="B1133" t="str">
            <v>LOOSE TOOLS</v>
          </cell>
          <cell r="C1133">
            <v>146149.26</v>
          </cell>
          <cell r="D1133">
            <v>97919.16</v>
          </cell>
          <cell r="E1133">
            <v>48230.1</v>
          </cell>
        </row>
        <row r="1134">
          <cell r="A1134" t="str">
            <v>37100022</v>
          </cell>
          <cell r="B1134" t="str">
            <v>CIVIL WORKS (REPAIR/MAINT)</v>
          </cell>
          <cell r="C1134">
            <v>219328.32</v>
          </cell>
          <cell r="D1134">
            <v>172282.63</v>
          </cell>
          <cell r="E1134">
            <v>47045.69</v>
          </cell>
        </row>
        <row r="1135">
          <cell r="A1135" t="str">
            <v>37100023</v>
          </cell>
          <cell r="B1135" t="str">
            <v>VEHICALES PARTS STORE</v>
          </cell>
          <cell r="C1135">
            <v>109720.07</v>
          </cell>
          <cell r="D1135">
            <v>102486.92</v>
          </cell>
          <cell r="E1135">
            <v>7233.15</v>
          </cell>
        </row>
        <row r="1136">
          <cell r="A1136" t="str">
            <v>37100024</v>
          </cell>
          <cell r="B1136" t="str">
            <v>STATIONARY PRINTED STORES</v>
          </cell>
          <cell r="C1136">
            <v>420159.19</v>
          </cell>
          <cell r="D1136">
            <v>244717.12</v>
          </cell>
          <cell r="E1136">
            <v>175442.07</v>
          </cell>
        </row>
        <row r="1137">
          <cell r="A1137" t="str">
            <v>37100025</v>
          </cell>
          <cell r="B1137" t="str">
            <v>STATIONARY UN-PRINTED STORES</v>
          </cell>
          <cell r="C1137">
            <v>282839.49</v>
          </cell>
          <cell r="D1137">
            <v>244974.44</v>
          </cell>
          <cell r="E1137">
            <v>37865.050000000003</v>
          </cell>
        </row>
        <row r="1138">
          <cell r="A1138" t="str">
            <v>37100026</v>
          </cell>
          <cell r="B1138" t="str">
            <v>STAFF AMINITES STORE</v>
          </cell>
          <cell r="C1138">
            <v>130439.65</v>
          </cell>
          <cell r="D1138">
            <v>119431.69</v>
          </cell>
          <cell r="E1138">
            <v>11007.96</v>
          </cell>
        </row>
        <row r="1139">
          <cell r="A1139" t="str">
            <v>37100027</v>
          </cell>
          <cell r="B1139" t="str">
            <v>GENERAL STORES</v>
          </cell>
          <cell r="C1139">
            <v>437269.32</v>
          </cell>
          <cell r="D1139">
            <v>355111.85</v>
          </cell>
          <cell r="E1139">
            <v>82157.47</v>
          </cell>
        </row>
        <row r="1140">
          <cell r="A1140" t="str">
            <v>37100028</v>
          </cell>
          <cell r="B1140" t="str">
            <v>CABLES STORE</v>
          </cell>
          <cell r="C1140">
            <v>989993.53</v>
          </cell>
          <cell r="D1140">
            <v>215639.88</v>
          </cell>
          <cell r="E1140">
            <v>774353.65</v>
          </cell>
        </row>
        <row r="1141">
          <cell r="A1141" t="str">
            <v>37100029</v>
          </cell>
          <cell r="B1141" t="str">
            <v>ELECTRIC. MISC.STORES</v>
          </cell>
          <cell r="C1141">
            <v>745172.58</v>
          </cell>
          <cell r="D1141">
            <v>530696.69999999995</v>
          </cell>
          <cell r="E1141">
            <v>214475.88</v>
          </cell>
        </row>
        <row r="1142">
          <cell r="A1142" t="str">
            <v>37100031</v>
          </cell>
          <cell r="C1142">
            <v>3700</v>
          </cell>
          <cell r="D1142">
            <v>3700</v>
          </cell>
          <cell r="E1142">
            <v>0</v>
          </cell>
        </row>
        <row r="1143">
          <cell r="A1143" t="str">
            <v>37100051</v>
          </cell>
          <cell r="B1143" t="str">
            <v>BLOW ROOM SPINNING</v>
          </cell>
          <cell r="C1143">
            <v>215759.35</v>
          </cell>
          <cell r="D1143">
            <v>145737.57</v>
          </cell>
          <cell r="E1143">
            <v>70021.78</v>
          </cell>
        </row>
        <row r="1144">
          <cell r="A1144" t="str">
            <v>37100052</v>
          </cell>
          <cell r="B1144" t="str">
            <v>DRAWIN SIMPLES SPARES</v>
          </cell>
          <cell r="C1144">
            <v>3397819.25</v>
          </cell>
          <cell r="D1144">
            <v>3313631.32</v>
          </cell>
          <cell r="E1144">
            <v>84187.93</v>
          </cell>
        </row>
        <row r="1145">
          <cell r="A1145" t="str">
            <v>37100053</v>
          </cell>
          <cell r="B1145" t="str">
            <v>CARDING</v>
          </cell>
          <cell r="C1145">
            <v>1806176.4</v>
          </cell>
          <cell r="D1145">
            <v>1005989.23</v>
          </cell>
          <cell r="E1145">
            <v>800187.17</v>
          </cell>
        </row>
        <row r="1146">
          <cell r="A1146" t="str">
            <v>37100054</v>
          </cell>
          <cell r="B1146" t="str">
            <v>AUTO CONE</v>
          </cell>
          <cell r="C1146">
            <v>310142.5</v>
          </cell>
          <cell r="D1146">
            <v>245391.68</v>
          </cell>
          <cell r="E1146">
            <v>64750.82</v>
          </cell>
        </row>
        <row r="1147">
          <cell r="A1147" t="str">
            <v>37100055</v>
          </cell>
          <cell r="B1147" t="str">
            <v>LABARTRIES STORES</v>
          </cell>
          <cell r="C1147">
            <v>26619</v>
          </cell>
          <cell r="D1147">
            <v>26619</v>
          </cell>
          <cell r="E1147">
            <v>0</v>
          </cell>
        </row>
        <row r="1148">
          <cell r="A1148" t="str">
            <v>37100058</v>
          </cell>
          <cell r="B1148" t="str">
            <v>RING</v>
          </cell>
          <cell r="C1148">
            <v>2033958.72</v>
          </cell>
          <cell r="D1148">
            <v>1579734.69</v>
          </cell>
          <cell r="E1148">
            <v>454224.03</v>
          </cell>
        </row>
        <row r="1149">
          <cell r="A1149" t="str">
            <v>37100059</v>
          </cell>
          <cell r="B1149" t="str">
            <v>ROLLER COVER</v>
          </cell>
          <cell r="C1149">
            <v>1068909.96</v>
          </cell>
          <cell r="D1149">
            <v>846006.33</v>
          </cell>
          <cell r="E1149">
            <v>222903.63</v>
          </cell>
        </row>
        <row r="1150">
          <cell r="A1150" t="str">
            <v>37100062</v>
          </cell>
          <cell r="B1150" t="str">
            <v>DAILY CONSUMABLE ITEMS</v>
          </cell>
          <cell r="C1150">
            <v>4656388.99</v>
          </cell>
          <cell r="D1150">
            <v>3769935.99</v>
          </cell>
          <cell r="E1150">
            <v>886453</v>
          </cell>
        </row>
        <row r="1151">
          <cell r="A1151" t="str">
            <v>37100063</v>
          </cell>
          <cell r="B1151" t="str">
            <v>FITTING STORES</v>
          </cell>
          <cell r="C1151">
            <v>5811.71</v>
          </cell>
          <cell r="D1151">
            <v>1668.99</v>
          </cell>
          <cell r="E1151">
            <v>4142.72</v>
          </cell>
        </row>
        <row r="1152">
          <cell r="A1152" t="str">
            <v>37100064</v>
          </cell>
          <cell r="B1152" t="str">
            <v>COMBER</v>
          </cell>
          <cell r="C1152">
            <v>123279.94</v>
          </cell>
          <cell r="D1152">
            <v>90575.67</v>
          </cell>
          <cell r="E1152">
            <v>32704.27</v>
          </cell>
        </row>
        <row r="1153">
          <cell r="A1153" t="str">
            <v>37100067</v>
          </cell>
          <cell r="B1153" t="str">
            <v>GEAR</v>
          </cell>
          <cell r="C1153">
            <v>390754.1</v>
          </cell>
          <cell r="D1153">
            <v>211007.8</v>
          </cell>
          <cell r="E1153">
            <v>179746.3</v>
          </cell>
        </row>
        <row r="1154">
          <cell r="A1154" t="str">
            <v>37100070</v>
          </cell>
          <cell r="B1154" t="str">
            <v>GENERAL STORE</v>
          </cell>
          <cell r="C1154">
            <v>178459.43</v>
          </cell>
          <cell r="D1154">
            <v>62135.8</v>
          </cell>
          <cell r="E1154">
            <v>116323.63</v>
          </cell>
        </row>
        <row r="1155">
          <cell r="A1155" t="str">
            <v>37100071</v>
          </cell>
          <cell r="B1155" t="str">
            <v>STAFF AMINITY</v>
          </cell>
          <cell r="C1155">
            <v>425</v>
          </cell>
          <cell r="D1155">
            <v>6925</v>
          </cell>
          <cell r="E1155">
            <v>-6500</v>
          </cell>
        </row>
        <row r="1156">
          <cell r="A1156" t="str">
            <v>37100074</v>
          </cell>
          <cell r="B1156" t="str">
            <v>TOOLS</v>
          </cell>
          <cell r="C1156">
            <v>6500</v>
          </cell>
          <cell r="D1156">
            <v>0</v>
          </cell>
          <cell r="E1156">
            <v>6500</v>
          </cell>
        </row>
        <row r="1157">
          <cell r="A1157" t="str">
            <v>37100076</v>
          </cell>
          <cell r="B1157" t="str">
            <v>PACKING</v>
          </cell>
          <cell r="C1157">
            <v>84219.04</v>
          </cell>
          <cell r="D1157">
            <v>393.34</v>
          </cell>
          <cell r="E1157">
            <v>83825.7</v>
          </cell>
        </row>
        <row r="1158">
          <cell r="A1158" t="str">
            <v>37100077</v>
          </cell>
          <cell r="B1158" t="str">
            <v>GENERATER</v>
          </cell>
          <cell r="C1158">
            <v>11980281.060000001</v>
          </cell>
          <cell r="D1158">
            <v>10183329.880000001</v>
          </cell>
          <cell r="E1158">
            <v>1796951.18</v>
          </cell>
        </row>
        <row r="1159">
          <cell r="A1159" t="str">
            <v>37100078</v>
          </cell>
          <cell r="B1159" t="str">
            <v>PIPES STORES</v>
          </cell>
          <cell r="C1159">
            <v>0.32</v>
          </cell>
          <cell r="D1159">
            <v>0</v>
          </cell>
          <cell r="E1159">
            <v>0.32</v>
          </cell>
        </row>
        <row r="1160">
          <cell r="A1160" t="str">
            <v>37100080</v>
          </cell>
          <cell r="B1160" t="str">
            <v>STORE SPINNING</v>
          </cell>
          <cell r="C1160">
            <v>10912012</v>
          </cell>
          <cell r="D1160">
            <v>10912012</v>
          </cell>
          <cell r="E1160">
            <v>0</v>
          </cell>
        </row>
        <row r="1161">
          <cell r="A1161" t="str">
            <v>39000000</v>
          </cell>
          <cell r="B1161" t="str">
            <v>STOCK-IN-TRADE</v>
          </cell>
          <cell r="C1161">
            <v>652968133.63999999</v>
          </cell>
          <cell r="D1161">
            <v>346037226.11000001</v>
          </cell>
          <cell r="E1161">
            <v>306930907.52999997</v>
          </cell>
        </row>
        <row r="1162">
          <cell r="A1162" t="str">
            <v>39040000</v>
          </cell>
          <cell r="B1162" t="str">
            <v>TENSIL FIBRE</v>
          </cell>
          <cell r="C1162">
            <v>190575</v>
          </cell>
          <cell r="D1162">
            <v>0</v>
          </cell>
          <cell r="E1162">
            <v>190575</v>
          </cell>
        </row>
        <row r="1163">
          <cell r="A1163" t="str">
            <v>39040001</v>
          </cell>
          <cell r="B1163" t="str">
            <v>TENSIL FIBRE</v>
          </cell>
          <cell r="C1163">
            <v>190575</v>
          </cell>
          <cell r="D1163">
            <v>0</v>
          </cell>
          <cell r="E1163">
            <v>190575</v>
          </cell>
        </row>
        <row r="1164">
          <cell r="A1164" t="str">
            <v>39050000</v>
          </cell>
          <cell r="B1164" t="str">
            <v>RAW MATERIAL (Spinning)</v>
          </cell>
          <cell r="C1164">
            <v>254343390.05000001</v>
          </cell>
          <cell r="D1164">
            <v>134488261</v>
          </cell>
          <cell r="E1164">
            <v>119855129.05</v>
          </cell>
        </row>
        <row r="1165">
          <cell r="A1165" t="str">
            <v>39050001</v>
          </cell>
          <cell r="B1165" t="str">
            <v>COTTON</v>
          </cell>
          <cell r="C1165">
            <v>246724705.75999999</v>
          </cell>
          <cell r="D1165">
            <v>134488261</v>
          </cell>
          <cell r="E1165">
            <v>112236444.76000001</v>
          </cell>
        </row>
        <row r="1166">
          <cell r="A1166" t="str">
            <v>39050002</v>
          </cell>
          <cell r="B1166" t="str">
            <v>POLYESTER</v>
          </cell>
          <cell r="C1166">
            <v>1915</v>
          </cell>
          <cell r="D1166">
            <v>0</v>
          </cell>
          <cell r="E1166">
            <v>1915</v>
          </cell>
        </row>
        <row r="1167">
          <cell r="A1167" t="str">
            <v>39050006</v>
          </cell>
          <cell r="B1167" t="str">
            <v>IMPORTED COTTON</v>
          </cell>
          <cell r="C1167">
            <v>7616769.29</v>
          </cell>
          <cell r="D1167">
            <v>0</v>
          </cell>
          <cell r="E1167">
            <v>7616769.29</v>
          </cell>
        </row>
        <row r="1168">
          <cell r="A1168" t="str">
            <v>39060000</v>
          </cell>
          <cell r="B1168" t="str">
            <v>WORK IN PROCESS (SPINNING)</v>
          </cell>
          <cell r="C1168">
            <v>6351329</v>
          </cell>
          <cell r="D1168">
            <v>0</v>
          </cell>
          <cell r="E1168">
            <v>6351329</v>
          </cell>
        </row>
        <row r="1169">
          <cell r="A1169" t="str">
            <v>39060001</v>
          </cell>
          <cell r="B1169" t="str">
            <v>WORK IN PROCESS (SPINNING)</v>
          </cell>
          <cell r="C1169">
            <v>6351329</v>
          </cell>
          <cell r="D1169">
            <v>0</v>
          </cell>
          <cell r="E1169">
            <v>6351329</v>
          </cell>
        </row>
        <row r="1170">
          <cell r="A1170" t="str">
            <v>39070000</v>
          </cell>
          <cell r="B1170" t="str">
            <v>FINISHED GOODS (SPINNING)</v>
          </cell>
          <cell r="C1170">
            <v>15279968</v>
          </cell>
          <cell r="D1170">
            <v>0</v>
          </cell>
          <cell r="E1170">
            <v>15279968</v>
          </cell>
        </row>
        <row r="1171">
          <cell r="A1171" t="str">
            <v>39070001</v>
          </cell>
          <cell r="B1171" t="str">
            <v>FINISHED GOODS (SPINNING)</v>
          </cell>
          <cell r="C1171">
            <v>15279968</v>
          </cell>
          <cell r="D1171">
            <v>0</v>
          </cell>
          <cell r="E1171">
            <v>15279968</v>
          </cell>
        </row>
        <row r="1172">
          <cell r="A1172" t="str">
            <v>39100000</v>
          </cell>
          <cell r="B1172" t="str">
            <v>RAW MATERIAL (Weaving)</v>
          </cell>
          <cell r="C1172">
            <v>47073571.539999999</v>
          </cell>
          <cell r="D1172">
            <v>28225146.109999999</v>
          </cell>
          <cell r="E1172">
            <v>18848425.43</v>
          </cell>
        </row>
        <row r="1173">
          <cell r="A1173" t="str">
            <v>39100004</v>
          </cell>
          <cell r="B1173" t="str">
            <v>COTTON YARN 20/1</v>
          </cell>
          <cell r="C1173">
            <v>3072941</v>
          </cell>
          <cell r="D1173">
            <v>520564</v>
          </cell>
          <cell r="E1173">
            <v>2552377</v>
          </cell>
        </row>
        <row r="1174">
          <cell r="A1174" t="str">
            <v>39100006</v>
          </cell>
          <cell r="B1174" t="str">
            <v>COTTON YARN 24/1</v>
          </cell>
          <cell r="C1174">
            <v>506480</v>
          </cell>
          <cell r="D1174">
            <v>1814539</v>
          </cell>
          <cell r="E1174">
            <v>-1308059</v>
          </cell>
        </row>
        <row r="1175">
          <cell r="A1175" t="str">
            <v>39100008</v>
          </cell>
          <cell r="B1175" t="str">
            <v>COTTON YARN 30/1</v>
          </cell>
          <cell r="C1175">
            <v>728000</v>
          </cell>
          <cell r="D1175">
            <v>456000</v>
          </cell>
          <cell r="E1175">
            <v>272000</v>
          </cell>
        </row>
        <row r="1176">
          <cell r="A1176" t="str">
            <v>39100013</v>
          </cell>
          <cell r="B1176" t="str">
            <v>P.C YARN 20/1</v>
          </cell>
          <cell r="C1176">
            <v>0</v>
          </cell>
          <cell r="D1176">
            <v>121500</v>
          </cell>
          <cell r="E1176">
            <v>-121500</v>
          </cell>
        </row>
        <row r="1177">
          <cell r="A1177" t="str">
            <v>39100016</v>
          </cell>
          <cell r="B1177" t="str">
            <v>P.C YARN 24/1</v>
          </cell>
          <cell r="C1177">
            <v>4386126</v>
          </cell>
          <cell r="D1177">
            <v>3346591</v>
          </cell>
          <cell r="E1177">
            <v>1039535</v>
          </cell>
        </row>
        <row r="1178">
          <cell r="A1178" t="str">
            <v>39100017</v>
          </cell>
          <cell r="B1178" t="str">
            <v>P.C YARN 30/1</v>
          </cell>
          <cell r="C1178">
            <v>13704606</v>
          </cell>
          <cell r="D1178">
            <v>9713371</v>
          </cell>
          <cell r="E1178">
            <v>3991235</v>
          </cell>
        </row>
        <row r="1179">
          <cell r="A1179" t="str">
            <v>39100019</v>
          </cell>
          <cell r="B1179" t="str">
            <v>P.C. YARN 36/1</v>
          </cell>
          <cell r="C1179">
            <v>48023</v>
          </cell>
          <cell r="D1179">
            <v>0</v>
          </cell>
          <cell r="E1179">
            <v>48023</v>
          </cell>
        </row>
        <row r="1180">
          <cell r="A1180" t="str">
            <v>39100020</v>
          </cell>
          <cell r="B1180" t="str">
            <v>P.C. YARN 40/1</v>
          </cell>
          <cell r="C1180">
            <v>15418980</v>
          </cell>
          <cell r="D1180">
            <v>6955856</v>
          </cell>
          <cell r="E1180">
            <v>8463124</v>
          </cell>
        </row>
        <row r="1181">
          <cell r="A1181" t="str">
            <v>39100023</v>
          </cell>
          <cell r="B1181" t="str">
            <v>P.C. YARN 16/1</v>
          </cell>
          <cell r="C1181">
            <v>3147913</v>
          </cell>
          <cell r="D1181">
            <v>2554343</v>
          </cell>
          <cell r="E1181">
            <v>593570</v>
          </cell>
        </row>
        <row r="1182">
          <cell r="A1182" t="str">
            <v>39100026</v>
          </cell>
          <cell r="B1182" t="str">
            <v>COTTON YARN 60/2</v>
          </cell>
          <cell r="C1182">
            <v>139589</v>
          </cell>
          <cell r="D1182">
            <v>0</v>
          </cell>
          <cell r="E1182">
            <v>139589</v>
          </cell>
        </row>
        <row r="1183">
          <cell r="A1183" t="str">
            <v>39100028</v>
          </cell>
          <cell r="B1183" t="str">
            <v>COTTON YARN 50/2</v>
          </cell>
          <cell r="C1183">
            <v>1694363</v>
          </cell>
          <cell r="D1183">
            <v>1590930.11</v>
          </cell>
          <cell r="E1183">
            <v>103432.89</v>
          </cell>
        </row>
        <row r="1184">
          <cell r="A1184" t="str">
            <v>39100039</v>
          </cell>
          <cell r="B1184" t="str">
            <v>YARN STOCK 11/1</v>
          </cell>
          <cell r="C1184">
            <v>273522</v>
          </cell>
          <cell r="D1184">
            <v>246652</v>
          </cell>
          <cell r="E1184">
            <v>26870</v>
          </cell>
        </row>
        <row r="1185">
          <cell r="A1185" t="str">
            <v>39100042</v>
          </cell>
          <cell r="B1185" t="str">
            <v>40/1</v>
          </cell>
          <cell r="C1185">
            <v>2139800</v>
          </cell>
          <cell r="D1185">
            <v>218400</v>
          </cell>
          <cell r="E1185">
            <v>1921400</v>
          </cell>
        </row>
        <row r="1186">
          <cell r="A1186" t="str">
            <v>39100043</v>
          </cell>
          <cell r="B1186" t="str">
            <v>12/1 CRD</v>
          </cell>
          <cell r="C1186">
            <v>520000.05</v>
          </cell>
          <cell r="D1186">
            <v>0</v>
          </cell>
          <cell r="E1186">
            <v>520000.05</v>
          </cell>
        </row>
        <row r="1187">
          <cell r="A1187" t="str">
            <v>39100045</v>
          </cell>
          <cell r="B1187" t="str">
            <v>16/1 CRD</v>
          </cell>
          <cell r="C1187">
            <v>136042</v>
          </cell>
          <cell r="D1187">
            <v>0</v>
          </cell>
          <cell r="E1187">
            <v>136042</v>
          </cell>
        </row>
        <row r="1188">
          <cell r="A1188" t="str">
            <v>39100047</v>
          </cell>
          <cell r="B1188" t="str">
            <v>S10/S PC</v>
          </cell>
          <cell r="C1188">
            <v>137716</v>
          </cell>
          <cell r="D1188">
            <v>0</v>
          </cell>
          <cell r="E1188">
            <v>137716</v>
          </cell>
        </row>
        <row r="1189">
          <cell r="A1189" t="str">
            <v>39100048</v>
          </cell>
          <cell r="B1189" t="str">
            <v>CRD 8/1</v>
          </cell>
          <cell r="C1189">
            <v>1014000</v>
          </cell>
          <cell r="D1189">
            <v>686400</v>
          </cell>
          <cell r="E1189">
            <v>327600</v>
          </cell>
        </row>
        <row r="1190">
          <cell r="A1190" t="str">
            <v>39100059</v>
          </cell>
          <cell r="B1190" t="str">
            <v>RULLER COVER</v>
          </cell>
          <cell r="C1190">
            <v>5470.49</v>
          </cell>
          <cell r="D1190">
            <v>0</v>
          </cell>
          <cell r="E1190">
            <v>5470.49</v>
          </cell>
        </row>
        <row r="1191">
          <cell r="A1191" t="str">
            <v>39110000</v>
          </cell>
          <cell r="B1191" t="str">
            <v>WORK IN PROCESS (WEAVING)</v>
          </cell>
          <cell r="C1191">
            <v>9867944</v>
          </cell>
          <cell r="D1191">
            <v>0</v>
          </cell>
          <cell r="E1191">
            <v>9867944</v>
          </cell>
        </row>
        <row r="1192">
          <cell r="A1192" t="str">
            <v>39110001</v>
          </cell>
          <cell r="B1192" t="str">
            <v>WORK IN PROCESS (WEAVING)</v>
          </cell>
          <cell r="C1192">
            <v>9867944</v>
          </cell>
          <cell r="D1192">
            <v>0</v>
          </cell>
          <cell r="E1192">
            <v>9867944</v>
          </cell>
        </row>
        <row r="1193">
          <cell r="A1193" t="str">
            <v>39120000</v>
          </cell>
          <cell r="B1193" t="str">
            <v>FINISHED GOODS  (WEAVING)</v>
          </cell>
          <cell r="C1193">
            <v>35162888</v>
          </cell>
          <cell r="D1193">
            <v>0</v>
          </cell>
          <cell r="E1193">
            <v>35162888</v>
          </cell>
        </row>
        <row r="1194">
          <cell r="A1194" t="str">
            <v>39120001</v>
          </cell>
          <cell r="B1194" t="str">
            <v>FINISHED GOODS  (WEAVING)</v>
          </cell>
          <cell r="C1194">
            <v>35162888</v>
          </cell>
          <cell r="D1194">
            <v>0</v>
          </cell>
          <cell r="E1194">
            <v>35162888</v>
          </cell>
        </row>
        <row r="1195">
          <cell r="A1195" t="str">
            <v>39130000</v>
          </cell>
          <cell r="B1195" t="str">
            <v>TRANSFER YARN FROM SPPINING</v>
          </cell>
          <cell r="C1195">
            <v>273318487</v>
          </cell>
          <cell r="D1195">
            <v>183323819</v>
          </cell>
          <cell r="E1195">
            <v>89994668</v>
          </cell>
        </row>
        <row r="1196">
          <cell r="A1196" t="str">
            <v>39130002</v>
          </cell>
          <cell r="B1196" t="str">
            <v>21/1 COTTON</v>
          </cell>
          <cell r="C1196">
            <v>154717636</v>
          </cell>
          <cell r="D1196">
            <v>110062687</v>
          </cell>
          <cell r="E1196">
            <v>44654949</v>
          </cell>
        </row>
        <row r="1197">
          <cell r="A1197" t="str">
            <v>39130003</v>
          </cell>
          <cell r="B1197" t="str">
            <v>30/1 COTTON</v>
          </cell>
          <cell r="C1197">
            <v>9201400</v>
          </cell>
          <cell r="D1197">
            <v>8555900</v>
          </cell>
          <cell r="E1197">
            <v>645500</v>
          </cell>
        </row>
        <row r="1198">
          <cell r="A1198" t="str">
            <v>39130004</v>
          </cell>
          <cell r="B1198" t="str">
            <v>40/1 COTTON</v>
          </cell>
          <cell r="C1198">
            <v>16990628</v>
          </cell>
          <cell r="D1198">
            <v>12380505</v>
          </cell>
          <cell r="E1198">
            <v>4610123</v>
          </cell>
        </row>
        <row r="1199">
          <cell r="A1199" t="str">
            <v>39130005</v>
          </cell>
          <cell r="B1199" t="str">
            <v>16/01 COTTON</v>
          </cell>
          <cell r="C1199">
            <v>69915250</v>
          </cell>
          <cell r="D1199">
            <v>37271300</v>
          </cell>
          <cell r="E1199">
            <v>32643950</v>
          </cell>
        </row>
        <row r="1200">
          <cell r="A1200" t="str">
            <v>39130006</v>
          </cell>
          <cell r="B1200" t="str">
            <v>24/S YARN</v>
          </cell>
          <cell r="C1200">
            <v>0</v>
          </cell>
          <cell r="D1200">
            <v>16800</v>
          </cell>
          <cell r="E1200">
            <v>-16800</v>
          </cell>
        </row>
        <row r="1201">
          <cell r="A1201" t="str">
            <v>39130008</v>
          </cell>
          <cell r="B1201" t="str">
            <v>12/1 YARN</v>
          </cell>
          <cell r="C1201">
            <v>21172100</v>
          </cell>
          <cell r="D1201">
            <v>14356550</v>
          </cell>
          <cell r="E1201">
            <v>6815550</v>
          </cell>
        </row>
        <row r="1202">
          <cell r="A1202" t="str">
            <v>39130010</v>
          </cell>
          <cell r="B1202" t="str">
            <v>YARN TRSF.</v>
          </cell>
          <cell r="C1202">
            <v>911973</v>
          </cell>
          <cell r="D1202">
            <v>680077</v>
          </cell>
          <cell r="E1202">
            <v>231896</v>
          </cell>
        </row>
        <row r="1203">
          <cell r="A1203" t="str">
            <v>39130048</v>
          </cell>
          <cell r="B1203" t="str">
            <v>CRD 8/1</v>
          </cell>
          <cell r="C1203">
            <v>409500</v>
          </cell>
          <cell r="D1203">
            <v>0</v>
          </cell>
          <cell r="E1203">
            <v>409500</v>
          </cell>
        </row>
        <row r="1204">
          <cell r="A1204" t="str">
            <v>39140000</v>
          </cell>
          <cell r="B1204" t="str">
            <v>FABRIC STOCKS</v>
          </cell>
          <cell r="C1204">
            <v>11379981</v>
          </cell>
          <cell r="D1204">
            <v>0</v>
          </cell>
          <cell r="E1204">
            <v>11379981</v>
          </cell>
        </row>
        <row r="1205">
          <cell r="A1205" t="str">
            <v>39140001</v>
          </cell>
          <cell r="B1205" t="str">
            <v>CLOTH  STOCKS 20X20/108X58 63"</v>
          </cell>
          <cell r="C1205">
            <v>1820208</v>
          </cell>
          <cell r="D1205">
            <v>0</v>
          </cell>
          <cell r="E1205">
            <v>1820208</v>
          </cell>
        </row>
        <row r="1206">
          <cell r="A1206" t="str">
            <v>39140002</v>
          </cell>
          <cell r="B1206" t="str">
            <v>SOTCK CLOTH 20*16*128*60 30</v>
          </cell>
          <cell r="C1206">
            <v>2402945</v>
          </cell>
          <cell r="D1206">
            <v>0</v>
          </cell>
          <cell r="E1206">
            <v>2402945</v>
          </cell>
        </row>
        <row r="1207">
          <cell r="A1207" t="str">
            <v>39140003</v>
          </cell>
          <cell r="B1207" t="str">
            <v>C16*12/108*56 63"</v>
          </cell>
          <cell r="C1207">
            <v>6081875</v>
          </cell>
          <cell r="D1207">
            <v>0</v>
          </cell>
          <cell r="E1207">
            <v>6081875</v>
          </cell>
        </row>
        <row r="1208">
          <cell r="A1208" t="str">
            <v>39140004</v>
          </cell>
          <cell r="B1208" t="str">
            <v>C40*40/13</v>
          </cell>
          <cell r="C1208">
            <v>114453</v>
          </cell>
          <cell r="D1208">
            <v>0</v>
          </cell>
          <cell r="E1208">
            <v>114453</v>
          </cell>
        </row>
        <row r="1209">
          <cell r="A1209" t="str">
            <v>39140099</v>
          </cell>
          <cell r="B1209" t="str">
            <v>FABRIC STOCKS IN TRANSIST</v>
          </cell>
          <cell r="C1209">
            <v>960500</v>
          </cell>
          <cell r="D1209">
            <v>0</v>
          </cell>
          <cell r="E1209">
            <v>960500</v>
          </cell>
        </row>
        <row r="1210">
          <cell r="A1210" t="str">
            <v>40000000</v>
          </cell>
          <cell r="B1210" t="str">
            <v>LETTER OF CREDITS</v>
          </cell>
          <cell r="C1210">
            <v>38171718.530000001</v>
          </cell>
          <cell r="D1210">
            <v>36432214.789999999</v>
          </cell>
          <cell r="E1210">
            <v>1739503.74</v>
          </cell>
        </row>
        <row r="1211">
          <cell r="A1211" t="str">
            <v>40010000</v>
          </cell>
          <cell r="B1211" t="str">
            <v>LETTER OF CREDITS</v>
          </cell>
          <cell r="C1211">
            <v>38171718.530000001</v>
          </cell>
          <cell r="D1211">
            <v>36432214.789999999</v>
          </cell>
          <cell r="E1211">
            <v>1739503.74</v>
          </cell>
        </row>
        <row r="1212">
          <cell r="A1212" t="str">
            <v>40010005</v>
          </cell>
          <cell r="B1212" t="str">
            <v>L/C NO. 717344</v>
          </cell>
          <cell r="C1212">
            <v>2715</v>
          </cell>
          <cell r="D1212">
            <v>3099</v>
          </cell>
          <cell r="E1212">
            <v>-384</v>
          </cell>
        </row>
        <row r="1213">
          <cell r="A1213" t="str">
            <v>40010020</v>
          </cell>
          <cell r="B1213" t="str">
            <v>COTTON L/C # 99/029 PCBL US $ 279658.23</v>
          </cell>
          <cell r="C1213">
            <v>384755.14</v>
          </cell>
          <cell r="D1213">
            <v>0</v>
          </cell>
          <cell r="E1213">
            <v>384755.14</v>
          </cell>
        </row>
        <row r="1214">
          <cell r="A1214" t="str">
            <v>40010028</v>
          </cell>
          <cell r="B1214" t="str">
            <v>L/C # 99/67 COTTON</v>
          </cell>
          <cell r="C1214">
            <v>8686714.8900000006</v>
          </cell>
          <cell r="D1214">
            <v>8686714.2899999991</v>
          </cell>
          <cell r="E1214">
            <v>0.6</v>
          </cell>
        </row>
        <row r="1215">
          <cell r="A1215" t="str">
            <v>40010030</v>
          </cell>
          <cell r="B1215" t="str">
            <v>L/C NO. 99/072</v>
          </cell>
          <cell r="C1215">
            <v>1896818</v>
          </cell>
          <cell r="D1215">
            <v>1896818</v>
          </cell>
          <cell r="E1215">
            <v>0</v>
          </cell>
        </row>
        <row r="1216">
          <cell r="A1216" t="str">
            <v>40010031</v>
          </cell>
          <cell r="B1216" t="str">
            <v>L/C NO. 99077 P.C.BANK US $ 50,500</v>
          </cell>
          <cell r="C1216">
            <v>3466334.82</v>
          </cell>
          <cell r="D1216">
            <v>3474263</v>
          </cell>
          <cell r="E1216">
            <v>-7928.18</v>
          </cell>
        </row>
        <row r="1217">
          <cell r="A1217" t="str">
            <v>40010032</v>
          </cell>
          <cell r="B1217" t="str">
            <v>L.C 403/06/2000 US $ 25500 P.C.B</v>
          </cell>
          <cell r="C1217">
            <v>3214525</v>
          </cell>
          <cell r="D1217">
            <v>3214525</v>
          </cell>
          <cell r="E1217">
            <v>0</v>
          </cell>
        </row>
        <row r="1218">
          <cell r="A1218" t="str">
            <v>40010033</v>
          </cell>
          <cell r="B1218" t="str">
            <v>L.C 403/16/2000 EURO 33,590.39 PCB</v>
          </cell>
          <cell r="C1218">
            <v>3920670</v>
          </cell>
          <cell r="D1218">
            <v>3920670</v>
          </cell>
          <cell r="E1218">
            <v>0</v>
          </cell>
        </row>
        <row r="1219">
          <cell r="A1219" t="str">
            <v>40010034</v>
          </cell>
          <cell r="B1219" t="str">
            <v>L.C 403/24/2000 US $ 27,000 PCB</v>
          </cell>
          <cell r="C1219">
            <v>3409714</v>
          </cell>
          <cell r="D1219">
            <v>3409714</v>
          </cell>
          <cell r="E1219">
            <v>0</v>
          </cell>
        </row>
        <row r="1220">
          <cell r="A1220" t="str">
            <v>40010035</v>
          </cell>
          <cell r="B1220" t="str">
            <v>LC 403/19/2000 POUND ST 3120/-</v>
          </cell>
          <cell r="C1220">
            <v>618863.97</v>
          </cell>
          <cell r="D1220">
            <v>619456</v>
          </cell>
          <cell r="E1220">
            <v>-592.03</v>
          </cell>
        </row>
        <row r="1221">
          <cell r="A1221" t="str">
            <v>40010036</v>
          </cell>
          <cell r="B1221" t="str">
            <v>L.C 2000/25</v>
          </cell>
          <cell r="C1221">
            <v>508095</v>
          </cell>
          <cell r="D1221">
            <v>0</v>
          </cell>
          <cell r="E1221">
            <v>508095</v>
          </cell>
        </row>
        <row r="1222">
          <cell r="A1222" t="str">
            <v>40010037</v>
          </cell>
          <cell r="B1222" t="str">
            <v>L/C NO. 2000/26</v>
          </cell>
          <cell r="C1222">
            <v>505274</v>
          </cell>
          <cell r="D1222">
            <v>505274</v>
          </cell>
          <cell r="E1222">
            <v>0</v>
          </cell>
        </row>
        <row r="1223">
          <cell r="A1223" t="str">
            <v>40010038</v>
          </cell>
          <cell r="B1223" t="str">
            <v>L/C NO. 2000/27</v>
          </cell>
          <cell r="C1223">
            <v>1634015.84</v>
          </cell>
          <cell r="D1223">
            <v>1608070</v>
          </cell>
          <cell r="E1223">
            <v>25945.84</v>
          </cell>
        </row>
        <row r="1224">
          <cell r="A1224" t="str">
            <v>40010039</v>
          </cell>
          <cell r="B1224" t="str">
            <v>L/C NO. 2000/28</v>
          </cell>
          <cell r="C1224">
            <v>457753</v>
          </cell>
          <cell r="D1224">
            <v>457753</v>
          </cell>
          <cell r="E1224">
            <v>0</v>
          </cell>
        </row>
        <row r="1225">
          <cell r="A1225" t="str">
            <v>40010040</v>
          </cell>
          <cell r="B1225" t="str">
            <v>MARGIN OF L/C'S</v>
          </cell>
          <cell r="C1225">
            <v>3508400</v>
          </cell>
          <cell r="D1225">
            <v>3836530</v>
          </cell>
          <cell r="E1225">
            <v>-328130</v>
          </cell>
        </row>
        <row r="1226">
          <cell r="A1226" t="str">
            <v>40010041</v>
          </cell>
          <cell r="B1226" t="str">
            <v>L/C NO. 2000/029</v>
          </cell>
          <cell r="C1226">
            <v>555860.84</v>
          </cell>
          <cell r="D1226">
            <v>563251</v>
          </cell>
          <cell r="E1226">
            <v>-7390.16</v>
          </cell>
        </row>
        <row r="1227">
          <cell r="A1227" t="str">
            <v>40010042</v>
          </cell>
          <cell r="B1227" t="str">
            <v>L/C NO. 2000/32</v>
          </cell>
          <cell r="C1227">
            <v>3308768.5</v>
          </cell>
          <cell r="D1227">
            <v>3320074.5</v>
          </cell>
          <cell r="E1227">
            <v>-11306</v>
          </cell>
        </row>
        <row r="1228">
          <cell r="A1228" t="str">
            <v>40010043</v>
          </cell>
          <cell r="B1228" t="str">
            <v>L/C NO. 2000/021</v>
          </cell>
          <cell r="C1228">
            <v>903238.53</v>
          </cell>
          <cell r="D1228">
            <v>919102</v>
          </cell>
          <cell r="E1228">
            <v>-15863.47</v>
          </cell>
        </row>
        <row r="1229">
          <cell r="A1229" t="str">
            <v>40010044</v>
          </cell>
          <cell r="B1229" t="str">
            <v>L/C NO. 2000/42</v>
          </cell>
          <cell r="C1229">
            <v>1176253</v>
          </cell>
          <cell r="D1229">
            <v>0</v>
          </cell>
          <cell r="E1229">
            <v>1176253</v>
          </cell>
        </row>
        <row r="1230">
          <cell r="A1230" t="str">
            <v>40010045</v>
          </cell>
          <cell r="B1230" t="str">
            <v>L/C NO. 8973/786/2000</v>
          </cell>
          <cell r="C1230">
            <v>9668</v>
          </cell>
          <cell r="D1230">
            <v>0</v>
          </cell>
          <cell r="E1230">
            <v>9668</v>
          </cell>
        </row>
        <row r="1231">
          <cell r="A1231" t="str">
            <v>40010052</v>
          </cell>
          <cell r="B1231" t="str">
            <v>APLPHA INSURANCE</v>
          </cell>
          <cell r="C1231">
            <v>6380</v>
          </cell>
          <cell r="D1231">
            <v>0</v>
          </cell>
          <cell r="E1231">
            <v>6380</v>
          </cell>
        </row>
        <row r="1232">
          <cell r="A1232" t="str">
            <v>42000000</v>
          </cell>
          <cell r="B1232" t="str">
            <v>TRADE DEBTORS</v>
          </cell>
          <cell r="C1232">
            <v>752542986.57000005</v>
          </cell>
          <cell r="D1232">
            <v>708855646.65999997</v>
          </cell>
          <cell r="E1232">
            <v>43687339.909999996</v>
          </cell>
        </row>
        <row r="1233">
          <cell r="A1233" t="str">
            <v>42050000</v>
          </cell>
          <cell r="B1233" t="str">
            <v>YARN</v>
          </cell>
          <cell r="C1233">
            <v>142992466.25</v>
          </cell>
          <cell r="D1233">
            <v>133354170.5</v>
          </cell>
          <cell r="E1233">
            <v>9638295.75</v>
          </cell>
        </row>
        <row r="1234">
          <cell r="A1234" t="str">
            <v>42050003</v>
          </cell>
          <cell r="B1234" t="str">
            <v>ENVICO ENTERPRISES</v>
          </cell>
          <cell r="C1234">
            <v>2040952</v>
          </cell>
          <cell r="D1234">
            <v>2040952</v>
          </cell>
          <cell r="E1234">
            <v>0</v>
          </cell>
        </row>
        <row r="1235">
          <cell r="A1235" t="str">
            <v>42050108</v>
          </cell>
          <cell r="B1235" t="str">
            <v>SHAHTAJ TEXTILES</v>
          </cell>
          <cell r="C1235">
            <v>8894103</v>
          </cell>
          <cell r="D1235">
            <v>8894103</v>
          </cell>
          <cell r="E1235">
            <v>0</v>
          </cell>
        </row>
        <row r="1236">
          <cell r="A1236" t="str">
            <v>42050118</v>
          </cell>
          <cell r="B1236" t="str">
            <v>ZIA-UL-QAMAR</v>
          </cell>
          <cell r="C1236">
            <v>389261</v>
          </cell>
          <cell r="D1236">
            <v>0</v>
          </cell>
          <cell r="E1236">
            <v>389261</v>
          </cell>
        </row>
        <row r="1237">
          <cell r="A1237" t="str">
            <v>42050134</v>
          </cell>
          <cell r="B1237" t="str">
            <v>GLOB LACE &amp; GENRAL WEAVING</v>
          </cell>
          <cell r="C1237">
            <v>0</v>
          </cell>
          <cell r="D1237">
            <v>63542</v>
          </cell>
          <cell r="E1237">
            <v>-63542</v>
          </cell>
        </row>
        <row r="1238">
          <cell r="A1238" t="str">
            <v>42050135</v>
          </cell>
          <cell r="B1238" t="str">
            <v>HAJI BROTHERS</v>
          </cell>
          <cell r="C1238">
            <v>706671</v>
          </cell>
          <cell r="D1238">
            <v>112504</v>
          </cell>
          <cell r="E1238">
            <v>594167</v>
          </cell>
        </row>
        <row r="1239">
          <cell r="A1239" t="str">
            <v>42050141</v>
          </cell>
          <cell r="B1239" t="str">
            <v>TARIQ YARN MARKET</v>
          </cell>
          <cell r="C1239">
            <v>43037895</v>
          </cell>
          <cell r="D1239">
            <v>40808754</v>
          </cell>
          <cell r="E1239">
            <v>2229141</v>
          </cell>
        </row>
        <row r="1240">
          <cell r="A1240" t="str">
            <v>42050145</v>
          </cell>
          <cell r="B1240" t="str">
            <v>M/S NOVA ENTERPRISES</v>
          </cell>
          <cell r="C1240">
            <v>298390</v>
          </cell>
          <cell r="D1240">
            <v>0</v>
          </cell>
          <cell r="E1240">
            <v>298390</v>
          </cell>
        </row>
        <row r="1241">
          <cell r="A1241" t="str">
            <v>42050152</v>
          </cell>
          <cell r="B1241" t="str">
            <v>M/S GHANI TEXTILES</v>
          </cell>
          <cell r="C1241">
            <v>82500</v>
          </cell>
          <cell r="D1241">
            <v>0</v>
          </cell>
          <cell r="E1241">
            <v>82500</v>
          </cell>
        </row>
        <row r="1242">
          <cell r="A1242" t="str">
            <v>42050153</v>
          </cell>
          <cell r="B1242" t="str">
            <v>M/S RASHI TEXTILES LTD</v>
          </cell>
          <cell r="C1242">
            <v>3111045</v>
          </cell>
          <cell r="D1242">
            <v>2969595</v>
          </cell>
          <cell r="E1242">
            <v>141450</v>
          </cell>
        </row>
        <row r="1243">
          <cell r="A1243" t="str">
            <v>42050160</v>
          </cell>
          <cell r="B1243" t="str">
            <v>M/S ZIA UL QAMMER</v>
          </cell>
          <cell r="C1243">
            <v>0</v>
          </cell>
          <cell r="D1243">
            <v>37615</v>
          </cell>
          <cell r="E1243">
            <v>-37615</v>
          </cell>
        </row>
        <row r="1244">
          <cell r="A1244" t="str">
            <v>42050163</v>
          </cell>
          <cell r="B1244" t="str">
            <v>ACMC INDUSTRIES</v>
          </cell>
          <cell r="C1244">
            <v>789400.75</v>
          </cell>
          <cell r="D1244">
            <v>0</v>
          </cell>
          <cell r="E1244">
            <v>789400.75</v>
          </cell>
        </row>
        <row r="1245">
          <cell r="A1245" t="str">
            <v>42050165</v>
          </cell>
          <cell r="B1245" t="str">
            <v>MUDASER &amp; RASHEED</v>
          </cell>
          <cell r="C1245">
            <v>0</v>
          </cell>
          <cell r="D1245">
            <v>899297</v>
          </cell>
          <cell r="E1245">
            <v>-899297</v>
          </cell>
        </row>
        <row r="1246">
          <cell r="A1246" t="str">
            <v>42050166</v>
          </cell>
          <cell r="B1246" t="str">
            <v>AMJAM BROTHERS KASUER</v>
          </cell>
          <cell r="C1246">
            <v>0</v>
          </cell>
          <cell r="D1246">
            <v>163962</v>
          </cell>
          <cell r="E1246">
            <v>-163962</v>
          </cell>
        </row>
        <row r="1247">
          <cell r="A1247" t="str">
            <v>42050168</v>
          </cell>
          <cell r="B1247" t="str">
            <v>FAISAL SHAH WASTE</v>
          </cell>
          <cell r="C1247">
            <v>50000</v>
          </cell>
          <cell r="D1247">
            <v>681334</v>
          </cell>
          <cell r="E1247">
            <v>-631334</v>
          </cell>
        </row>
        <row r="1248">
          <cell r="A1248" t="str">
            <v>42050169</v>
          </cell>
          <cell r="B1248" t="str">
            <v>ALI AKBAR FABRIC</v>
          </cell>
          <cell r="C1248">
            <v>367200</v>
          </cell>
          <cell r="D1248">
            <v>265081</v>
          </cell>
          <cell r="E1248">
            <v>102119</v>
          </cell>
        </row>
        <row r="1249">
          <cell r="A1249" t="str">
            <v>42050170</v>
          </cell>
          <cell r="B1249" t="str">
            <v>MOHAMMAD ASIF FAISALABAD</v>
          </cell>
          <cell r="C1249">
            <v>101438</v>
          </cell>
          <cell r="D1249">
            <v>0</v>
          </cell>
          <cell r="E1249">
            <v>101438</v>
          </cell>
        </row>
        <row r="1250">
          <cell r="A1250" t="str">
            <v>42050173</v>
          </cell>
          <cell r="B1250" t="str">
            <v>Towler Ltd C/o Mr.Yaqoob</v>
          </cell>
          <cell r="C1250">
            <v>5138501</v>
          </cell>
          <cell r="D1250">
            <v>5295752</v>
          </cell>
          <cell r="E1250">
            <v>-157251</v>
          </cell>
        </row>
        <row r="1251">
          <cell r="A1251" t="str">
            <v>42050174</v>
          </cell>
          <cell r="B1251" t="str">
            <v>AMJAD BROS C/O EXPERT TEX</v>
          </cell>
          <cell r="C1251">
            <v>0</v>
          </cell>
          <cell r="D1251">
            <v>161479</v>
          </cell>
          <cell r="E1251">
            <v>-161479</v>
          </cell>
        </row>
        <row r="1252">
          <cell r="A1252" t="str">
            <v>42050177</v>
          </cell>
          <cell r="B1252" t="str">
            <v>HAJI AZAM KASOOR</v>
          </cell>
          <cell r="C1252">
            <v>112504</v>
          </cell>
          <cell r="D1252">
            <v>112504</v>
          </cell>
          <cell r="E1252">
            <v>0</v>
          </cell>
        </row>
        <row r="1253">
          <cell r="A1253" t="str">
            <v>42050179</v>
          </cell>
          <cell r="B1253" t="str">
            <v>ALI ENTERPRISES</v>
          </cell>
          <cell r="C1253">
            <v>37602</v>
          </cell>
          <cell r="D1253">
            <v>37602</v>
          </cell>
          <cell r="E1253">
            <v>0</v>
          </cell>
        </row>
        <row r="1254">
          <cell r="A1254" t="str">
            <v>42050181</v>
          </cell>
          <cell r="B1254" t="str">
            <v>MOHSIN TEXTILES LTD</v>
          </cell>
          <cell r="C1254">
            <v>316500</v>
          </cell>
          <cell r="D1254">
            <v>0</v>
          </cell>
          <cell r="E1254">
            <v>316500</v>
          </cell>
        </row>
        <row r="1255">
          <cell r="A1255" t="str">
            <v>42050184</v>
          </cell>
          <cell r="B1255" t="str">
            <v>HAJARA TEXTILES MILL LTD</v>
          </cell>
          <cell r="C1255">
            <v>707937</v>
          </cell>
          <cell r="D1255">
            <v>702937</v>
          </cell>
          <cell r="E1255">
            <v>5000</v>
          </cell>
        </row>
        <row r="1256">
          <cell r="A1256" t="str">
            <v>42050185</v>
          </cell>
          <cell r="B1256" t="str">
            <v>HAMZA WALID FABRIC</v>
          </cell>
          <cell r="C1256">
            <v>38272</v>
          </cell>
          <cell r="D1256">
            <v>38272</v>
          </cell>
          <cell r="E1256">
            <v>0</v>
          </cell>
        </row>
        <row r="1257">
          <cell r="A1257" t="str">
            <v>42050190</v>
          </cell>
          <cell r="B1257" t="str">
            <v>EUROMADE (PVT) LTD</v>
          </cell>
          <cell r="C1257">
            <v>354760</v>
          </cell>
          <cell r="D1257">
            <v>0</v>
          </cell>
          <cell r="E1257">
            <v>354760</v>
          </cell>
        </row>
        <row r="1258">
          <cell r="A1258" t="str">
            <v>42050193</v>
          </cell>
          <cell r="B1258" t="str">
            <v>INDUS RAYAN MILLS</v>
          </cell>
          <cell r="C1258">
            <v>26450</v>
          </cell>
          <cell r="D1258">
            <v>0</v>
          </cell>
          <cell r="E1258">
            <v>26450</v>
          </cell>
        </row>
        <row r="1259">
          <cell r="A1259" t="str">
            <v>42050195</v>
          </cell>
          <cell r="B1259" t="str">
            <v>WAQAS BUSINESS</v>
          </cell>
          <cell r="C1259">
            <v>177905</v>
          </cell>
          <cell r="D1259">
            <v>177905</v>
          </cell>
          <cell r="E1259">
            <v>0</v>
          </cell>
        </row>
        <row r="1260">
          <cell r="A1260" t="str">
            <v>42050197</v>
          </cell>
          <cell r="B1260" t="str">
            <v>SM.NAWAZ C/O MOHIB</v>
          </cell>
          <cell r="C1260">
            <v>439530</v>
          </cell>
          <cell r="D1260">
            <v>337963</v>
          </cell>
          <cell r="E1260">
            <v>101567</v>
          </cell>
        </row>
        <row r="1261">
          <cell r="A1261" t="str">
            <v>42050199</v>
          </cell>
          <cell r="B1261" t="str">
            <v>A.T FABRIC</v>
          </cell>
          <cell r="C1261">
            <v>6645694</v>
          </cell>
          <cell r="D1261">
            <v>5865814</v>
          </cell>
          <cell r="E1261">
            <v>779880</v>
          </cell>
        </row>
        <row r="1262">
          <cell r="A1262" t="str">
            <v>42050200</v>
          </cell>
          <cell r="B1262" t="str">
            <v>5555</v>
          </cell>
          <cell r="C1262">
            <v>114188</v>
          </cell>
          <cell r="D1262">
            <v>114188</v>
          </cell>
          <cell r="E1262">
            <v>0</v>
          </cell>
        </row>
        <row r="1263">
          <cell r="A1263" t="str">
            <v>42050201</v>
          </cell>
          <cell r="B1263" t="str">
            <v>AHMED PACKAGES</v>
          </cell>
          <cell r="C1263">
            <v>562006</v>
          </cell>
          <cell r="D1263">
            <v>1061500</v>
          </cell>
          <cell r="E1263">
            <v>-499494</v>
          </cell>
        </row>
        <row r="1264">
          <cell r="A1264" t="str">
            <v>42050202</v>
          </cell>
          <cell r="B1264" t="str">
            <v>A.M KINT WEAR</v>
          </cell>
          <cell r="C1264">
            <v>1663999</v>
          </cell>
          <cell r="D1264">
            <v>1663999</v>
          </cell>
          <cell r="E1264">
            <v>0</v>
          </cell>
        </row>
        <row r="1265">
          <cell r="A1265" t="str">
            <v>42050203</v>
          </cell>
          <cell r="B1265" t="str">
            <v>CH. HOSIERY</v>
          </cell>
          <cell r="C1265">
            <v>832000</v>
          </cell>
          <cell r="D1265">
            <v>832000</v>
          </cell>
          <cell r="E1265">
            <v>0</v>
          </cell>
        </row>
        <row r="1266">
          <cell r="A1266" t="str">
            <v>42050204</v>
          </cell>
          <cell r="B1266" t="str">
            <v>MASOOD TEXTILES</v>
          </cell>
          <cell r="C1266">
            <v>20620029</v>
          </cell>
          <cell r="D1266">
            <v>15771267</v>
          </cell>
          <cell r="E1266">
            <v>4848762</v>
          </cell>
        </row>
        <row r="1267">
          <cell r="A1267" t="str">
            <v>42050205</v>
          </cell>
          <cell r="B1267" t="str">
            <v>ADONIS OVERSEAS</v>
          </cell>
          <cell r="C1267">
            <v>4173120</v>
          </cell>
          <cell r="D1267">
            <v>4173120</v>
          </cell>
          <cell r="E1267">
            <v>0</v>
          </cell>
        </row>
        <row r="1268">
          <cell r="A1268" t="str">
            <v>42050206</v>
          </cell>
          <cell r="B1268" t="str">
            <v>GULZAR KNITTING</v>
          </cell>
          <cell r="C1268">
            <v>4373208</v>
          </cell>
          <cell r="D1268">
            <v>4395752</v>
          </cell>
          <cell r="E1268">
            <v>-22544</v>
          </cell>
        </row>
        <row r="1269">
          <cell r="A1269" t="str">
            <v>42050207</v>
          </cell>
          <cell r="B1269" t="str">
            <v>KHALID FAREED LHR</v>
          </cell>
          <cell r="C1269">
            <v>639598</v>
          </cell>
          <cell r="D1269">
            <v>639598</v>
          </cell>
          <cell r="E1269">
            <v>0</v>
          </cell>
        </row>
        <row r="1270">
          <cell r="A1270" t="str">
            <v>42050215</v>
          </cell>
          <cell r="B1270" t="str">
            <v>MEKOTEX PVT LTD</v>
          </cell>
          <cell r="C1270">
            <v>1712637</v>
          </cell>
          <cell r="D1270">
            <v>1519922</v>
          </cell>
          <cell r="E1270">
            <v>192715</v>
          </cell>
        </row>
        <row r="1271">
          <cell r="A1271" t="str">
            <v>42050216</v>
          </cell>
          <cell r="B1271" t="str">
            <v>M.NAWAZ</v>
          </cell>
          <cell r="C1271">
            <v>10134556</v>
          </cell>
          <cell r="D1271">
            <v>10134616</v>
          </cell>
          <cell r="E1271">
            <v>-60</v>
          </cell>
        </row>
        <row r="1272">
          <cell r="A1272" t="str">
            <v>42050217</v>
          </cell>
          <cell r="B1272" t="str">
            <v>AHMED PACKAGES</v>
          </cell>
          <cell r="C1272">
            <v>1443825</v>
          </cell>
          <cell r="D1272">
            <v>1443825</v>
          </cell>
          <cell r="E1272">
            <v>0</v>
          </cell>
        </row>
        <row r="1273">
          <cell r="A1273" t="str">
            <v>42050218</v>
          </cell>
          <cell r="B1273" t="str">
            <v>REHMAN TEXTIELS</v>
          </cell>
          <cell r="C1273">
            <v>444590</v>
          </cell>
          <cell r="D1273">
            <v>342325</v>
          </cell>
          <cell r="E1273">
            <v>102265</v>
          </cell>
        </row>
        <row r="1274">
          <cell r="A1274" t="str">
            <v>42050221</v>
          </cell>
          <cell r="B1274" t="str">
            <v>GULZAR KNITTING</v>
          </cell>
          <cell r="C1274">
            <v>4395751.5</v>
          </cell>
          <cell r="D1274">
            <v>4395751.5</v>
          </cell>
          <cell r="E1274">
            <v>0</v>
          </cell>
        </row>
        <row r="1275">
          <cell r="A1275" t="str">
            <v>42050222</v>
          </cell>
          <cell r="B1275" t="str">
            <v>HANIF ABDUL RAZZAQ</v>
          </cell>
          <cell r="C1275">
            <v>837200</v>
          </cell>
          <cell r="D1275">
            <v>837200</v>
          </cell>
          <cell r="E1275">
            <v>0</v>
          </cell>
        </row>
        <row r="1276">
          <cell r="A1276" t="str">
            <v>42050223</v>
          </cell>
          <cell r="B1276" t="str">
            <v>ZAMEER TEXTILES</v>
          </cell>
          <cell r="C1276">
            <v>566605</v>
          </cell>
          <cell r="D1276">
            <v>566605</v>
          </cell>
          <cell r="E1276">
            <v>0</v>
          </cell>
        </row>
        <row r="1277">
          <cell r="A1277" t="str">
            <v>42050224</v>
          </cell>
          <cell r="B1277" t="str">
            <v>SADIQ FABRICS</v>
          </cell>
          <cell r="C1277">
            <v>1504200</v>
          </cell>
          <cell r="D1277">
            <v>1494280</v>
          </cell>
          <cell r="E1277">
            <v>9920</v>
          </cell>
        </row>
        <row r="1278">
          <cell r="A1278" t="str">
            <v>42050225</v>
          </cell>
          <cell r="B1278" t="str">
            <v>RIAZ FABRICS</v>
          </cell>
          <cell r="C1278">
            <v>5355376</v>
          </cell>
          <cell r="D1278">
            <v>5355400</v>
          </cell>
          <cell r="E1278">
            <v>-24</v>
          </cell>
        </row>
        <row r="1279">
          <cell r="A1279" t="str">
            <v>42050226</v>
          </cell>
          <cell r="B1279" t="str">
            <v>B.K TEXTILES</v>
          </cell>
          <cell r="C1279">
            <v>348599</v>
          </cell>
          <cell r="D1279">
            <v>348600</v>
          </cell>
          <cell r="E1279">
            <v>-1</v>
          </cell>
        </row>
        <row r="1280">
          <cell r="A1280" t="str">
            <v>42050227</v>
          </cell>
          <cell r="B1280" t="str">
            <v>AHMED TEXTILES</v>
          </cell>
          <cell r="C1280">
            <v>2751375</v>
          </cell>
          <cell r="D1280">
            <v>2751375</v>
          </cell>
          <cell r="E1280">
            <v>0</v>
          </cell>
        </row>
        <row r="1281">
          <cell r="A1281" t="str">
            <v>42050230</v>
          </cell>
          <cell r="B1281" t="str">
            <v>FAIR WAYS TRADING CORPORATIN</v>
          </cell>
          <cell r="C1281">
            <v>2242500</v>
          </cell>
          <cell r="D1281">
            <v>1696250</v>
          </cell>
          <cell r="E1281">
            <v>546250</v>
          </cell>
        </row>
        <row r="1282">
          <cell r="A1282" t="str">
            <v>42050231</v>
          </cell>
          <cell r="B1282" t="str">
            <v>IRFAN MANZOOR</v>
          </cell>
          <cell r="C1282">
            <v>3999</v>
          </cell>
          <cell r="D1282">
            <v>4000</v>
          </cell>
          <cell r="E1282">
            <v>-1</v>
          </cell>
        </row>
        <row r="1283">
          <cell r="A1283" t="str">
            <v>42050232</v>
          </cell>
          <cell r="B1283" t="str">
            <v>MFK TEXTILES</v>
          </cell>
          <cell r="C1283">
            <v>874575</v>
          </cell>
          <cell r="D1283">
            <v>874574</v>
          </cell>
          <cell r="E1283">
            <v>1</v>
          </cell>
        </row>
        <row r="1284">
          <cell r="A1284" t="str">
            <v>42050251</v>
          </cell>
          <cell r="B1284" t="str">
            <v>POLY COT INTERNATIONAL</v>
          </cell>
          <cell r="C1284">
            <v>239712</v>
          </cell>
          <cell r="D1284">
            <v>0</v>
          </cell>
          <cell r="E1284">
            <v>239712</v>
          </cell>
        </row>
        <row r="1285">
          <cell r="A1285" t="str">
            <v>42050252</v>
          </cell>
          <cell r="B1285" t="str">
            <v>KHALID FARID</v>
          </cell>
          <cell r="C1285">
            <v>639598</v>
          </cell>
          <cell r="D1285">
            <v>639600</v>
          </cell>
          <cell r="E1285">
            <v>-2</v>
          </cell>
        </row>
        <row r="1286">
          <cell r="A1286" t="str">
            <v>42050300</v>
          </cell>
          <cell r="B1286" t="str">
            <v>NAWAL TRADERS</v>
          </cell>
          <cell r="C1286">
            <v>499494</v>
          </cell>
          <cell r="D1286">
            <v>499500</v>
          </cell>
          <cell r="E1286">
            <v>-6</v>
          </cell>
        </row>
        <row r="1287">
          <cell r="A1287" t="str">
            <v>42050325</v>
          </cell>
          <cell r="B1287" t="str">
            <v>DIL PA SAND C/O TARIQ YARN</v>
          </cell>
          <cell r="C1287">
            <v>984000</v>
          </cell>
          <cell r="D1287">
            <v>984000</v>
          </cell>
          <cell r="E1287">
            <v>0</v>
          </cell>
        </row>
        <row r="1288">
          <cell r="A1288" t="str">
            <v>42050348</v>
          </cell>
          <cell r="B1288" t="str">
            <v>MECHANREY (PVT) LTD</v>
          </cell>
          <cell r="C1288">
            <v>948750</v>
          </cell>
          <cell r="D1288">
            <v>948750</v>
          </cell>
          <cell r="E1288">
            <v>0</v>
          </cell>
        </row>
        <row r="1289">
          <cell r="A1289" t="str">
            <v>42050349</v>
          </cell>
          <cell r="B1289" t="str">
            <v>YAQOOB TRADING</v>
          </cell>
          <cell r="C1289">
            <v>1280482</v>
          </cell>
          <cell r="D1289">
            <v>1280500</v>
          </cell>
          <cell r="E1289">
            <v>-18</v>
          </cell>
        </row>
        <row r="1290">
          <cell r="A1290" t="str">
            <v>42050352</v>
          </cell>
          <cell r="B1290" t="str">
            <v>MAWAB DIN &amp; CO.</v>
          </cell>
          <cell r="C1290">
            <v>0</v>
          </cell>
          <cell r="D1290">
            <v>300</v>
          </cell>
          <cell r="E1290">
            <v>-300</v>
          </cell>
        </row>
        <row r="1291">
          <cell r="A1291" t="str">
            <v>42050355</v>
          </cell>
          <cell r="B1291" t="str">
            <v>MOHAMMAD AFAZAL</v>
          </cell>
          <cell r="C1291">
            <v>2839002</v>
          </cell>
          <cell r="D1291">
            <v>2815425</v>
          </cell>
          <cell r="E1291">
            <v>23577</v>
          </cell>
        </row>
        <row r="1292">
          <cell r="A1292" t="str">
            <v>42100000</v>
          </cell>
          <cell r="B1292" t="str">
            <v>FABRIC</v>
          </cell>
          <cell r="C1292">
            <v>590830003.53999996</v>
          </cell>
          <cell r="D1292">
            <v>561852723.15999997</v>
          </cell>
          <cell r="E1292">
            <v>28977280.379999999</v>
          </cell>
        </row>
        <row r="1293">
          <cell r="A1293" t="str">
            <v>42100024</v>
          </cell>
          <cell r="B1293" t="str">
            <v>CHOONGNAM SPIN.CO. LTD</v>
          </cell>
          <cell r="C1293">
            <v>0</v>
          </cell>
          <cell r="D1293">
            <v>0.25</v>
          </cell>
          <cell r="E1293">
            <v>-0.25</v>
          </cell>
        </row>
        <row r="1294">
          <cell r="A1294" t="str">
            <v>42100029</v>
          </cell>
          <cell r="B1294" t="str">
            <v>M/S P.T. PROCESSORS LTD.</v>
          </cell>
          <cell r="C1294">
            <v>0</v>
          </cell>
          <cell r="D1294">
            <v>6291.06</v>
          </cell>
          <cell r="E1294">
            <v>-6291.06</v>
          </cell>
        </row>
        <row r="1295">
          <cell r="A1295" t="str">
            <v>42100041</v>
          </cell>
          <cell r="B1295" t="str">
            <v>M/S TEX PRO</v>
          </cell>
          <cell r="C1295">
            <v>0</v>
          </cell>
          <cell r="D1295">
            <v>0.32</v>
          </cell>
          <cell r="E1295">
            <v>-0.32</v>
          </cell>
        </row>
        <row r="1296">
          <cell r="A1296" t="str">
            <v>42100054</v>
          </cell>
          <cell r="B1296" t="str">
            <v>M/S WIDE WAYS TEXTIELS LTD</v>
          </cell>
          <cell r="C1296">
            <v>12479231</v>
          </cell>
          <cell r="D1296">
            <v>12454275</v>
          </cell>
          <cell r="E1296">
            <v>24956</v>
          </cell>
        </row>
        <row r="1297">
          <cell r="A1297" t="str">
            <v>42100056</v>
          </cell>
          <cell r="B1297" t="str">
            <v>M/S WINNITS INVESTMENT</v>
          </cell>
          <cell r="C1297">
            <v>3957222</v>
          </cell>
          <cell r="D1297">
            <v>3800581</v>
          </cell>
          <cell r="E1297">
            <v>156641</v>
          </cell>
        </row>
        <row r="1298">
          <cell r="A1298" t="str">
            <v>42100059</v>
          </cell>
          <cell r="B1298" t="str">
            <v>TAI TUNG H.K</v>
          </cell>
          <cell r="C1298">
            <v>104957</v>
          </cell>
          <cell r="D1298">
            <v>0</v>
          </cell>
          <cell r="E1298">
            <v>104957</v>
          </cell>
        </row>
        <row r="1299">
          <cell r="A1299" t="str">
            <v>42100064</v>
          </cell>
          <cell r="B1299" t="str">
            <v>YUNG MING TRADING LTD</v>
          </cell>
          <cell r="C1299">
            <v>0</v>
          </cell>
          <cell r="D1299">
            <v>38992</v>
          </cell>
          <cell r="E1299">
            <v>-38992</v>
          </cell>
        </row>
        <row r="1300">
          <cell r="A1300" t="str">
            <v>42100067</v>
          </cell>
          <cell r="B1300" t="str">
            <v>CHARTKAZ INTL</v>
          </cell>
          <cell r="C1300">
            <v>0</v>
          </cell>
          <cell r="D1300">
            <v>72892</v>
          </cell>
          <cell r="E1300">
            <v>-72892</v>
          </cell>
        </row>
        <row r="1301">
          <cell r="A1301" t="str">
            <v>42100069</v>
          </cell>
          <cell r="B1301" t="str">
            <v>ZIBAAN CO. KOREA</v>
          </cell>
          <cell r="C1301">
            <v>0</v>
          </cell>
          <cell r="D1301">
            <v>2992</v>
          </cell>
          <cell r="E1301">
            <v>-2992</v>
          </cell>
        </row>
        <row r="1302">
          <cell r="A1302" t="str">
            <v>42100073</v>
          </cell>
          <cell r="B1302" t="str">
            <v>AL-KAMAL TRADE ORGANIZATION</v>
          </cell>
          <cell r="C1302">
            <v>1964520</v>
          </cell>
          <cell r="D1302">
            <v>1964520</v>
          </cell>
          <cell r="E1302">
            <v>0</v>
          </cell>
        </row>
        <row r="1303">
          <cell r="A1303" t="str">
            <v>42100108</v>
          </cell>
          <cell r="B1303" t="str">
            <v>HANEEF MEMON</v>
          </cell>
          <cell r="C1303">
            <v>0</v>
          </cell>
          <cell r="D1303">
            <v>427995</v>
          </cell>
          <cell r="E1303">
            <v>-427995</v>
          </cell>
        </row>
        <row r="1304">
          <cell r="A1304" t="str">
            <v>42100127</v>
          </cell>
          <cell r="B1304" t="str">
            <v>MAISA TEXTILE</v>
          </cell>
          <cell r="C1304">
            <v>530477.5</v>
          </cell>
          <cell r="D1304">
            <v>0</v>
          </cell>
          <cell r="E1304">
            <v>530477.5</v>
          </cell>
        </row>
        <row r="1305">
          <cell r="A1305" t="str">
            <v>42100139</v>
          </cell>
          <cell r="B1305" t="str">
            <v>EAST ASIAN TRADERS KRACHI</v>
          </cell>
          <cell r="C1305">
            <v>2239455</v>
          </cell>
          <cell r="D1305">
            <v>2154733</v>
          </cell>
          <cell r="E1305">
            <v>84722</v>
          </cell>
        </row>
        <row r="1306">
          <cell r="A1306" t="str">
            <v>42100141</v>
          </cell>
          <cell r="B1306" t="str">
            <v>INCOTEX LHR</v>
          </cell>
          <cell r="C1306">
            <v>90805</v>
          </cell>
          <cell r="D1306">
            <v>0</v>
          </cell>
          <cell r="E1306">
            <v>90805</v>
          </cell>
        </row>
        <row r="1307">
          <cell r="A1307" t="str">
            <v>42100149</v>
          </cell>
          <cell r="B1307" t="str">
            <v>MASOOD TRADERS</v>
          </cell>
          <cell r="C1307">
            <v>15777</v>
          </cell>
          <cell r="D1307">
            <v>0</v>
          </cell>
          <cell r="E1307">
            <v>15777</v>
          </cell>
        </row>
        <row r="1308">
          <cell r="A1308" t="str">
            <v>42100157</v>
          </cell>
          <cell r="B1308" t="str">
            <v>M/S SIDDIQUE SONS DYING KRI</v>
          </cell>
          <cell r="C1308">
            <v>3378249</v>
          </cell>
          <cell r="D1308">
            <v>3378249.25</v>
          </cell>
          <cell r="E1308">
            <v>-0.25</v>
          </cell>
        </row>
        <row r="1309">
          <cell r="A1309" t="str">
            <v>42100164</v>
          </cell>
          <cell r="B1309" t="str">
            <v>M/S EHSAN YOUSAF TEXTILES</v>
          </cell>
          <cell r="C1309">
            <v>1621617</v>
          </cell>
          <cell r="D1309">
            <v>1613025</v>
          </cell>
          <cell r="E1309">
            <v>8592</v>
          </cell>
        </row>
        <row r="1310">
          <cell r="A1310" t="str">
            <v>42100178</v>
          </cell>
          <cell r="B1310" t="str">
            <v>M/S ABDULLAH AND CO.,</v>
          </cell>
          <cell r="C1310">
            <v>51907</v>
          </cell>
          <cell r="D1310">
            <v>0</v>
          </cell>
          <cell r="E1310">
            <v>51907</v>
          </cell>
        </row>
        <row r="1311">
          <cell r="A1311" t="str">
            <v>42100180</v>
          </cell>
          <cell r="B1311" t="str">
            <v>M/S MANZOOR SAFDAR</v>
          </cell>
          <cell r="C1311">
            <v>18</v>
          </cell>
          <cell r="D1311">
            <v>0</v>
          </cell>
          <cell r="E1311">
            <v>18</v>
          </cell>
        </row>
        <row r="1312">
          <cell r="A1312" t="str">
            <v>42100186</v>
          </cell>
          <cell r="B1312" t="str">
            <v>ROMMI ENTERPRISES</v>
          </cell>
          <cell r="C1312">
            <v>121081645</v>
          </cell>
          <cell r="D1312">
            <v>114039860</v>
          </cell>
          <cell r="E1312">
            <v>7041785</v>
          </cell>
        </row>
        <row r="1313">
          <cell r="A1313" t="str">
            <v>42100187</v>
          </cell>
          <cell r="B1313" t="str">
            <v>M/S LONG GRAIN RICE MILL</v>
          </cell>
          <cell r="C1313">
            <v>306643</v>
          </cell>
          <cell r="D1313">
            <v>0</v>
          </cell>
          <cell r="E1313">
            <v>306643</v>
          </cell>
        </row>
        <row r="1314">
          <cell r="A1314" t="str">
            <v>42100189</v>
          </cell>
          <cell r="B1314" t="str">
            <v>M/S MAAZ TAXTILES LTD</v>
          </cell>
          <cell r="C1314">
            <v>0</v>
          </cell>
          <cell r="D1314">
            <v>80152</v>
          </cell>
          <cell r="E1314">
            <v>-80152</v>
          </cell>
        </row>
        <row r="1315">
          <cell r="A1315" t="str">
            <v>42100190</v>
          </cell>
          <cell r="B1315" t="str">
            <v>M/S SIDDIQUE INDUST.</v>
          </cell>
          <cell r="C1315">
            <v>517500</v>
          </cell>
          <cell r="D1315">
            <v>456847</v>
          </cell>
          <cell r="E1315">
            <v>60653</v>
          </cell>
        </row>
        <row r="1316">
          <cell r="A1316" t="str">
            <v>42100193</v>
          </cell>
          <cell r="B1316" t="str">
            <v>MAHMOOD TEXTILES LTD</v>
          </cell>
          <cell r="C1316">
            <v>20917600</v>
          </cell>
          <cell r="D1316">
            <v>20917600</v>
          </cell>
          <cell r="E1316">
            <v>0</v>
          </cell>
        </row>
        <row r="1317">
          <cell r="A1317" t="str">
            <v>42100195</v>
          </cell>
          <cell r="B1317" t="str">
            <v>MUHAMMAD HANIF HASHWANI</v>
          </cell>
          <cell r="C1317">
            <v>1380000</v>
          </cell>
          <cell r="D1317">
            <v>1380000</v>
          </cell>
          <cell r="E1317">
            <v>0</v>
          </cell>
        </row>
        <row r="1318">
          <cell r="A1318" t="str">
            <v>42100196</v>
          </cell>
          <cell r="B1318" t="str">
            <v>QAMAR TEXTILES &amp; C.MILI</v>
          </cell>
          <cell r="C1318">
            <v>567687</v>
          </cell>
          <cell r="D1318">
            <v>543375.5</v>
          </cell>
          <cell r="E1318">
            <v>24311.5</v>
          </cell>
        </row>
        <row r="1319">
          <cell r="A1319" t="str">
            <v>42100200</v>
          </cell>
          <cell r="B1319" t="str">
            <v>JOE FASHION</v>
          </cell>
          <cell r="C1319">
            <v>16468719</v>
          </cell>
          <cell r="D1319">
            <v>13787677</v>
          </cell>
          <cell r="E1319">
            <v>2681042</v>
          </cell>
        </row>
        <row r="1320">
          <cell r="A1320" t="str">
            <v>42100201</v>
          </cell>
          <cell r="B1320" t="str">
            <v>JOE FASHION</v>
          </cell>
          <cell r="C1320">
            <v>0</v>
          </cell>
          <cell r="D1320">
            <v>500</v>
          </cell>
          <cell r="E1320">
            <v>-500</v>
          </cell>
        </row>
        <row r="1321">
          <cell r="A1321" t="str">
            <v>42100202</v>
          </cell>
          <cell r="B1321" t="str">
            <v>UNIVERSAL FASHION</v>
          </cell>
          <cell r="C1321">
            <v>1264253</v>
          </cell>
          <cell r="D1321">
            <v>1264270</v>
          </cell>
          <cell r="E1321">
            <v>-17</v>
          </cell>
        </row>
        <row r="1322">
          <cell r="A1322" t="str">
            <v>42100203</v>
          </cell>
          <cell r="B1322" t="str">
            <v>PARSON HOLDING</v>
          </cell>
          <cell r="C1322">
            <v>508417.75</v>
          </cell>
          <cell r="D1322">
            <v>494500</v>
          </cell>
          <cell r="E1322">
            <v>13917.75</v>
          </cell>
        </row>
        <row r="1323">
          <cell r="A1323" t="str">
            <v>42100204</v>
          </cell>
          <cell r="B1323" t="str">
            <v>WAWA GARMENTS</v>
          </cell>
          <cell r="C1323">
            <v>1518000</v>
          </cell>
          <cell r="D1323">
            <v>0</v>
          </cell>
          <cell r="E1323">
            <v>1518000</v>
          </cell>
        </row>
        <row r="1324">
          <cell r="A1324" t="str">
            <v>42100207</v>
          </cell>
          <cell r="B1324" t="str">
            <v>ELLAHI'S (PVT) LTD</v>
          </cell>
          <cell r="C1324">
            <v>3259128</v>
          </cell>
          <cell r="D1324">
            <v>3259100</v>
          </cell>
          <cell r="E1324">
            <v>28</v>
          </cell>
        </row>
        <row r="1325">
          <cell r="A1325" t="str">
            <v>42100209</v>
          </cell>
          <cell r="B1325" t="str">
            <v>AKAF TRADERS</v>
          </cell>
          <cell r="C1325">
            <v>3650642</v>
          </cell>
          <cell r="D1325">
            <v>3594522</v>
          </cell>
          <cell r="E1325">
            <v>56120</v>
          </cell>
        </row>
        <row r="1326">
          <cell r="A1326" t="str">
            <v>42100216</v>
          </cell>
          <cell r="B1326" t="str">
            <v>M/S CHINAB FABRIC</v>
          </cell>
          <cell r="C1326">
            <v>17197513.399999999</v>
          </cell>
          <cell r="D1326">
            <v>10864304</v>
          </cell>
          <cell r="E1326">
            <v>6333209.4000000004</v>
          </cell>
        </row>
        <row r="1327">
          <cell r="A1327" t="str">
            <v>42100217</v>
          </cell>
          <cell r="B1327" t="str">
            <v>ASSOCIATES GARMETNSE</v>
          </cell>
          <cell r="C1327">
            <v>824725</v>
          </cell>
          <cell r="D1327">
            <v>783725</v>
          </cell>
          <cell r="E1327">
            <v>41000</v>
          </cell>
        </row>
        <row r="1328">
          <cell r="A1328" t="str">
            <v>42100218</v>
          </cell>
          <cell r="B1328" t="str">
            <v>MNH TEXTILESS CHANGE</v>
          </cell>
          <cell r="C1328">
            <v>10494247</v>
          </cell>
          <cell r="D1328">
            <v>13298649</v>
          </cell>
          <cell r="E1328">
            <v>-2804402</v>
          </cell>
        </row>
        <row r="1329">
          <cell r="A1329" t="str">
            <v>42100219</v>
          </cell>
          <cell r="B1329" t="str">
            <v>LAHI ENTERPRISES</v>
          </cell>
          <cell r="C1329">
            <v>31840</v>
          </cell>
          <cell r="D1329">
            <v>0</v>
          </cell>
          <cell r="E1329">
            <v>31840</v>
          </cell>
        </row>
        <row r="1330">
          <cell r="A1330" t="str">
            <v>42100220</v>
          </cell>
          <cell r="B1330" t="str">
            <v>PARSON HOLDINGS</v>
          </cell>
          <cell r="C1330">
            <v>1982887</v>
          </cell>
          <cell r="D1330">
            <v>1982888</v>
          </cell>
          <cell r="E1330">
            <v>-1</v>
          </cell>
        </row>
        <row r="1331">
          <cell r="A1331" t="str">
            <v>42100222</v>
          </cell>
          <cell r="B1331" t="str">
            <v>REELANCE WEAVINGE</v>
          </cell>
          <cell r="C1331">
            <v>3983600</v>
          </cell>
          <cell r="D1331">
            <v>3960600</v>
          </cell>
          <cell r="E1331">
            <v>23000</v>
          </cell>
        </row>
        <row r="1332">
          <cell r="A1332" t="str">
            <v>42100224</v>
          </cell>
          <cell r="B1332" t="str">
            <v>ALKOKAB ALIFIDI</v>
          </cell>
          <cell r="C1332">
            <v>0</v>
          </cell>
          <cell r="D1332">
            <v>468</v>
          </cell>
          <cell r="E1332">
            <v>-468</v>
          </cell>
        </row>
        <row r="1333">
          <cell r="A1333" t="str">
            <v>42100226</v>
          </cell>
          <cell r="B1333" t="str">
            <v>AL ABID SILK</v>
          </cell>
          <cell r="C1333">
            <v>1794836.9</v>
          </cell>
          <cell r="D1333">
            <v>998409.6</v>
          </cell>
          <cell r="E1333">
            <v>796427.3</v>
          </cell>
        </row>
        <row r="1334">
          <cell r="A1334" t="str">
            <v>42100231</v>
          </cell>
          <cell r="B1334" t="str">
            <v>NOOR GARMENTS</v>
          </cell>
          <cell r="C1334">
            <v>10721865</v>
          </cell>
          <cell r="D1334">
            <v>9970618</v>
          </cell>
          <cell r="E1334">
            <v>751247</v>
          </cell>
        </row>
        <row r="1335">
          <cell r="A1335" t="str">
            <v>42100232</v>
          </cell>
          <cell r="B1335" t="str">
            <v>NISHAT MILL FAISALABAD</v>
          </cell>
          <cell r="C1335">
            <v>10836496</v>
          </cell>
          <cell r="D1335">
            <v>10436632</v>
          </cell>
          <cell r="E1335">
            <v>399864</v>
          </cell>
        </row>
        <row r="1336">
          <cell r="A1336" t="str">
            <v>42100233</v>
          </cell>
          <cell r="B1336" t="str">
            <v>UNIVERSAL CORPORATION</v>
          </cell>
          <cell r="C1336">
            <v>0.2</v>
          </cell>
          <cell r="D1336">
            <v>0</v>
          </cell>
          <cell r="E1336">
            <v>0.2</v>
          </cell>
        </row>
        <row r="1337">
          <cell r="A1337" t="str">
            <v>42100239</v>
          </cell>
          <cell r="B1337" t="str">
            <v>S.M. TRADERS</v>
          </cell>
          <cell r="C1337">
            <v>10718177</v>
          </cell>
          <cell r="D1337">
            <v>9275865.5</v>
          </cell>
          <cell r="E1337">
            <v>1442311.5</v>
          </cell>
        </row>
        <row r="1338">
          <cell r="A1338" t="str">
            <v>42100240</v>
          </cell>
          <cell r="B1338" t="str">
            <v>FAIR PRICE SHOP TEXTILE MILL</v>
          </cell>
          <cell r="C1338">
            <v>0</v>
          </cell>
          <cell r="D1338">
            <v>34448</v>
          </cell>
          <cell r="E1338">
            <v>-34448</v>
          </cell>
        </row>
        <row r="1339">
          <cell r="A1339" t="str">
            <v>42100243</v>
          </cell>
          <cell r="B1339" t="str">
            <v>RASHI TEXTILES LTD</v>
          </cell>
          <cell r="C1339">
            <v>2404704</v>
          </cell>
          <cell r="D1339">
            <v>2646564</v>
          </cell>
          <cell r="E1339">
            <v>-241860</v>
          </cell>
        </row>
        <row r="1340">
          <cell r="A1340" t="str">
            <v>42100244</v>
          </cell>
          <cell r="B1340" t="str">
            <v>U &amp; I GARMENTS</v>
          </cell>
          <cell r="C1340">
            <v>468</v>
          </cell>
          <cell r="D1340">
            <v>0</v>
          </cell>
          <cell r="E1340">
            <v>468</v>
          </cell>
        </row>
        <row r="1341">
          <cell r="A1341" t="str">
            <v>42100245</v>
          </cell>
          <cell r="B1341" t="str">
            <v>M/S CENTRUY APPERAL</v>
          </cell>
          <cell r="C1341">
            <v>962795</v>
          </cell>
          <cell r="D1341">
            <v>941333</v>
          </cell>
          <cell r="E1341">
            <v>21462</v>
          </cell>
        </row>
        <row r="1342">
          <cell r="A1342" t="str">
            <v>42100247</v>
          </cell>
          <cell r="B1342" t="str">
            <v>A.N TRADING</v>
          </cell>
          <cell r="C1342">
            <v>0</v>
          </cell>
          <cell r="D1342">
            <v>543005</v>
          </cell>
          <cell r="E1342">
            <v>-543005</v>
          </cell>
        </row>
        <row r="1343">
          <cell r="A1343" t="str">
            <v>42100249</v>
          </cell>
          <cell r="B1343" t="str">
            <v>EAST WEST TEXTILES</v>
          </cell>
          <cell r="C1343">
            <v>178537.5</v>
          </cell>
          <cell r="D1343">
            <v>171224</v>
          </cell>
          <cell r="E1343">
            <v>7313.5</v>
          </cell>
        </row>
        <row r="1344">
          <cell r="A1344" t="str">
            <v>42100251</v>
          </cell>
          <cell r="B1344" t="str">
            <v>TEX NET PVT LTD</v>
          </cell>
          <cell r="C1344">
            <v>2870600</v>
          </cell>
          <cell r="D1344">
            <v>2865111</v>
          </cell>
          <cell r="E1344">
            <v>5489</v>
          </cell>
        </row>
        <row r="1345">
          <cell r="A1345" t="str">
            <v>42100257</v>
          </cell>
          <cell r="B1345" t="str">
            <v>M/S R.ALI SONS KARACHI</v>
          </cell>
          <cell r="C1345">
            <v>241500</v>
          </cell>
          <cell r="D1345">
            <v>241500</v>
          </cell>
          <cell r="E1345">
            <v>0</v>
          </cell>
        </row>
        <row r="1346">
          <cell r="A1346" t="str">
            <v>42100258</v>
          </cell>
          <cell r="B1346" t="str">
            <v>M/S SALEEM DENUM IND.</v>
          </cell>
          <cell r="C1346">
            <v>53831</v>
          </cell>
          <cell r="D1346">
            <v>0</v>
          </cell>
          <cell r="E1346">
            <v>53831</v>
          </cell>
        </row>
        <row r="1347">
          <cell r="A1347" t="str">
            <v>42100259</v>
          </cell>
          <cell r="B1347" t="str">
            <v>M/S ROYAL TEX INTERNATIONAL</v>
          </cell>
          <cell r="C1347">
            <v>0</v>
          </cell>
          <cell r="D1347">
            <v>0.5</v>
          </cell>
          <cell r="E1347">
            <v>-0.5</v>
          </cell>
        </row>
        <row r="1348">
          <cell r="A1348" t="str">
            <v>42100260</v>
          </cell>
          <cell r="B1348" t="str">
            <v>M/S FORTUN TRADING CO.</v>
          </cell>
          <cell r="C1348">
            <v>23989274</v>
          </cell>
          <cell r="D1348">
            <v>23921975</v>
          </cell>
          <cell r="E1348">
            <v>67299</v>
          </cell>
        </row>
        <row r="1349">
          <cell r="A1349" t="str">
            <v>42100261</v>
          </cell>
          <cell r="B1349" t="str">
            <v>VISTA APPAVEL</v>
          </cell>
          <cell r="C1349">
            <v>1553274.55</v>
          </cell>
          <cell r="D1349">
            <v>1573694</v>
          </cell>
          <cell r="E1349">
            <v>-20419.45</v>
          </cell>
        </row>
        <row r="1350">
          <cell r="A1350" t="str">
            <v>42100262</v>
          </cell>
          <cell r="B1350" t="str">
            <v>M/S ARUM INDUSTRIES</v>
          </cell>
          <cell r="C1350">
            <v>221433</v>
          </cell>
          <cell r="D1350">
            <v>0</v>
          </cell>
          <cell r="E1350">
            <v>221433</v>
          </cell>
        </row>
        <row r="1351">
          <cell r="A1351" t="str">
            <v>42100264</v>
          </cell>
          <cell r="B1351" t="str">
            <v>M/S RUPA FAB LIMITED</v>
          </cell>
          <cell r="C1351">
            <v>25983924.5</v>
          </cell>
          <cell r="D1351">
            <v>26171993</v>
          </cell>
          <cell r="E1351">
            <v>-188068.5</v>
          </cell>
        </row>
        <row r="1352">
          <cell r="A1352" t="str">
            <v>42100267</v>
          </cell>
          <cell r="B1352" t="str">
            <v>ALJADEED TEXTILES</v>
          </cell>
          <cell r="C1352">
            <v>0</v>
          </cell>
          <cell r="D1352">
            <v>74000</v>
          </cell>
          <cell r="E1352">
            <v>-74000</v>
          </cell>
        </row>
        <row r="1353">
          <cell r="A1353" t="str">
            <v>42100269</v>
          </cell>
          <cell r="B1353" t="str">
            <v>CASUEAL MODE</v>
          </cell>
          <cell r="C1353">
            <v>4704190</v>
          </cell>
          <cell r="D1353">
            <v>4709189.5599999996</v>
          </cell>
          <cell r="E1353">
            <v>-4999.5600000000004</v>
          </cell>
        </row>
        <row r="1354">
          <cell r="A1354" t="str">
            <v>42100271</v>
          </cell>
          <cell r="B1354" t="str">
            <v>HAMZA CORPORATION</v>
          </cell>
          <cell r="C1354">
            <v>4739460</v>
          </cell>
          <cell r="D1354">
            <v>4600925</v>
          </cell>
          <cell r="E1354">
            <v>138535</v>
          </cell>
        </row>
        <row r="1355">
          <cell r="A1355" t="str">
            <v>42100272</v>
          </cell>
          <cell r="B1355" t="str">
            <v>MONA GARMENTS</v>
          </cell>
          <cell r="C1355">
            <v>6069585</v>
          </cell>
          <cell r="D1355">
            <v>5380792</v>
          </cell>
          <cell r="E1355">
            <v>688793</v>
          </cell>
        </row>
        <row r="1356">
          <cell r="A1356" t="str">
            <v>42100273</v>
          </cell>
          <cell r="B1356" t="str">
            <v>M/S TOWELLERS LTD</v>
          </cell>
          <cell r="C1356">
            <v>1420803</v>
          </cell>
          <cell r="D1356">
            <v>1512049</v>
          </cell>
          <cell r="E1356">
            <v>-91246</v>
          </cell>
        </row>
        <row r="1357">
          <cell r="A1357" t="str">
            <v>42100275</v>
          </cell>
          <cell r="B1357" t="str">
            <v>M/S FATEH TEXTILES MILLS</v>
          </cell>
          <cell r="C1357">
            <v>5873034</v>
          </cell>
          <cell r="D1357">
            <v>8250000</v>
          </cell>
          <cell r="E1357">
            <v>-2376966</v>
          </cell>
        </row>
        <row r="1358">
          <cell r="A1358" t="str">
            <v>42100278</v>
          </cell>
          <cell r="B1358" t="str">
            <v>SCOTEX INDUSTRIES</v>
          </cell>
          <cell r="C1358">
            <v>0</v>
          </cell>
          <cell r="D1358">
            <v>43</v>
          </cell>
          <cell r="E1358">
            <v>-43</v>
          </cell>
        </row>
        <row r="1359">
          <cell r="A1359" t="str">
            <v>42100283</v>
          </cell>
          <cell r="B1359" t="str">
            <v>NFK EXPORT</v>
          </cell>
          <cell r="C1359">
            <v>2931455</v>
          </cell>
          <cell r="D1359">
            <v>2972039</v>
          </cell>
          <cell r="E1359">
            <v>-40584</v>
          </cell>
        </row>
        <row r="1360">
          <cell r="A1360" t="str">
            <v>42100285</v>
          </cell>
          <cell r="B1360" t="str">
            <v>MUSTAFA &amp; CO.</v>
          </cell>
          <cell r="C1360">
            <v>14963601</v>
          </cell>
          <cell r="D1360">
            <v>15053553</v>
          </cell>
          <cell r="E1360">
            <v>-89952</v>
          </cell>
        </row>
        <row r="1361">
          <cell r="A1361" t="str">
            <v>42100287</v>
          </cell>
          <cell r="B1361" t="str">
            <v>SUN TEXTIELS C/O ZIA FSD</v>
          </cell>
          <cell r="C1361">
            <v>0</v>
          </cell>
          <cell r="D1361">
            <v>0.5</v>
          </cell>
          <cell r="E1361">
            <v>-0.5</v>
          </cell>
        </row>
        <row r="1362">
          <cell r="A1362" t="str">
            <v>42100288</v>
          </cell>
          <cell r="B1362" t="str">
            <v>SACO TEX KHI</v>
          </cell>
          <cell r="C1362">
            <v>0</v>
          </cell>
          <cell r="D1362">
            <v>0.25</v>
          </cell>
          <cell r="E1362">
            <v>-0.25</v>
          </cell>
        </row>
        <row r="1363">
          <cell r="A1363" t="str">
            <v>42100289</v>
          </cell>
          <cell r="B1363" t="str">
            <v>RUPA FAISALABAD</v>
          </cell>
          <cell r="C1363">
            <v>5525750</v>
          </cell>
          <cell r="D1363">
            <v>5525750</v>
          </cell>
          <cell r="E1363">
            <v>0</v>
          </cell>
        </row>
        <row r="1364">
          <cell r="A1364" t="str">
            <v>42100292</v>
          </cell>
          <cell r="B1364" t="str">
            <v>LIBERTY EXPORTS</v>
          </cell>
          <cell r="C1364">
            <v>20201388</v>
          </cell>
          <cell r="D1364">
            <v>19772430</v>
          </cell>
          <cell r="E1364">
            <v>428958</v>
          </cell>
        </row>
        <row r="1365">
          <cell r="A1365" t="str">
            <v>42100294</v>
          </cell>
          <cell r="B1365" t="str">
            <v>ANEEZA GARMENTS C/O SIDDIQUE</v>
          </cell>
          <cell r="C1365">
            <v>310500</v>
          </cell>
          <cell r="D1365">
            <v>310500</v>
          </cell>
          <cell r="E1365">
            <v>0</v>
          </cell>
        </row>
        <row r="1366">
          <cell r="A1366" t="str">
            <v>42100295</v>
          </cell>
          <cell r="B1366" t="str">
            <v>UNION EXPORT</v>
          </cell>
          <cell r="C1366">
            <v>1</v>
          </cell>
          <cell r="D1366">
            <v>0</v>
          </cell>
          <cell r="E1366">
            <v>1</v>
          </cell>
        </row>
        <row r="1367">
          <cell r="A1367" t="str">
            <v>42100296</v>
          </cell>
          <cell r="B1367" t="str">
            <v>TARIQ RASHEED LHR</v>
          </cell>
          <cell r="C1367">
            <v>0</v>
          </cell>
          <cell r="D1367">
            <v>799229</v>
          </cell>
          <cell r="E1367">
            <v>-799229</v>
          </cell>
        </row>
        <row r="1368">
          <cell r="A1368" t="str">
            <v>42100297</v>
          </cell>
          <cell r="B1368" t="str">
            <v>ALPINE CORPORATON</v>
          </cell>
          <cell r="C1368">
            <v>0</v>
          </cell>
          <cell r="D1368">
            <v>289331</v>
          </cell>
          <cell r="E1368">
            <v>-289331</v>
          </cell>
        </row>
        <row r="1369">
          <cell r="A1369" t="str">
            <v>42100300</v>
          </cell>
          <cell r="B1369" t="str">
            <v>M.J TRADERS</v>
          </cell>
          <cell r="C1369">
            <v>4529965</v>
          </cell>
          <cell r="D1369">
            <v>4529966</v>
          </cell>
          <cell r="E1369">
            <v>-1</v>
          </cell>
        </row>
        <row r="1370">
          <cell r="A1370" t="str">
            <v>42100304</v>
          </cell>
          <cell r="B1370" t="str">
            <v>MUSTAQEEN DYEING</v>
          </cell>
          <cell r="C1370">
            <v>1782615</v>
          </cell>
          <cell r="D1370">
            <v>1770540</v>
          </cell>
          <cell r="E1370">
            <v>12075</v>
          </cell>
        </row>
        <row r="1371">
          <cell r="A1371" t="str">
            <v>42100305</v>
          </cell>
          <cell r="B1371" t="str">
            <v>ASSOCIATED INDS</v>
          </cell>
          <cell r="C1371">
            <v>1390000</v>
          </cell>
          <cell r="D1371">
            <v>0</v>
          </cell>
          <cell r="E1371">
            <v>1390000</v>
          </cell>
        </row>
        <row r="1372">
          <cell r="A1372" t="str">
            <v>42100308</v>
          </cell>
          <cell r="B1372" t="str">
            <v>AL AHLIA READEMADE GARMENST</v>
          </cell>
          <cell r="C1372">
            <v>792123</v>
          </cell>
          <cell r="D1372">
            <v>0</v>
          </cell>
          <cell r="E1372">
            <v>792123</v>
          </cell>
        </row>
        <row r="1373">
          <cell r="A1373" t="str">
            <v>42100310</v>
          </cell>
          <cell r="B1373" t="str">
            <v>N.A.TRADERS KARACHI</v>
          </cell>
          <cell r="C1373">
            <v>0</v>
          </cell>
          <cell r="D1373">
            <v>94190</v>
          </cell>
          <cell r="E1373">
            <v>-94190</v>
          </cell>
        </row>
        <row r="1374">
          <cell r="A1374" t="str">
            <v>42100313</v>
          </cell>
          <cell r="B1374" t="str">
            <v>UNIVERSAL CLOTHING</v>
          </cell>
          <cell r="C1374">
            <v>3513825</v>
          </cell>
          <cell r="D1374">
            <v>3513825</v>
          </cell>
          <cell r="E1374">
            <v>0</v>
          </cell>
        </row>
        <row r="1375">
          <cell r="A1375" t="str">
            <v>42100315</v>
          </cell>
          <cell r="B1375" t="str">
            <v>ALI ENTERPRISE</v>
          </cell>
          <cell r="C1375">
            <v>0</v>
          </cell>
          <cell r="D1375">
            <v>1027601</v>
          </cell>
          <cell r="E1375">
            <v>-1027601</v>
          </cell>
        </row>
        <row r="1376">
          <cell r="A1376" t="str">
            <v>42100318</v>
          </cell>
          <cell r="B1376" t="str">
            <v>ALPHA GARMENTS</v>
          </cell>
          <cell r="C1376">
            <v>8644477</v>
          </cell>
          <cell r="D1376">
            <v>8351356</v>
          </cell>
          <cell r="E1376">
            <v>293121</v>
          </cell>
        </row>
        <row r="1377">
          <cell r="A1377" t="str">
            <v>42100319</v>
          </cell>
          <cell r="B1377" t="str">
            <v>MUHAMMD SHAFIQUE FSD</v>
          </cell>
          <cell r="C1377">
            <v>0</v>
          </cell>
          <cell r="D1377">
            <v>285.37</v>
          </cell>
          <cell r="E1377">
            <v>-285.37</v>
          </cell>
        </row>
        <row r="1378">
          <cell r="A1378" t="str">
            <v>42100320</v>
          </cell>
          <cell r="B1378" t="str">
            <v>SITAR TEXTILES LTD</v>
          </cell>
          <cell r="C1378">
            <v>4486</v>
          </cell>
          <cell r="D1378">
            <v>0</v>
          </cell>
          <cell r="E1378">
            <v>4486</v>
          </cell>
        </row>
        <row r="1379">
          <cell r="A1379" t="str">
            <v>42100321</v>
          </cell>
          <cell r="B1379" t="str">
            <v>RAJ BY INDUSTRIES</v>
          </cell>
          <cell r="C1379">
            <v>6907360</v>
          </cell>
          <cell r="D1379">
            <v>8650827</v>
          </cell>
          <cell r="E1379">
            <v>-1743467</v>
          </cell>
        </row>
        <row r="1380">
          <cell r="A1380" t="str">
            <v>42100323</v>
          </cell>
          <cell r="B1380" t="str">
            <v>AGENTEX LAHORE</v>
          </cell>
          <cell r="C1380">
            <v>202825</v>
          </cell>
          <cell r="D1380">
            <v>3019</v>
          </cell>
          <cell r="E1380">
            <v>199806</v>
          </cell>
        </row>
        <row r="1381">
          <cell r="A1381" t="str">
            <v>42100326</v>
          </cell>
          <cell r="B1381" t="str">
            <v>ARTISTEC MILLINER</v>
          </cell>
          <cell r="C1381">
            <v>8427631</v>
          </cell>
          <cell r="D1381">
            <v>8427631</v>
          </cell>
          <cell r="E1381">
            <v>0</v>
          </cell>
        </row>
        <row r="1382">
          <cell r="A1382" t="str">
            <v>42100327</v>
          </cell>
          <cell r="B1382" t="str">
            <v>ELLCOT SPINNING</v>
          </cell>
          <cell r="C1382">
            <v>0.5</v>
          </cell>
          <cell r="D1382">
            <v>0</v>
          </cell>
          <cell r="E1382">
            <v>0.5</v>
          </cell>
        </row>
        <row r="1383">
          <cell r="A1383" t="str">
            <v>42100328</v>
          </cell>
          <cell r="B1383" t="str">
            <v>FAIR DEAL TEXTILES</v>
          </cell>
          <cell r="C1383">
            <v>6100750</v>
          </cell>
          <cell r="D1383">
            <v>6100750</v>
          </cell>
          <cell r="E1383">
            <v>0</v>
          </cell>
        </row>
        <row r="1384">
          <cell r="A1384" t="str">
            <v>42100330</v>
          </cell>
          <cell r="B1384" t="str">
            <v>H.S TRADING</v>
          </cell>
          <cell r="C1384">
            <v>65330</v>
          </cell>
          <cell r="D1384">
            <v>0</v>
          </cell>
          <cell r="E1384">
            <v>65330</v>
          </cell>
        </row>
        <row r="1385">
          <cell r="A1385" t="str">
            <v>42100332</v>
          </cell>
          <cell r="B1385" t="str">
            <v>ASCO TRADING</v>
          </cell>
          <cell r="C1385">
            <v>1244356</v>
          </cell>
          <cell r="D1385">
            <v>1114350</v>
          </cell>
          <cell r="E1385">
            <v>130006</v>
          </cell>
        </row>
        <row r="1386">
          <cell r="A1386" t="str">
            <v>42100334</v>
          </cell>
          <cell r="B1386" t="str">
            <v>FASION GARMENTS</v>
          </cell>
          <cell r="C1386">
            <v>1692307</v>
          </cell>
          <cell r="D1386">
            <v>1692320</v>
          </cell>
          <cell r="E1386">
            <v>-13</v>
          </cell>
        </row>
        <row r="1387">
          <cell r="A1387" t="str">
            <v>42100336</v>
          </cell>
          <cell r="B1387" t="str">
            <v>CHANGE</v>
          </cell>
          <cell r="C1387">
            <v>0</v>
          </cell>
          <cell r="D1387">
            <v>0.76</v>
          </cell>
          <cell r="E1387">
            <v>-0.76</v>
          </cell>
        </row>
        <row r="1388">
          <cell r="A1388" t="str">
            <v>42100338</v>
          </cell>
          <cell r="B1388" t="str">
            <v>ZEPHUR TEXTILES (PVT) LTD</v>
          </cell>
          <cell r="C1388">
            <v>15800377</v>
          </cell>
          <cell r="D1388">
            <v>11264377</v>
          </cell>
          <cell r="E1388">
            <v>4536000</v>
          </cell>
        </row>
        <row r="1389">
          <cell r="A1389" t="str">
            <v>42100339</v>
          </cell>
          <cell r="B1389" t="str">
            <v>MASOOD FABRIC LTD</v>
          </cell>
          <cell r="C1389">
            <v>12075894</v>
          </cell>
          <cell r="D1389">
            <v>12075894</v>
          </cell>
          <cell r="E1389">
            <v>0</v>
          </cell>
        </row>
        <row r="1390">
          <cell r="A1390" t="str">
            <v>42100343</v>
          </cell>
          <cell r="B1390" t="str">
            <v>KNIT KNOT</v>
          </cell>
          <cell r="C1390">
            <v>0</v>
          </cell>
          <cell r="D1390">
            <v>70794</v>
          </cell>
          <cell r="E1390">
            <v>-70794</v>
          </cell>
        </row>
        <row r="1391">
          <cell r="A1391" t="str">
            <v>42100344</v>
          </cell>
          <cell r="B1391" t="str">
            <v>RELAINCE WEAVING</v>
          </cell>
          <cell r="C1391">
            <v>0</v>
          </cell>
          <cell r="D1391">
            <v>1</v>
          </cell>
          <cell r="E1391">
            <v>-1</v>
          </cell>
        </row>
        <row r="1392">
          <cell r="A1392" t="str">
            <v>42100346</v>
          </cell>
          <cell r="B1392" t="str">
            <v>FAREENA TEXTILES</v>
          </cell>
          <cell r="C1392">
            <v>1762950</v>
          </cell>
          <cell r="D1392">
            <v>1762950</v>
          </cell>
          <cell r="E1392">
            <v>0</v>
          </cell>
        </row>
        <row r="1393">
          <cell r="A1393" t="str">
            <v>42100347</v>
          </cell>
          <cell r="B1393" t="str">
            <v>FATANI IMPEX</v>
          </cell>
          <cell r="C1393">
            <v>1208075</v>
          </cell>
          <cell r="D1393">
            <v>1208075</v>
          </cell>
          <cell r="E1393">
            <v>0</v>
          </cell>
        </row>
        <row r="1394">
          <cell r="A1394" t="str">
            <v>42100348</v>
          </cell>
          <cell r="B1394" t="str">
            <v>COTTON EN EX PVT</v>
          </cell>
          <cell r="C1394">
            <v>3342761</v>
          </cell>
          <cell r="D1394">
            <v>3342762</v>
          </cell>
          <cell r="E1394">
            <v>-1</v>
          </cell>
        </row>
        <row r="1395">
          <cell r="A1395" t="str">
            <v>42100349</v>
          </cell>
          <cell r="B1395" t="str">
            <v>CHARTKAR</v>
          </cell>
          <cell r="C1395">
            <v>764251</v>
          </cell>
          <cell r="D1395">
            <v>764251</v>
          </cell>
          <cell r="E1395">
            <v>0</v>
          </cell>
        </row>
        <row r="1396">
          <cell r="A1396" t="str">
            <v>42100351</v>
          </cell>
          <cell r="B1396" t="str">
            <v>AMIN INDUSTRIES</v>
          </cell>
          <cell r="C1396">
            <v>904250</v>
          </cell>
          <cell r="D1396">
            <v>804187</v>
          </cell>
          <cell r="E1396">
            <v>100063</v>
          </cell>
        </row>
        <row r="1397">
          <cell r="A1397" t="str">
            <v>42100352</v>
          </cell>
          <cell r="B1397" t="str">
            <v>GTT INTERNATIONAL</v>
          </cell>
          <cell r="C1397">
            <v>1414500</v>
          </cell>
          <cell r="D1397">
            <v>1414500</v>
          </cell>
          <cell r="E1397">
            <v>0</v>
          </cell>
        </row>
        <row r="1398">
          <cell r="A1398" t="str">
            <v>42100353</v>
          </cell>
          <cell r="B1398" t="str">
            <v>MUSHTAQ CORPORATION</v>
          </cell>
          <cell r="C1398">
            <v>3033125</v>
          </cell>
          <cell r="D1398">
            <v>3937625</v>
          </cell>
          <cell r="E1398">
            <v>-904500</v>
          </cell>
        </row>
        <row r="1399">
          <cell r="A1399" t="str">
            <v>42100355</v>
          </cell>
          <cell r="B1399" t="str">
            <v>JPS INDUSTRIES</v>
          </cell>
          <cell r="C1399">
            <v>3643775</v>
          </cell>
          <cell r="D1399">
            <v>3647225</v>
          </cell>
          <cell r="E1399">
            <v>-3450</v>
          </cell>
        </row>
        <row r="1400">
          <cell r="A1400" t="str">
            <v>42100356</v>
          </cell>
          <cell r="B1400" t="str">
            <v>DIGITAL APPAVEL</v>
          </cell>
          <cell r="C1400">
            <v>5005430</v>
          </cell>
          <cell r="D1400">
            <v>4119421</v>
          </cell>
          <cell r="E1400">
            <v>886009</v>
          </cell>
        </row>
        <row r="1401">
          <cell r="A1401" t="str">
            <v>42100357</v>
          </cell>
          <cell r="B1401" t="str">
            <v>HAJRA TEXTILES</v>
          </cell>
          <cell r="C1401">
            <v>8695148</v>
          </cell>
          <cell r="D1401">
            <v>6362899</v>
          </cell>
          <cell r="E1401">
            <v>2332249</v>
          </cell>
        </row>
        <row r="1402">
          <cell r="A1402" t="str">
            <v>42100358</v>
          </cell>
          <cell r="B1402" t="str">
            <v>FIRST TEXTILES LTD</v>
          </cell>
          <cell r="C1402">
            <v>2790482</v>
          </cell>
          <cell r="D1402">
            <v>1873682</v>
          </cell>
          <cell r="E1402">
            <v>916800</v>
          </cell>
        </row>
        <row r="1403">
          <cell r="A1403" t="str">
            <v>42100359</v>
          </cell>
          <cell r="B1403" t="str">
            <v>JACK GARMENST</v>
          </cell>
          <cell r="C1403">
            <v>119600</v>
          </cell>
          <cell r="D1403">
            <v>119600</v>
          </cell>
          <cell r="E1403">
            <v>0</v>
          </cell>
        </row>
        <row r="1404">
          <cell r="A1404" t="str">
            <v>42100360</v>
          </cell>
          <cell r="B1404" t="str">
            <v>NAQSHBANDI</v>
          </cell>
          <cell r="C1404">
            <v>5208838</v>
          </cell>
          <cell r="D1404">
            <v>4200835</v>
          </cell>
          <cell r="E1404">
            <v>1008003</v>
          </cell>
        </row>
        <row r="1405">
          <cell r="A1405" t="str">
            <v>42100361</v>
          </cell>
          <cell r="B1405" t="str">
            <v>RAUF TEXTILES LTD</v>
          </cell>
          <cell r="C1405">
            <v>3752013</v>
          </cell>
          <cell r="D1405">
            <v>3926927</v>
          </cell>
          <cell r="E1405">
            <v>-174914</v>
          </cell>
        </row>
        <row r="1406">
          <cell r="A1406" t="str">
            <v>42100362</v>
          </cell>
          <cell r="B1406" t="str">
            <v>RAFIA</v>
          </cell>
          <cell r="C1406">
            <v>9129274</v>
          </cell>
          <cell r="D1406">
            <v>8827022</v>
          </cell>
          <cell r="E1406">
            <v>302252</v>
          </cell>
        </row>
        <row r="1407">
          <cell r="A1407" t="str">
            <v>42100363</v>
          </cell>
          <cell r="B1407" t="str">
            <v>MOON LIGHT INDUSTRIES</v>
          </cell>
          <cell r="C1407">
            <v>4001137</v>
          </cell>
          <cell r="D1407">
            <v>3485939</v>
          </cell>
          <cell r="E1407">
            <v>515198</v>
          </cell>
        </row>
        <row r="1408">
          <cell r="A1408" t="str">
            <v>42100364</v>
          </cell>
          <cell r="B1408" t="str">
            <v>VENUS CO C/O NAJ</v>
          </cell>
          <cell r="C1408">
            <v>948750</v>
          </cell>
          <cell r="D1408">
            <v>948405</v>
          </cell>
          <cell r="E1408">
            <v>345</v>
          </cell>
        </row>
        <row r="1409">
          <cell r="A1409" t="str">
            <v>42100365</v>
          </cell>
          <cell r="B1409" t="str">
            <v>EUROMODE PVT LTD</v>
          </cell>
          <cell r="C1409">
            <v>5554500</v>
          </cell>
          <cell r="D1409">
            <v>5641860</v>
          </cell>
          <cell r="E1409">
            <v>-87360</v>
          </cell>
        </row>
        <row r="1410">
          <cell r="A1410" t="str">
            <v>42100366</v>
          </cell>
          <cell r="B1410" t="str">
            <v>DYNAMIC TEXTILES LTD</v>
          </cell>
          <cell r="C1410">
            <v>931500</v>
          </cell>
          <cell r="D1410">
            <v>615250</v>
          </cell>
          <cell r="E1410">
            <v>316250</v>
          </cell>
        </row>
        <row r="1411">
          <cell r="A1411" t="str">
            <v>42100367</v>
          </cell>
          <cell r="B1411" t="str">
            <v>SAMAEEN TEXTILES</v>
          </cell>
          <cell r="C1411">
            <v>10087089</v>
          </cell>
          <cell r="D1411">
            <v>10087089</v>
          </cell>
          <cell r="E1411">
            <v>0</v>
          </cell>
        </row>
        <row r="1412">
          <cell r="A1412" t="str">
            <v>42100368</v>
          </cell>
          <cell r="B1412" t="str">
            <v>CHUNAI &amp; CO.</v>
          </cell>
          <cell r="C1412">
            <v>3212722</v>
          </cell>
          <cell r="D1412">
            <v>2111193</v>
          </cell>
          <cell r="E1412">
            <v>1101529</v>
          </cell>
        </row>
        <row r="1413">
          <cell r="A1413" t="str">
            <v>42100369</v>
          </cell>
          <cell r="B1413" t="str">
            <v>AZIZ GARMENTS</v>
          </cell>
          <cell r="C1413">
            <v>2999200</v>
          </cell>
          <cell r="D1413">
            <v>2997700</v>
          </cell>
          <cell r="E1413">
            <v>1500</v>
          </cell>
        </row>
        <row r="1414">
          <cell r="A1414" t="str">
            <v>42100370</v>
          </cell>
          <cell r="B1414" t="str">
            <v>AL REHMAN ASSOCIATE</v>
          </cell>
          <cell r="C1414">
            <v>3528371</v>
          </cell>
          <cell r="D1414">
            <v>3528371.5</v>
          </cell>
          <cell r="E1414">
            <v>-0.5</v>
          </cell>
        </row>
        <row r="1415">
          <cell r="A1415" t="str">
            <v>42100372</v>
          </cell>
          <cell r="B1415" t="str">
            <v>A TEX INTERNATIONAL</v>
          </cell>
          <cell r="C1415">
            <v>1605285</v>
          </cell>
          <cell r="D1415">
            <v>1605285</v>
          </cell>
          <cell r="E1415">
            <v>0</v>
          </cell>
        </row>
        <row r="1416">
          <cell r="A1416" t="str">
            <v>42100373</v>
          </cell>
          <cell r="B1416" t="str">
            <v>SHAHTAJ TEXTILES LTD</v>
          </cell>
          <cell r="C1416">
            <v>3913227</v>
          </cell>
          <cell r="D1416">
            <v>3758400</v>
          </cell>
          <cell r="E1416">
            <v>154827</v>
          </cell>
        </row>
        <row r="1417">
          <cell r="A1417" t="str">
            <v>42100374</v>
          </cell>
          <cell r="B1417" t="str">
            <v>GLAMOUR TEXTILES</v>
          </cell>
          <cell r="C1417">
            <v>837613</v>
          </cell>
          <cell r="D1417">
            <v>800000</v>
          </cell>
          <cell r="E1417">
            <v>37613</v>
          </cell>
        </row>
        <row r="1418">
          <cell r="A1418" t="str">
            <v>42100375</v>
          </cell>
          <cell r="B1418" t="str">
            <v>BONANZA GARMENTS</v>
          </cell>
          <cell r="C1418">
            <v>545100</v>
          </cell>
          <cell r="D1418">
            <v>545100</v>
          </cell>
          <cell r="E1418">
            <v>0</v>
          </cell>
        </row>
        <row r="1419">
          <cell r="A1419" t="str">
            <v>42100376</v>
          </cell>
          <cell r="B1419" t="str">
            <v>KHURSHID'S TEXTILES</v>
          </cell>
          <cell r="C1419">
            <v>2328750</v>
          </cell>
          <cell r="D1419">
            <v>3050250</v>
          </cell>
          <cell r="E1419">
            <v>-721500</v>
          </cell>
        </row>
        <row r="1420">
          <cell r="A1420" t="str">
            <v>42100377</v>
          </cell>
          <cell r="B1420" t="str">
            <v>EN EM INDUSTRIES</v>
          </cell>
          <cell r="C1420">
            <v>1983750</v>
          </cell>
          <cell r="D1420">
            <v>2430000</v>
          </cell>
          <cell r="E1420">
            <v>-446250</v>
          </cell>
        </row>
        <row r="1421">
          <cell r="A1421" t="str">
            <v>42100378</v>
          </cell>
          <cell r="B1421" t="str">
            <v>BISSMILLAH TEXTILES</v>
          </cell>
          <cell r="C1421">
            <v>450656</v>
          </cell>
          <cell r="D1421">
            <v>450656</v>
          </cell>
          <cell r="E1421">
            <v>0</v>
          </cell>
        </row>
        <row r="1422">
          <cell r="A1422" t="str">
            <v>42100379</v>
          </cell>
          <cell r="B1422" t="str">
            <v>DITTUE &amp; SONS</v>
          </cell>
          <cell r="C1422">
            <v>1272129</v>
          </cell>
          <cell r="D1422">
            <v>991529</v>
          </cell>
          <cell r="E1422">
            <v>280600</v>
          </cell>
        </row>
        <row r="1423">
          <cell r="A1423" t="str">
            <v>42100380</v>
          </cell>
          <cell r="B1423" t="str">
            <v>PRODENTIAL KHI</v>
          </cell>
          <cell r="C1423">
            <v>5989027</v>
          </cell>
          <cell r="D1423">
            <v>5985527</v>
          </cell>
          <cell r="E1423">
            <v>3500</v>
          </cell>
        </row>
        <row r="1424">
          <cell r="A1424" t="str">
            <v>42100381</v>
          </cell>
          <cell r="B1424" t="str">
            <v>HUNZA EXPORT PVT LTD</v>
          </cell>
          <cell r="C1424">
            <v>981272</v>
          </cell>
          <cell r="D1424">
            <v>684250</v>
          </cell>
          <cell r="E1424">
            <v>297022</v>
          </cell>
        </row>
        <row r="1425">
          <cell r="A1425" t="str">
            <v>42100383</v>
          </cell>
          <cell r="B1425" t="str">
            <v>SHABIR INDUSTRIES</v>
          </cell>
          <cell r="C1425">
            <v>1769563</v>
          </cell>
          <cell r="D1425">
            <v>1769563</v>
          </cell>
          <cell r="E1425">
            <v>0</v>
          </cell>
        </row>
        <row r="1426">
          <cell r="A1426" t="str">
            <v>42100384</v>
          </cell>
          <cell r="B1426" t="str">
            <v>SCANTEX PVT LTD</v>
          </cell>
          <cell r="C1426">
            <v>977500</v>
          </cell>
          <cell r="D1426">
            <v>973605</v>
          </cell>
          <cell r="E1426">
            <v>3895</v>
          </cell>
        </row>
        <row r="1427">
          <cell r="A1427" t="str">
            <v>42100385</v>
          </cell>
          <cell r="B1427" t="str">
            <v>SELIMPEX INTERNATIONAL</v>
          </cell>
          <cell r="C1427">
            <v>792350</v>
          </cell>
          <cell r="D1427">
            <v>792350</v>
          </cell>
          <cell r="E1427">
            <v>0</v>
          </cell>
        </row>
        <row r="1428">
          <cell r="A1428" t="str">
            <v>42100386</v>
          </cell>
          <cell r="B1428" t="str">
            <v>JALANI COTTON TEXTILES</v>
          </cell>
          <cell r="C1428">
            <v>1913600</v>
          </cell>
          <cell r="D1428">
            <v>1894464</v>
          </cell>
          <cell r="E1428">
            <v>19136</v>
          </cell>
        </row>
        <row r="1429">
          <cell r="A1429" t="str">
            <v>42100387</v>
          </cell>
          <cell r="B1429" t="str">
            <v>CH ABID DAUGER FSB</v>
          </cell>
          <cell r="C1429">
            <v>925000</v>
          </cell>
          <cell r="D1429">
            <v>925000</v>
          </cell>
          <cell r="E1429">
            <v>0</v>
          </cell>
        </row>
        <row r="1430">
          <cell r="A1430" t="str">
            <v>42100388</v>
          </cell>
          <cell r="B1430" t="str">
            <v>AMIR TEXTILES LTD</v>
          </cell>
          <cell r="C1430">
            <v>7762500</v>
          </cell>
          <cell r="D1430">
            <v>4301000</v>
          </cell>
          <cell r="E1430">
            <v>3461500</v>
          </cell>
        </row>
        <row r="1431">
          <cell r="A1431" t="str">
            <v>42100390</v>
          </cell>
          <cell r="B1431" t="str">
            <v>JPS</v>
          </cell>
          <cell r="C1431">
            <v>3450</v>
          </cell>
          <cell r="D1431">
            <v>0</v>
          </cell>
          <cell r="E1431">
            <v>3450</v>
          </cell>
        </row>
        <row r="1432">
          <cell r="A1432" t="str">
            <v>42100391</v>
          </cell>
          <cell r="B1432" t="str">
            <v>GULF INTERNATIONAL</v>
          </cell>
          <cell r="C1432">
            <v>0</v>
          </cell>
          <cell r="D1432">
            <v>28200</v>
          </cell>
          <cell r="E1432">
            <v>-28200</v>
          </cell>
        </row>
        <row r="1433">
          <cell r="A1433" t="str">
            <v>42100392</v>
          </cell>
          <cell r="B1433" t="str">
            <v>PAK TRADERS</v>
          </cell>
          <cell r="C1433">
            <v>977500</v>
          </cell>
          <cell r="D1433">
            <v>977500</v>
          </cell>
          <cell r="E1433">
            <v>0</v>
          </cell>
        </row>
        <row r="1434">
          <cell r="A1434" t="str">
            <v>42100396</v>
          </cell>
          <cell r="B1434" t="str">
            <v>GUL FASHIN KHI</v>
          </cell>
          <cell r="C1434">
            <v>1012000</v>
          </cell>
          <cell r="D1434">
            <v>1012000</v>
          </cell>
          <cell r="E1434">
            <v>0</v>
          </cell>
        </row>
        <row r="1435">
          <cell r="A1435" t="str">
            <v>42100399</v>
          </cell>
          <cell r="B1435" t="str">
            <v>TEXTILES LINKS</v>
          </cell>
          <cell r="C1435">
            <v>129663</v>
          </cell>
          <cell r="D1435">
            <v>129457</v>
          </cell>
          <cell r="E1435">
            <v>206</v>
          </cell>
        </row>
        <row r="1436">
          <cell r="A1436" t="str">
            <v>42100402</v>
          </cell>
          <cell r="B1436" t="str">
            <v>ABDULLA APPAREL</v>
          </cell>
          <cell r="C1436">
            <v>1750875</v>
          </cell>
          <cell r="D1436">
            <v>1750875</v>
          </cell>
          <cell r="E1436">
            <v>0</v>
          </cell>
        </row>
        <row r="1437">
          <cell r="A1437" t="str">
            <v>42100420</v>
          </cell>
          <cell r="B1437" t="str">
            <v>M &amp; M CORPORATION KHI</v>
          </cell>
          <cell r="C1437">
            <v>2125200</v>
          </cell>
          <cell r="D1437">
            <v>2125200</v>
          </cell>
          <cell r="E1437">
            <v>0</v>
          </cell>
        </row>
        <row r="1438">
          <cell r="A1438" t="str">
            <v>42100434</v>
          </cell>
          <cell r="B1438" t="str">
            <v>QAMAR SONS APPAREL</v>
          </cell>
          <cell r="C1438">
            <v>169050</v>
          </cell>
          <cell r="D1438">
            <v>193362</v>
          </cell>
          <cell r="E1438">
            <v>-24312</v>
          </cell>
        </row>
        <row r="1439">
          <cell r="A1439" t="str">
            <v>42100441</v>
          </cell>
          <cell r="B1439" t="str">
            <v>RAUF TEXTILES LTD</v>
          </cell>
          <cell r="C1439">
            <v>1</v>
          </cell>
          <cell r="D1439">
            <v>1</v>
          </cell>
          <cell r="E1439">
            <v>0</v>
          </cell>
        </row>
        <row r="1440">
          <cell r="A1440" t="str">
            <v>42100472</v>
          </cell>
          <cell r="B1440" t="str">
            <v>PRUDENTIAL</v>
          </cell>
          <cell r="C1440">
            <v>688275</v>
          </cell>
          <cell r="D1440">
            <v>688275</v>
          </cell>
          <cell r="E1440">
            <v>0</v>
          </cell>
        </row>
        <row r="1441">
          <cell r="A1441" t="str">
            <v>42100490</v>
          </cell>
          <cell r="B1441" t="str">
            <v>NADEEM CHISHTI &amp; CO.</v>
          </cell>
          <cell r="C1441">
            <v>1079720</v>
          </cell>
          <cell r="D1441">
            <v>1079731</v>
          </cell>
          <cell r="E1441">
            <v>-11</v>
          </cell>
        </row>
        <row r="1442">
          <cell r="A1442" t="str">
            <v>42100491</v>
          </cell>
          <cell r="B1442" t="str">
            <v>RIZWAN ENTERPRISES</v>
          </cell>
          <cell r="C1442">
            <v>181125</v>
          </cell>
          <cell r="D1442">
            <v>181125</v>
          </cell>
          <cell r="E1442">
            <v>0</v>
          </cell>
        </row>
        <row r="1443">
          <cell r="A1443" t="str">
            <v>42100492</v>
          </cell>
          <cell r="B1443" t="str">
            <v>HAMDI INDUSTRIES</v>
          </cell>
          <cell r="C1443">
            <v>640046</v>
          </cell>
          <cell r="D1443">
            <v>641216</v>
          </cell>
          <cell r="E1443">
            <v>-1170</v>
          </cell>
        </row>
        <row r="1444">
          <cell r="A1444" t="str">
            <v>42100493</v>
          </cell>
          <cell r="B1444" t="str">
            <v>ACRON STAR</v>
          </cell>
          <cell r="C1444">
            <v>1750875</v>
          </cell>
          <cell r="D1444">
            <v>1750875</v>
          </cell>
          <cell r="E1444">
            <v>0</v>
          </cell>
        </row>
        <row r="1445">
          <cell r="A1445" t="str">
            <v>42100494</v>
          </cell>
          <cell r="B1445" t="str">
            <v>GENTEX TRADING</v>
          </cell>
          <cell r="C1445">
            <v>8597</v>
          </cell>
          <cell r="D1445">
            <v>5577.5</v>
          </cell>
          <cell r="E1445">
            <v>3019.5</v>
          </cell>
        </row>
        <row r="1446">
          <cell r="A1446" t="str">
            <v>42100497</v>
          </cell>
          <cell r="B1446" t="str">
            <v>RAFIQ ENTERPRISES</v>
          </cell>
          <cell r="C1446">
            <v>0</v>
          </cell>
          <cell r="D1446">
            <v>1641088</v>
          </cell>
          <cell r="E1446">
            <v>-1641088</v>
          </cell>
        </row>
        <row r="1447">
          <cell r="A1447" t="str">
            <v>42100498</v>
          </cell>
          <cell r="B1447" t="str">
            <v>SAR CORPORATION (PVT) LTD</v>
          </cell>
          <cell r="C1447">
            <v>1850695</v>
          </cell>
          <cell r="D1447">
            <v>1850758</v>
          </cell>
          <cell r="E1447">
            <v>-63</v>
          </cell>
        </row>
        <row r="1448">
          <cell r="A1448" t="str">
            <v>42100499</v>
          </cell>
          <cell r="B1448" t="str">
            <v>A.T FABRICS</v>
          </cell>
          <cell r="C1448">
            <v>1000000</v>
          </cell>
          <cell r="D1448">
            <v>1000000</v>
          </cell>
          <cell r="E1448">
            <v>0</v>
          </cell>
        </row>
        <row r="1449">
          <cell r="A1449" t="str">
            <v>42100500</v>
          </cell>
          <cell r="B1449" t="str">
            <v>BILL'S INC</v>
          </cell>
          <cell r="C1449">
            <v>898955</v>
          </cell>
          <cell r="D1449">
            <v>898955</v>
          </cell>
          <cell r="E1449">
            <v>0</v>
          </cell>
        </row>
        <row r="1450">
          <cell r="A1450" t="str">
            <v>42100502</v>
          </cell>
          <cell r="B1450" t="str">
            <v>SEREENA EMBRODERY</v>
          </cell>
          <cell r="C1450">
            <v>2657851</v>
          </cell>
          <cell r="D1450">
            <v>2675525</v>
          </cell>
          <cell r="E1450">
            <v>-17674</v>
          </cell>
        </row>
        <row r="1451">
          <cell r="A1451" t="str">
            <v>42100503</v>
          </cell>
          <cell r="B1451" t="str">
            <v>FAROOQ GARMENTS</v>
          </cell>
          <cell r="C1451">
            <v>231662</v>
          </cell>
          <cell r="D1451">
            <v>231662</v>
          </cell>
          <cell r="E1451">
            <v>0</v>
          </cell>
        </row>
        <row r="1452">
          <cell r="A1452" t="str">
            <v>42100504</v>
          </cell>
          <cell r="B1452" t="str">
            <v>AKRAM CHISHTI</v>
          </cell>
          <cell r="C1452">
            <v>645000</v>
          </cell>
          <cell r="D1452">
            <v>645000</v>
          </cell>
          <cell r="E1452">
            <v>0</v>
          </cell>
        </row>
        <row r="1453">
          <cell r="A1453" t="str">
            <v>42100506</v>
          </cell>
          <cell r="B1453" t="str">
            <v>SPORT AND LEISURE</v>
          </cell>
          <cell r="C1453">
            <v>806437</v>
          </cell>
          <cell r="D1453">
            <v>0</v>
          </cell>
          <cell r="E1453">
            <v>806437</v>
          </cell>
        </row>
        <row r="1454">
          <cell r="A1454" t="str">
            <v>42100538</v>
          </cell>
          <cell r="B1454" t="str">
            <v>EMPTY</v>
          </cell>
          <cell r="C1454">
            <v>0</v>
          </cell>
          <cell r="D1454">
            <v>5200</v>
          </cell>
          <cell r="E1454">
            <v>-5200</v>
          </cell>
        </row>
        <row r="1455">
          <cell r="A1455" t="str">
            <v>42100539</v>
          </cell>
          <cell r="B1455" t="str">
            <v>BILAL AHMED FAISALABAD</v>
          </cell>
          <cell r="C1455">
            <v>1064997</v>
          </cell>
          <cell r="D1455">
            <v>1065000</v>
          </cell>
          <cell r="E1455">
            <v>-3</v>
          </cell>
        </row>
        <row r="1456">
          <cell r="A1456" t="str">
            <v>42100999</v>
          </cell>
          <cell r="B1456" t="str">
            <v>SUSPANCE ACCOUNT (FABRICS)</v>
          </cell>
          <cell r="C1456">
            <v>1</v>
          </cell>
          <cell r="D1456">
            <v>1</v>
          </cell>
          <cell r="E1456">
            <v>0</v>
          </cell>
        </row>
        <row r="1457">
          <cell r="A1457" t="str">
            <v>42110000</v>
          </cell>
          <cell r="B1457" t="str">
            <v>DBTERS AGAINST BANK FACILITIES</v>
          </cell>
          <cell r="C1457">
            <v>20.51</v>
          </cell>
          <cell r="D1457">
            <v>0</v>
          </cell>
          <cell r="E1457">
            <v>20.51</v>
          </cell>
        </row>
        <row r="1458">
          <cell r="A1458" t="str">
            <v>42110014</v>
          </cell>
          <cell r="B1458" t="str">
            <v>RCEVABL AGAINST HCEB FACILITY</v>
          </cell>
          <cell r="C1458">
            <v>19.510000000000002</v>
          </cell>
          <cell r="D1458">
            <v>0</v>
          </cell>
          <cell r="E1458">
            <v>19.510000000000002</v>
          </cell>
        </row>
        <row r="1459">
          <cell r="A1459" t="str">
            <v>42110018</v>
          </cell>
          <cell r="B1459" t="str">
            <v>RCEVABL AGAINST NDFC FACILITY</v>
          </cell>
          <cell r="C1459">
            <v>1</v>
          </cell>
          <cell r="D1459">
            <v>0</v>
          </cell>
          <cell r="E1459">
            <v>1</v>
          </cell>
        </row>
        <row r="1460">
          <cell r="A1460" t="str">
            <v>42120000</v>
          </cell>
          <cell r="B1460" t="str">
            <v>TRADE DEBTORS OLD</v>
          </cell>
          <cell r="C1460">
            <v>6256251.5199999996</v>
          </cell>
          <cell r="D1460">
            <v>600</v>
          </cell>
          <cell r="E1460">
            <v>6255651.5199999996</v>
          </cell>
        </row>
        <row r="1461">
          <cell r="A1461" t="str">
            <v>42120001</v>
          </cell>
          <cell r="B1461" t="str">
            <v>M/S SAMIN TEXTILES</v>
          </cell>
          <cell r="C1461">
            <v>19239</v>
          </cell>
          <cell r="D1461">
            <v>0</v>
          </cell>
          <cell r="E1461">
            <v>19239</v>
          </cell>
        </row>
        <row r="1462">
          <cell r="A1462" t="str">
            <v>42120002</v>
          </cell>
          <cell r="B1462" t="str">
            <v>M/S A.G. CORPORATION (TANVEER)</v>
          </cell>
          <cell r="C1462">
            <v>58729</v>
          </cell>
          <cell r="D1462">
            <v>0</v>
          </cell>
          <cell r="E1462">
            <v>58729</v>
          </cell>
        </row>
        <row r="1463">
          <cell r="A1463" t="str">
            <v>42120003</v>
          </cell>
          <cell r="B1463" t="str">
            <v>M/S SALLER TEXTILES</v>
          </cell>
          <cell r="C1463">
            <v>22230</v>
          </cell>
          <cell r="D1463">
            <v>0</v>
          </cell>
          <cell r="E1463">
            <v>22230</v>
          </cell>
        </row>
        <row r="1464">
          <cell r="A1464" t="str">
            <v>42120101</v>
          </cell>
          <cell r="B1464" t="str">
            <v>M/S RANA KHADIM HUSSAIN</v>
          </cell>
          <cell r="C1464">
            <v>1000364.25</v>
          </cell>
          <cell r="D1464">
            <v>600</v>
          </cell>
          <cell r="E1464">
            <v>999764.25</v>
          </cell>
        </row>
        <row r="1465">
          <cell r="A1465" t="str">
            <v>42120103</v>
          </cell>
          <cell r="B1465" t="str">
            <v>M/S ADAMJEE ENTERPRISES</v>
          </cell>
          <cell r="C1465">
            <v>346800</v>
          </cell>
          <cell r="D1465">
            <v>0</v>
          </cell>
          <cell r="E1465">
            <v>346800</v>
          </cell>
        </row>
        <row r="1466">
          <cell r="A1466" t="str">
            <v>42120104</v>
          </cell>
          <cell r="B1466" t="str">
            <v>M/S ZAMEER TEXTILES</v>
          </cell>
          <cell r="C1466">
            <v>124320</v>
          </cell>
          <cell r="D1466">
            <v>0</v>
          </cell>
          <cell r="E1466">
            <v>124320</v>
          </cell>
        </row>
        <row r="1467">
          <cell r="A1467" t="str">
            <v>42120106</v>
          </cell>
          <cell r="B1467" t="str">
            <v>M/S KOHINOOR TEXTILES</v>
          </cell>
          <cell r="C1467">
            <v>20450</v>
          </cell>
          <cell r="D1467">
            <v>0</v>
          </cell>
          <cell r="E1467">
            <v>20450</v>
          </cell>
        </row>
        <row r="1468">
          <cell r="A1468" t="str">
            <v>42120107</v>
          </cell>
          <cell r="B1468" t="str">
            <v>M/S YARNIS BROTHERS</v>
          </cell>
          <cell r="C1468">
            <v>611050</v>
          </cell>
          <cell r="D1468">
            <v>0</v>
          </cell>
          <cell r="E1468">
            <v>611050</v>
          </cell>
        </row>
        <row r="1469">
          <cell r="A1469" t="str">
            <v>42120108</v>
          </cell>
          <cell r="B1469" t="str">
            <v>M/S FAIR BUSINESS HATTAR</v>
          </cell>
          <cell r="C1469">
            <v>31565</v>
          </cell>
          <cell r="D1469">
            <v>0</v>
          </cell>
          <cell r="E1469">
            <v>31565</v>
          </cell>
        </row>
        <row r="1470">
          <cell r="A1470" t="str">
            <v>42120109</v>
          </cell>
          <cell r="B1470" t="str">
            <v>M/S MEHMOOD LANDA BAZAR</v>
          </cell>
          <cell r="C1470">
            <v>8279</v>
          </cell>
          <cell r="D1470">
            <v>0</v>
          </cell>
          <cell r="E1470">
            <v>8279</v>
          </cell>
        </row>
        <row r="1471">
          <cell r="A1471" t="str">
            <v>42120110</v>
          </cell>
          <cell r="B1471" t="str">
            <v>M/S ANWAR MEHMOOD</v>
          </cell>
          <cell r="C1471">
            <v>74000</v>
          </cell>
          <cell r="D1471">
            <v>0</v>
          </cell>
          <cell r="E1471">
            <v>74000</v>
          </cell>
        </row>
        <row r="1472">
          <cell r="A1472" t="str">
            <v>42120111</v>
          </cell>
          <cell r="B1472" t="str">
            <v>M/S AHMED PATAIL</v>
          </cell>
          <cell r="C1472">
            <v>506000</v>
          </cell>
          <cell r="D1472">
            <v>0</v>
          </cell>
          <cell r="E1472">
            <v>506000</v>
          </cell>
        </row>
        <row r="1473">
          <cell r="A1473" t="str">
            <v>42120112</v>
          </cell>
          <cell r="B1473" t="str">
            <v>M/S PAK.COTTON CRAFT</v>
          </cell>
          <cell r="C1473">
            <v>1116976.18</v>
          </cell>
          <cell r="D1473">
            <v>0</v>
          </cell>
          <cell r="E1473">
            <v>1116976.18</v>
          </cell>
        </row>
        <row r="1474">
          <cell r="A1474" t="str">
            <v>42120113</v>
          </cell>
          <cell r="B1474" t="str">
            <v>M/S RESHAM TEXTILES</v>
          </cell>
          <cell r="C1474">
            <v>36200</v>
          </cell>
          <cell r="D1474">
            <v>0</v>
          </cell>
          <cell r="E1474">
            <v>36200</v>
          </cell>
        </row>
        <row r="1475">
          <cell r="A1475" t="str">
            <v>42120114</v>
          </cell>
          <cell r="B1475" t="str">
            <v>M/S GHAFOOR BASHIR</v>
          </cell>
          <cell r="C1475">
            <v>0</v>
          </cell>
          <cell r="D1475">
            <v>700</v>
          </cell>
          <cell r="E1475">
            <v>-700</v>
          </cell>
        </row>
        <row r="1476">
          <cell r="A1476" t="str">
            <v>42120115</v>
          </cell>
          <cell r="B1476" t="str">
            <v>M/S GATRON INDUSTRIES</v>
          </cell>
          <cell r="C1476">
            <v>0</v>
          </cell>
          <cell r="D1476">
            <v>4450</v>
          </cell>
          <cell r="E1476">
            <v>-4450</v>
          </cell>
        </row>
        <row r="1477">
          <cell r="A1477" t="str">
            <v>42120116</v>
          </cell>
          <cell r="B1477" t="str">
            <v>M/S SURAJ COTTON MILL</v>
          </cell>
          <cell r="C1477">
            <v>0</v>
          </cell>
          <cell r="D1477">
            <v>600</v>
          </cell>
          <cell r="E1477">
            <v>-600</v>
          </cell>
        </row>
        <row r="1478">
          <cell r="A1478" t="str">
            <v>42120117</v>
          </cell>
          <cell r="B1478" t="str">
            <v>M/S  FAZAL RUBBER</v>
          </cell>
          <cell r="C1478">
            <v>0</v>
          </cell>
          <cell r="D1478">
            <v>44700</v>
          </cell>
          <cell r="E1478">
            <v>-44700</v>
          </cell>
        </row>
        <row r="1479">
          <cell r="A1479" t="str">
            <v>42120118</v>
          </cell>
          <cell r="B1479" t="str">
            <v>M/S ABDULLAH TEXTILES</v>
          </cell>
          <cell r="C1479">
            <v>16000</v>
          </cell>
          <cell r="D1479">
            <v>0</v>
          </cell>
          <cell r="E1479">
            <v>16000</v>
          </cell>
        </row>
        <row r="1480">
          <cell r="A1480" t="str">
            <v>42120119</v>
          </cell>
          <cell r="B1480" t="str">
            <v>M/S  A.A. TEXTILES</v>
          </cell>
          <cell r="C1480">
            <v>0</v>
          </cell>
          <cell r="D1480">
            <v>394680</v>
          </cell>
          <cell r="E1480">
            <v>-394680</v>
          </cell>
        </row>
        <row r="1481">
          <cell r="A1481" t="str">
            <v>42120120</v>
          </cell>
          <cell r="B1481" t="str">
            <v>M/S  SUPERIOR TEXTILES</v>
          </cell>
          <cell r="C1481">
            <v>0</v>
          </cell>
          <cell r="D1481">
            <v>50700</v>
          </cell>
          <cell r="E1481">
            <v>-50700</v>
          </cell>
        </row>
        <row r="1482">
          <cell r="A1482" t="str">
            <v>42120121</v>
          </cell>
          <cell r="B1482" t="str">
            <v>M/S CHANAB FABRIC LTD.</v>
          </cell>
          <cell r="C1482">
            <v>436</v>
          </cell>
          <cell r="D1482">
            <v>0</v>
          </cell>
          <cell r="E1482">
            <v>436</v>
          </cell>
        </row>
        <row r="1483">
          <cell r="A1483" t="str">
            <v>42120122</v>
          </cell>
          <cell r="B1483" t="str">
            <v>M/S MUSLIM TRADERS FSD.</v>
          </cell>
          <cell r="C1483">
            <v>0</v>
          </cell>
          <cell r="D1483">
            <v>24580</v>
          </cell>
          <cell r="E1483">
            <v>-24580</v>
          </cell>
        </row>
        <row r="1484">
          <cell r="A1484" t="str">
            <v>42120123</v>
          </cell>
          <cell r="B1484" t="str">
            <v>M/S MANZOOR TEXTILES</v>
          </cell>
          <cell r="C1484">
            <v>0</v>
          </cell>
          <cell r="D1484">
            <v>800</v>
          </cell>
          <cell r="E1484">
            <v>-800</v>
          </cell>
        </row>
        <row r="1485">
          <cell r="A1485" t="str">
            <v>42120124</v>
          </cell>
          <cell r="B1485" t="str">
            <v>M/S GULISTAN WEAVING</v>
          </cell>
          <cell r="C1485">
            <v>0</v>
          </cell>
          <cell r="D1485">
            <v>2800</v>
          </cell>
          <cell r="E1485">
            <v>-2800</v>
          </cell>
        </row>
        <row r="1486">
          <cell r="A1486" t="str">
            <v>42120125</v>
          </cell>
          <cell r="B1486" t="str">
            <v>M/S ELBBI SPIN.</v>
          </cell>
          <cell r="C1486">
            <v>2800</v>
          </cell>
          <cell r="D1486">
            <v>0</v>
          </cell>
          <cell r="E1486">
            <v>2800</v>
          </cell>
        </row>
        <row r="1487">
          <cell r="A1487" t="str">
            <v>42120126</v>
          </cell>
          <cell r="B1487" t="str">
            <v>M/S HUB TEXTILES</v>
          </cell>
          <cell r="C1487">
            <v>94288</v>
          </cell>
          <cell r="D1487">
            <v>0</v>
          </cell>
          <cell r="E1487">
            <v>94288</v>
          </cell>
        </row>
        <row r="1488">
          <cell r="A1488" t="str">
            <v>42120127</v>
          </cell>
          <cell r="B1488" t="str">
            <v>M/S ZAHID TRADERS</v>
          </cell>
          <cell r="C1488">
            <v>0</v>
          </cell>
          <cell r="D1488">
            <v>4500</v>
          </cell>
          <cell r="E1488">
            <v>-4500</v>
          </cell>
        </row>
        <row r="1489">
          <cell r="A1489" t="str">
            <v>42120128</v>
          </cell>
          <cell r="B1489" t="str">
            <v>M/S SUVETEX</v>
          </cell>
          <cell r="C1489">
            <v>0</v>
          </cell>
          <cell r="D1489">
            <v>132171</v>
          </cell>
          <cell r="E1489">
            <v>-132171</v>
          </cell>
        </row>
        <row r="1490">
          <cell r="A1490" t="str">
            <v>42120129</v>
          </cell>
          <cell r="B1490" t="str">
            <v>M/S NOOR MOHUMMAD</v>
          </cell>
          <cell r="C1490">
            <v>0</v>
          </cell>
          <cell r="D1490">
            <v>13725</v>
          </cell>
          <cell r="E1490">
            <v>-13725</v>
          </cell>
        </row>
        <row r="1491">
          <cell r="A1491" t="str">
            <v>42120130</v>
          </cell>
          <cell r="B1491" t="str">
            <v>M/S TANVEER WEAV.</v>
          </cell>
          <cell r="C1491">
            <v>0</v>
          </cell>
          <cell r="D1491">
            <v>12784.94</v>
          </cell>
          <cell r="E1491">
            <v>-12784.94</v>
          </cell>
        </row>
        <row r="1492">
          <cell r="A1492" t="str">
            <v>42120131</v>
          </cell>
          <cell r="B1492" t="str">
            <v>M/S M.QASIM     .</v>
          </cell>
          <cell r="C1492">
            <v>476367.72</v>
          </cell>
          <cell r="D1492">
            <v>0</v>
          </cell>
          <cell r="E1492">
            <v>476367.72</v>
          </cell>
        </row>
        <row r="1493">
          <cell r="A1493" t="str">
            <v>42120132</v>
          </cell>
          <cell r="B1493" t="str">
            <v>M/S ANWAR MEHMOOD</v>
          </cell>
          <cell r="C1493">
            <v>135450</v>
          </cell>
          <cell r="D1493">
            <v>0</v>
          </cell>
          <cell r="E1493">
            <v>135450</v>
          </cell>
        </row>
        <row r="1494">
          <cell r="A1494" t="str">
            <v>42120134</v>
          </cell>
          <cell r="B1494" t="str">
            <v>M/S AHMED PATAL</v>
          </cell>
          <cell r="C1494">
            <v>0</v>
          </cell>
          <cell r="D1494">
            <v>6878</v>
          </cell>
          <cell r="E1494">
            <v>-6878</v>
          </cell>
        </row>
        <row r="1495">
          <cell r="A1495" t="str">
            <v>42120135</v>
          </cell>
          <cell r="B1495" t="str">
            <v>M/S ZAHEER VFABRIC</v>
          </cell>
          <cell r="C1495">
            <v>48648</v>
          </cell>
          <cell r="D1495">
            <v>0</v>
          </cell>
          <cell r="E1495">
            <v>48648</v>
          </cell>
        </row>
        <row r="1496">
          <cell r="A1496" t="str">
            <v>42120136</v>
          </cell>
          <cell r="B1496" t="str">
            <v>M/S SIDDIQUE SONS</v>
          </cell>
          <cell r="C1496">
            <v>0</v>
          </cell>
          <cell r="D1496">
            <v>2000</v>
          </cell>
          <cell r="E1496">
            <v>-2000</v>
          </cell>
        </row>
        <row r="1497">
          <cell r="A1497" t="str">
            <v>42120137</v>
          </cell>
          <cell r="B1497" t="str">
            <v>M/S SIDDIQUE CORPORATION</v>
          </cell>
          <cell r="C1497">
            <v>29692</v>
          </cell>
          <cell r="D1497">
            <v>0</v>
          </cell>
          <cell r="E1497">
            <v>29692</v>
          </cell>
        </row>
        <row r="1498">
          <cell r="A1498" t="str">
            <v>42120138</v>
          </cell>
          <cell r="B1498" t="str">
            <v>M/S KHADIM ALI</v>
          </cell>
          <cell r="C1498">
            <v>1500000</v>
          </cell>
          <cell r="D1498">
            <v>0</v>
          </cell>
          <cell r="E1498">
            <v>1500000</v>
          </cell>
        </row>
        <row r="1499">
          <cell r="A1499" t="str">
            <v>42120139</v>
          </cell>
          <cell r="B1499" t="str">
            <v>MRS. NAJMA USMAN KHALID</v>
          </cell>
          <cell r="C1499">
            <v>100000</v>
          </cell>
          <cell r="D1499">
            <v>0</v>
          </cell>
          <cell r="E1499">
            <v>100000</v>
          </cell>
        </row>
        <row r="1500">
          <cell r="A1500" t="str">
            <v>42120140</v>
          </cell>
          <cell r="B1500" t="str">
            <v>M/S FABCON</v>
          </cell>
          <cell r="C1500">
            <v>37894</v>
          </cell>
          <cell r="D1500">
            <v>0</v>
          </cell>
          <cell r="E1500">
            <v>37894</v>
          </cell>
        </row>
        <row r="1501">
          <cell r="A1501" t="str">
            <v>42120141</v>
          </cell>
          <cell r="B1501" t="str">
            <v>M/S ATHAR DAR</v>
          </cell>
          <cell r="C1501">
            <v>190386</v>
          </cell>
          <cell r="D1501">
            <v>0</v>
          </cell>
          <cell r="E1501">
            <v>190386</v>
          </cell>
        </row>
        <row r="1502">
          <cell r="A1502" t="str">
            <v>42120142</v>
          </cell>
          <cell r="B1502" t="str">
            <v>M/S  PERVAIZ UMAR</v>
          </cell>
          <cell r="C1502">
            <v>190950</v>
          </cell>
          <cell r="D1502">
            <v>0</v>
          </cell>
          <cell r="E1502">
            <v>190950</v>
          </cell>
        </row>
        <row r="1503">
          <cell r="A1503" t="str">
            <v>42120143</v>
          </cell>
          <cell r="B1503" t="str">
            <v>M/S HANEEF MAMON</v>
          </cell>
          <cell r="C1503">
            <v>0</v>
          </cell>
          <cell r="D1503">
            <v>10634.25</v>
          </cell>
          <cell r="E1503">
            <v>-10634.25</v>
          </cell>
        </row>
        <row r="1504">
          <cell r="A1504" t="str">
            <v>42120144</v>
          </cell>
          <cell r="B1504" t="str">
            <v>M/S M.ALI AND CO.,</v>
          </cell>
          <cell r="C1504">
            <v>0</v>
          </cell>
          <cell r="D1504">
            <v>1675</v>
          </cell>
          <cell r="E1504">
            <v>-1675</v>
          </cell>
        </row>
        <row r="1505">
          <cell r="A1505" t="str">
            <v>42120145</v>
          </cell>
          <cell r="B1505" t="str">
            <v>M/S M.ALI AND SONS.</v>
          </cell>
          <cell r="C1505">
            <v>0</v>
          </cell>
          <cell r="D1505">
            <v>950</v>
          </cell>
          <cell r="E1505">
            <v>-950</v>
          </cell>
        </row>
        <row r="1506">
          <cell r="A1506" t="str">
            <v>42120146</v>
          </cell>
          <cell r="B1506" t="str">
            <v>M/S TRIANGLE CONCEPTS</v>
          </cell>
          <cell r="C1506">
            <v>2672</v>
          </cell>
          <cell r="D1506">
            <v>0</v>
          </cell>
          <cell r="E1506">
            <v>2672</v>
          </cell>
        </row>
        <row r="1507">
          <cell r="A1507" t="str">
            <v>42120147</v>
          </cell>
          <cell r="B1507" t="str">
            <v>M/S CAPITAL SPINNING MILL</v>
          </cell>
          <cell r="C1507">
            <v>219954</v>
          </cell>
          <cell r="D1507">
            <v>0</v>
          </cell>
          <cell r="E1507">
            <v>219954</v>
          </cell>
        </row>
        <row r="1508">
          <cell r="A1508" t="str">
            <v>42120148</v>
          </cell>
          <cell r="B1508" t="str">
            <v>M/S CAPITAL SPINNING MILL</v>
          </cell>
          <cell r="C1508">
            <v>351000</v>
          </cell>
          <cell r="D1508">
            <v>0</v>
          </cell>
          <cell r="E1508">
            <v>351000</v>
          </cell>
        </row>
        <row r="1509">
          <cell r="A1509" t="str">
            <v>42120150</v>
          </cell>
          <cell r="B1509" t="str">
            <v>M/S ANJUM ZIA</v>
          </cell>
          <cell r="C1509">
            <v>0</v>
          </cell>
          <cell r="D1509">
            <v>99016</v>
          </cell>
          <cell r="E1509">
            <v>-99016</v>
          </cell>
        </row>
        <row r="1510">
          <cell r="A1510" t="str">
            <v>42120151</v>
          </cell>
          <cell r="B1510" t="str">
            <v>M/S M.AKRAM</v>
          </cell>
          <cell r="C1510">
            <v>0</v>
          </cell>
          <cell r="D1510">
            <v>24400</v>
          </cell>
          <cell r="E1510">
            <v>-24400</v>
          </cell>
        </row>
        <row r="1511">
          <cell r="A1511" t="str">
            <v>42120152</v>
          </cell>
          <cell r="B1511" t="str">
            <v>M/S INNAM TEXTILES</v>
          </cell>
          <cell r="C1511">
            <v>0</v>
          </cell>
          <cell r="D1511">
            <v>47270</v>
          </cell>
          <cell r="E1511">
            <v>-47270</v>
          </cell>
        </row>
        <row r="1512">
          <cell r="A1512" t="str">
            <v>42120153</v>
          </cell>
          <cell r="B1512" t="str">
            <v>M/S BROTHERS AND CO.</v>
          </cell>
          <cell r="C1512">
            <v>0</v>
          </cell>
          <cell r="D1512">
            <v>17313</v>
          </cell>
          <cell r="E1512">
            <v>-17313</v>
          </cell>
        </row>
        <row r="1513">
          <cell r="A1513" t="str">
            <v>42120154</v>
          </cell>
          <cell r="B1513" t="str">
            <v>M/S LAND WAYS</v>
          </cell>
          <cell r="C1513">
            <v>52177.24</v>
          </cell>
          <cell r="D1513">
            <v>0</v>
          </cell>
          <cell r="E1513">
            <v>52177.24</v>
          </cell>
        </row>
        <row r="1514">
          <cell r="A1514" t="str">
            <v>42120155</v>
          </cell>
          <cell r="B1514" t="str">
            <v>M/S GREY TAC KARACHI</v>
          </cell>
          <cell r="C1514">
            <v>272082.5</v>
          </cell>
          <cell r="D1514">
            <v>0</v>
          </cell>
          <cell r="E1514">
            <v>272082.5</v>
          </cell>
        </row>
        <row r="1515">
          <cell r="A1515" t="str">
            <v>42120156</v>
          </cell>
          <cell r="B1515" t="str">
            <v>M/S J.U.ENTERPISES</v>
          </cell>
          <cell r="C1515">
            <v>0</v>
          </cell>
          <cell r="D1515">
            <v>14176</v>
          </cell>
          <cell r="E1515">
            <v>-14176</v>
          </cell>
        </row>
        <row r="1516">
          <cell r="A1516" t="str">
            <v>42120157</v>
          </cell>
          <cell r="B1516" t="str">
            <v>GUL AHMED TEXTILES</v>
          </cell>
          <cell r="C1516">
            <v>0</v>
          </cell>
          <cell r="D1516">
            <v>494000</v>
          </cell>
          <cell r="E1516">
            <v>-494000</v>
          </cell>
        </row>
        <row r="1517">
          <cell r="A1517" t="str">
            <v>42120158</v>
          </cell>
          <cell r="B1517" t="str">
            <v>FATHE BROTHERS</v>
          </cell>
          <cell r="C1517">
            <v>10970</v>
          </cell>
          <cell r="D1517">
            <v>0</v>
          </cell>
          <cell r="E1517">
            <v>10970</v>
          </cell>
        </row>
        <row r="1518">
          <cell r="A1518" t="str">
            <v>42120159</v>
          </cell>
          <cell r="B1518" t="str">
            <v>M/S FATMA TRADING</v>
          </cell>
          <cell r="C1518">
            <v>1432.82</v>
          </cell>
          <cell r="D1518">
            <v>0</v>
          </cell>
          <cell r="E1518">
            <v>1432.82</v>
          </cell>
        </row>
        <row r="1519">
          <cell r="A1519" t="str">
            <v>42120161</v>
          </cell>
          <cell r="B1519" t="str">
            <v>M/S ALI SULMAN KHAN</v>
          </cell>
          <cell r="C1519">
            <v>2352</v>
          </cell>
          <cell r="D1519">
            <v>0</v>
          </cell>
          <cell r="E1519">
            <v>2352</v>
          </cell>
        </row>
        <row r="1520">
          <cell r="A1520" t="str">
            <v>42120999</v>
          </cell>
          <cell r="B1520" t="str">
            <v>SUSPANCE CODE</v>
          </cell>
          <cell r="C1520">
            <v>0</v>
          </cell>
          <cell r="D1520">
            <v>50000</v>
          </cell>
          <cell r="E1520">
            <v>-50000</v>
          </cell>
        </row>
        <row r="1521">
          <cell r="A1521" t="str">
            <v>42150000</v>
          </cell>
          <cell r="B1521" t="str">
            <v>WASTE</v>
          </cell>
          <cell r="C1521">
            <v>12604601</v>
          </cell>
          <cell r="D1521">
            <v>13788509.25</v>
          </cell>
          <cell r="E1521">
            <v>-1183908.25</v>
          </cell>
        </row>
        <row r="1522">
          <cell r="A1522" t="str">
            <v>42150003</v>
          </cell>
          <cell r="B1522" t="str">
            <v>SHAMA TRADING</v>
          </cell>
          <cell r="C1522">
            <v>0</v>
          </cell>
          <cell r="D1522">
            <v>8177</v>
          </cell>
          <cell r="E1522">
            <v>-8177</v>
          </cell>
        </row>
        <row r="1523">
          <cell r="A1523" t="str">
            <v>42150005</v>
          </cell>
          <cell r="B1523" t="str">
            <v>M/S MIAN SAEED &amp; CO FBD</v>
          </cell>
          <cell r="C1523">
            <v>69954</v>
          </cell>
          <cell r="D1523">
            <v>0</v>
          </cell>
          <cell r="E1523">
            <v>69954</v>
          </cell>
        </row>
        <row r="1524">
          <cell r="A1524" t="str">
            <v>42150008</v>
          </cell>
          <cell r="B1524" t="str">
            <v>M/S GUL.MOHUMMAD</v>
          </cell>
          <cell r="C1524">
            <v>0</v>
          </cell>
          <cell r="D1524">
            <v>90147.25</v>
          </cell>
          <cell r="E1524">
            <v>-90147.25</v>
          </cell>
        </row>
        <row r="1525">
          <cell r="A1525" t="str">
            <v>42150011</v>
          </cell>
          <cell r="B1525" t="str">
            <v>M/S BABU KHAN</v>
          </cell>
          <cell r="C1525">
            <v>0</v>
          </cell>
          <cell r="D1525">
            <v>72640</v>
          </cell>
          <cell r="E1525">
            <v>-72640</v>
          </cell>
        </row>
        <row r="1526">
          <cell r="A1526" t="str">
            <v>42150012</v>
          </cell>
          <cell r="B1526" t="str">
            <v>M/S FIBER TRADING CO.</v>
          </cell>
          <cell r="C1526">
            <v>280079</v>
          </cell>
          <cell r="D1526">
            <v>0</v>
          </cell>
          <cell r="E1526">
            <v>280079</v>
          </cell>
        </row>
        <row r="1527">
          <cell r="A1527" t="str">
            <v>42150013</v>
          </cell>
          <cell r="B1527" t="str">
            <v>M/S AZIZ COMPANY KARACHI</v>
          </cell>
          <cell r="C1527">
            <v>31496</v>
          </cell>
          <cell r="D1527">
            <v>0</v>
          </cell>
          <cell r="E1527">
            <v>31496</v>
          </cell>
        </row>
        <row r="1528">
          <cell r="A1528" t="str">
            <v>42150014</v>
          </cell>
          <cell r="B1528" t="str">
            <v>M/S ATTOCK TEXTILES LTD</v>
          </cell>
          <cell r="C1528">
            <v>22860</v>
          </cell>
          <cell r="D1528">
            <v>0</v>
          </cell>
          <cell r="E1528">
            <v>22860</v>
          </cell>
        </row>
        <row r="1529">
          <cell r="A1529" t="str">
            <v>42150015</v>
          </cell>
          <cell r="B1529" t="str">
            <v>MODERN TEXTILES LTD</v>
          </cell>
          <cell r="C1529">
            <v>74000</v>
          </cell>
          <cell r="D1529">
            <v>0</v>
          </cell>
          <cell r="E1529">
            <v>74000</v>
          </cell>
        </row>
        <row r="1530">
          <cell r="A1530" t="str">
            <v>42150102</v>
          </cell>
          <cell r="B1530" t="str">
            <v>FIRDOUS HUSSAIN</v>
          </cell>
          <cell r="C1530">
            <v>16000</v>
          </cell>
          <cell r="D1530">
            <v>0</v>
          </cell>
          <cell r="E1530">
            <v>16000</v>
          </cell>
        </row>
        <row r="1531">
          <cell r="A1531" t="str">
            <v>42150106</v>
          </cell>
          <cell r="B1531" t="str">
            <v>M/S AWAN ENTERPRISES FSD.</v>
          </cell>
          <cell r="C1531">
            <v>2072002</v>
          </cell>
          <cell r="D1531">
            <v>3475968</v>
          </cell>
          <cell r="E1531">
            <v>-1403966</v>
          </cell>
        </row>
        <row r="1532">
          <cell r="A1532" t="str">
            <v>42150110</v>
          </cell>
          <cell r="B1532" t="str">
            <v>BABU KHAN</v>
          </cell>
          <cell r="C1532">
            <v>338</v>
          </cell>
          <cell r="D1532">
            <v>0</v>
          </cell>
          <cell r="E1532">
            <v>338</v>
          </cell>
        </row>
        <row r="1533">
          <cell r="A1533" t="str">
            <v>42150120</v>
          </cell>
          <cell r="B1533" t="str">
            <v>TALIB COTTON WASTE FACTORY</v>
          </cell>
          <cell r="C1533">
            <v>0</v>
          </cell>
          <cell r="D1533">
            <v>7659</v>
          </cell>
          <cell r="E1533">
            <v>-7659</v>
          </cell>
        </row>
        <row r="1534">
          <cell r="A1534" t="str">
            <v>42150151</v>
          </cell>
          <cell r="B1534" t="str">
            <v>RAFIQUE COTTON WASTE EXPORT</v>
          </cell>
          <cell r="C1534">
            <v>855</v>
          </cell>
          <cell r="D1534">
            <v>0</v>
          </cell>
          <cell r="E1534">
            <v>855</v>
          </cell>
        </row>
        <row r="1535">
          <cell r="A1535" t="str">
            <v>42150152</v>
          </cell>
          <cell r="B1535" t="str">
            <v>M/S ZAFAR IQBAL</v>
          </cell>
          <cell r="C1535">
            <v>2395</v>
          </cell>
          <cell r="D1535">
            <v>0</v>
          </cell>
          <cell r="E1535">
            <v>2395</v>
          </cell>
        </row>
        <row r="1536">
          <cell r="A1536" t="str">
            <v>42150153</v>
          </cell>
          <cell r="B1536" t="str">
            <v>UNI ENTERPRISES RAWALPINDI</v>
          </cell>
          <cell r="C1536">
            <v>2469845</v>
          </cell>
          <cell r="D1536">
            <v>1891773</v>
          </cell>
          <cell r="E1536">
            <v>578072</v>
          </cell>
        </row>
        <row r="1537">
          <cell r="A1537" t="str">
            <v>42150154</v>
          </cell>
          <cell r="B1537" t="str">
            <v>TALIB COTTON WASTE</v>
          </cell>
          <cell r="C1537">
            <v>7126</v>
          </cell>
          <cell r="D1537">
            <v>0</v>
          </cell>
          <cell r="E1537">
            <v>7126</v>
          </cell>
        </row>
        <row r="1538">
          <cell r="A1538" t="str">
            <v>42150155</v>
          </cell>
          <cell r="B1538" t="str">
            <v>M/S MOHAMMAD SIDDIQUE</v>
          </cell>
          <cell r="C1538">
            <v>25476</v>
          </cell>
          <cell r="D1538">
            <v>0</v>
          </cell>
          <cell r="E1538">
            <v>25476</v>
          </cell>
        </row>
        <row r="1539">
          <cell r="A1539" t="str">
            <v>42150156</v>
          </cell>
          <cell r="B1539" t="str">
            <v>A.R ENTERPRISES</v>
          </cell>
          <cell r="C1539">
            <v>3469780</v>
          </cell>
          <cell r="D1539">
            <v>3817356</v>
          </cell>
          <cell r="E1539">
            <v>-347576</v>
          </cell>
        </row>
        <row r="1540">
          <cell r="A1540" t="str">
            <v>42150157</v>
          </cell>
          <cell r="B1540" t="str">
            <v>ZUHAIB TRADERS FSD</v>
          </cell>
          <cell r="C1540">
            <v>267833</v>
          </cell>
          <cell r="D1540">
            <v>267833</v>
          </cell>
          <cell r="E1540">
            <v>0</v>
          </cell>
        </row>
        <row r="1541">
          <cell r="A1541" t="str">
            <v>42150158</v>
          </cell>
          <cell r="B1541" t="str">
            <v>HAMAD WST COTTON</v>
          </cell>
          <cell r="C1541">
            <v>5387606</v>
          </cell>
          <cell r="D1541">
            <v>5750000</v>
          </cell>
          <cell r="E1541">
            <v>-362394</v>
          </cell>
        </row>
        <row r="1542">
          <cell r="A1542" t="str">
            <v>43000000</v>
          </cell>
          <cell r="B1542" t="str">
            <v>REFUNDABLE</v>
          </cell>
          <cell r="C1542">
            <v>817802</v>
          </cell>
          <cell r="D1542">
            <v>20960</v>
          </cell>
          <cell r="E1542">
            <v>796842</v>
          </cell>
        </row>
        <row r="1543">
          <cell r="A1543" t="str">
            <v>43010000</v>
          </cell>
          <cell r="B1543" t="str">
            <v>T.P. REFUND</v>
          </cell>
          <cell r="C1543">
            <v>491757</v>
          </cell>
          <cell r="D1543">
            <v>20960</v>
          </cell>
          <cell r="E1543">
            <v>470797</v>
          </cell>
        </row>
        <row r="1544">
          <cell r="A1544" t="str">
            <v>43010001</v>
          </cell>
          <cell r="B1544" t="str">
            <v>T.P. REFUNDABLE</v>
          </cell>
          <cell r="C1544">
            <v>330823</v>
          </cell>
          <cell r="D1544">
            <v>0</v>
          </cell>
          <cell r="E1544">
            <v>330823</v>
          </cell>
        </row>
        <row r="1545">
          <cell r="A1545" t="str">
            <v>43010002</v>
          </cell>
          <cell r="B1545" t="str">
            <v>OCTROI REFUEN</v>
          </cell>
          <cell r="C1545">
            <v>160934</v>
          </cell>
          <cell r="D1545">
            <v>20960</v>
          </cell>
          <cell r="E1545">
            <v>139974</v>
          </cell>
        </row>
        <row r="1546">
          <cell r="A1546" t="str">
            <v>43020000</v>
          </cell>
          <cell r="B1546" t="str">
            <v>OCTROI REFUNDABLE</v>
          </cell>
          <cell r="C1546">
            <v>326045</v>
          </cell>
          <cell r="D1546">
            <v>0</v>
          </cell>
          <cell r="E1546">
            <v>326045</v>
          </cell>
        </row>
        <row r="1547">
          <cell r="A1547" t="str">
            <v>43020001</v>
          </cell>
          <cell r="B1547" t="str">
            <v>OCTROI REFUNDABLE</v>
          </cell>
          <cell r="C1547">
            <v>326045</v>
          </cell>
          <cell r="D1547">
            <v>0</v>
          </cell>
          <cell r="E1547">
            <v>326045</v>
          </cell>
        </row>
        <row r="1548">
          <cell r="A1548" t="str">
            <v>44000000</v>
          </cell>
          <cell r="B1548" t="str">
            <v>FAIR PRICE SHOP</v>
          </cell>
          <cell r="C1548">
            <v>21764</v>
          </cell>
          <cell r="D1548">
            <v>0</v>
          </cell>
          <cell r="E1548">
            <v>21764</v>
          </cell>
        </row>
        <row r="1549">
          <cell r="A1549" t="str">
            <v>44010000</v>
          </cell>
          <cell r="B1549" t="str">
            <v>FAIR PRICE SHOP</v>
          </cell>
          <cell r="C1549">
            <v>21764</v>
          </cell>
          <cell r="D1549">
            <v>0</v>
          </cell>
          <cell r="E1549">
            <v>21764</v>
          </cell>
        </row>
        <row r="1550">
          <cell r="A1550" t="str">
            <v>44010001</v>
          </cell>
          <cell r="B1550" t="str">
            <v>FAIR PRICE SHOP</v>
          </cell>
          <cell r="C1550">
            <v>21764</v>
          </cell>
          <cell r="D1550">
            <v>0</v>
          </cell>
          <cell r="E1550">
            <v>21764</v>
          </cell>
        </row>
        <row r="1551">
          <cell r="A1551" t="str">
            <v>45000000</v>
          </cell>
          <cell r="B1551" t="str">
            <v>ADVANCES &amp; DEPOSIT</v>
          </cell>
          <cell r="C1551">
            <v>14802680.42</v>
          </cell>
          <cell r="D1551">
            <v>11026905.52</v>
          </cell>
          <cell r="E1551">
            <v>3775774.9</v>
          </cell>
        </row>
        <row r="1552">
          <cell r="A1552" t="str">
            <v>45030000</v>
          </cell>
          <cell r="B1552" t="str">
            <v>EMPLOYEES-AGAINST EXPENSES</v>
          </cell>
          <cell r="C1552">
            <v>8867055.9199999999</v>
          </cell>
          <cell r="D1552">
            <v>8129770.5199999996</v>
          </cell>
          <cell r="E1552">
            <v>737285.4</v>
          </cell>
        </row>
        <row r="1553">
          <cell r="A1553" t="str">
            <v>45030001</v>
          </cell>
          <cell r="B1553" t="str">
            <v>MR.FAZAL MOIN KHAN</v>
          </cell>
          <cell r="C1553">
            <v>143163.5</v>
          </cell>
          <cell r="D1553">
            <v>0</v>
          </cell>
          <cell r="E1553">
            <v>143163.5</v>
          </cell>
        </row>
        <row r="1554">
          <cell r="A1554" t="str">
            <v>45030002</v>
          </cell>
          <cell r="B1554" t="str">
            <v>MR.RASHEED MEHMOOD</v>
          </cell>
          <cell r="C1554">
            <v>48823</v>
          </cell>
          <cell r="D1554">
            <v>23200</v>
          </cell>
          <cell r="E1554">
            <v>25623</v>
          </cell>
        </row>
        <row r="1555">
          <cell r="A1555" t="str">
            <v>45030004</v>
          </cell>
          <cell r="B1555" t="str">
            <v>MR.NOOR ALAM</v>
          </cell>
          <cell r="C1555">
            <v>127391</v>
          </cell>
          <cell r="D1555">
            <v>0</v>
          </cell>
          <cell r="E1555">
            <v>127391</v>
          </cell>
        </row>
        <row r="1556">
          <cell r="A1556" t="str">
            <v>45030006</v>
          </cell>
          <cell r="B1556" t="str">
            <v>MESS.COMMETTEE</v>
          </cell>
          <cell r="C1556">
            <v>7500</v>
          </cell>
          <cell r="D1556">
            <v>0</v>
          </cell>
          <cell r="E1556">
            <v>7500</v>
          </cell>
        </row>
        <row r="1557">
          <cell r="A1557" t="str">
            <v>45030008</v>
          </cell>
          <cell r="B1557" t="str">
            <v>MR.GHULAM MUSTAFA</v>
          </cell>
          <cell r="C1557">
            <v>7870339</v>
          </cell>
          <cell r="D1557">
            <v>7879195.5599999996</v>
          </cell>
          <cell r="E1557">
            <v>-8856.56</v>
          </cell>
        </row>
        <row r="1558">
          <cell r="A1558" t="str">
            <v>45030010</v>
          </cell>
          <cell r="B1558" t="str">
            <v>MR.IQBAL HUSSAIN MALIK</v>
          </cell>
          <cell r="C1558">
            <v>0</v>
          </cell>
          <cell r="D1558">
            <v>1500</v>
          </cell>
          <cell r="E1558">
            <v>-1500</v>
          </cell>
        </row>
        <row r="1559">
          <cell r="A1559" t="str">
            <v>45030014</v>
          </cell>
          <cell r="B1559" t="str">
            <v>MR.IMTINAN-UL-HAQ</v>
          </cell>
          <cell r="C1559">
            <v>0</v>
          </cell>
          <cell r="D1559">
            <v>1000</v>
          </cell>
          <cell r="E1559">
            <v>-1000</v>
          </cell>
        </row>
        <row r="1560">
          <cell r="A1560" t="str">
            <v>45030018</v>
          </cell>
          <cell r="B1560" t="str">
            <v>KALEEM ELECTRICIAN</v>
          </cell>
          <cell r="C1560">
            <v>8820</v>
          </cell>
          <cell r="D1560">
            <v>8820</v>
          </cell>
          <cell r="E1560">
            <v>0</v>
          </cell>
        </row>
        <row r="1561">
          <cell r="A1561" t="str">
            <v>45030022</v>
          </cell>
          <cell r="B1561" t="str">
            <v>MEHMOOD AHMED KHAN (M.E)MIL</v>
          </cell>
          <cell r="C1561">
            <v>24000</v>
          </cell>
          <cell r="D1561">
            <v>0</v>
          </cell>
          <cell r="E1561">
            <v>24000</v>
          </cell>
        </row>
        <row r="1562">
          <cell r="A1562" t="str">
            <v>45030023</v>
          </cell>
          <cell r="B1562" t="str">
            <v>ZAFAR HAMEED</v>
          </cell>
          <cell r="C1562">
            <v>66313</v>
          </cell>
          <cell r="D1562">
            <v>0</v>
          </cell>
          <cell r="E1562">
            <v>66313</v>
          </cell>
        </row>
        <row r="1563">
          <cell r="A1563" t="str">
            <v>45030025</v>
          </cell>
          <cell r="B1563" t="str">
            <v>MR. NOOR HUSSAIN (COOK) HO</v>
          </cell>
          <cell r="C1563">
            <v>6000</v>
          </cell>
          <cell r="D1563">
            <v>0</v>
          </cell>
          <cell r="E1563">
            <v>6000</v>
          </cell>
        </row>
        <row r="1564">
          <cell r="A1564" t="str">
            <v>45030030</v>
          </cell>
          <cell r="B1564" t="str">
            <v>MR.ASRAR UL HAQ</v>
          </cell>
          <cell r="C1564">
            <v>3526</v>
          </cell>
          <cell r="D1564">
            <v>0</v>
          </cell>
          <cell r="E1564">
            <v>3526</v>
          </cell>
        </row>
        <row r="1565">
          <cell r="A1565" t="str">
            <v>45030047</v>
          </cell>
          <cell r="B1565" t="str">
            <v>ANWAR AHMED (FM)</v>
          </cell>
          <cell r="C1565">
            <v>104381</v>
          </cell>
          <cell r="D1565">
            <v>104180.54</v>
          </cell>
          <cell r="E1565">
            <v>200.46</v>
          </cell>
        </row>
        <row r="1566">
          <cell r="A1566" t="str">
            <v>45030050</v>
          </cell>
          <cell r="B1566" t="str">
            <v>AZHAR MAHMOOD</v>
          </cell>
          <cell r="C1566">
            <v>421809</v>
          </cell>
          <cell r="D1566">
            <v>173420</v>
          </cell>
          <cell r="E1566">
            <v>248389</v>
          </cell>
        </row>
        <row r="1567">
          <cell r="A1567" t="str">
            <v>45030051</v>
          </cell>
          <cell r="B1567" t="str">
            <v>MAR KALLUE</v>
          </cell>
          <cell r="C1567">
            <v>581</v>
          </cell>
          <cell r="D1567">
            <v>149045</v>
          </cell>
          <cell r="E1567">
            <v>-148464</v>
          </cell>
        </row>
        <row r="1568">
          <cell r="A1568" t="str">
            <v>45030053</v>
          </cell>
          <cell r="B1568" t="str">
            <v>YOUNIS MUGHAL PURCHASER</v>
          </cell>
          <cell r="C1568">
            <v>240000</v>
          </cell>
          <cell r="D1568">
            <v>0</v>
          </cell>
          <cell r="E1568">
            <v>240000</v>
          </cell>
        </row>
        <row r="1569">
          <cell r="A1569" t="str">
            <v>45030054</v>
          </cell>
          <cell r="B1569" t="str">
            <v>M SIDDIQUE PAINTER</v>
          </cell>
          <cell r="C1569">
            <v>5000</v>
          </cell>
          <cell r="D1569">
            <v>0</v>
          </cell>
          <cell r="E1569">
            <v>5000</v>
          </cell>
        </row>
        <row r="1570">
          <cell r="A1570" t="str">
            <v>45050000</v>
          </cell>
          <cell r="B1570" t="str">
            <v>EMPLOYEES-AGAINST SALARY</v>
          </cell>
          <cell r="C1570">
            <v>5935624.5</v>
          </cell>
          <cell r="D1570">
            <v>2897135</v>
          </cell>
          <cell r="E1570">
            <v>3038489.5</v>
          </cell>
        </row>
        <row r="1571">
          <cell r="A1571" t="str">
            <v>45050001</v>
          </cell>
          <cell r="B1571" t="str">
            <v>IMRAN RIAZ</v>
          </cell>
          <cell r="C1571">
            <v>1</v>
          </cell>
          <cell r="D1571">
            <v>1</v>
          </cell>
          <cell r="E1571">
            <v>0</v>
          </cell>
        </row>
        <row r="1572">
          <cell r="A1572" t="str">
            <v>45050002</v>
          </cell>
          <cell r="B1572" t="str">
            <v>USMAN RANGOONI</v>
          </cell>
          <cell r="C1572">
            <v>585</v>
          </cell>
          <cell r="D1572">
            <v>0</v>
          </cell>
          <cell r="E1572">
            <v>585</v>
          </cell>
        </row>
        <row r="1573">
          <cell r="A1573" t="str">
            <v>45050003</v>
          </cell>
          <cell r="B1573" t="str">
            <v>ABBAS ALI .CHIEF ACCOUNTANT</v>
          </cell>
          <cell r="C1573">
            <v>48250</v>
          </cell>
          <cell r="D1573">
            <v>0</v>
          </cell>
          <cell r="E1573">
            <v>48250</v>
          </cell>
        </row>
        <row r="1574">
          <cell r="A1574" t="str">
            <v>45050006</v>
          </cell>
          <cell r="B1574" t="str">
            <v>SAEED</v>
          </cell>
          <cell r="C1574">
            <v>500</v>
          </cell>
          <cell r="D1574">
            <v>0</v>
          </cell>
          <cell r="E1574">
            <v>500</v>
          </cell>
        </row>
        <row r="1575">
          <cell r="A1575" t="str">
            <v>45050007</v>
          </cell>
          <cell r="B1575" t="str">
            <v>ZULFIQAR HUSSAIN</v>
          </cell>
          <cell r="C1575">
            <v>1950000</v>
          </cell>
          <cell r="D1575">
            <v>1647687</v>
          </cell>
          <cell r="E1575">
            <v>302313</v>
          </cell>
        </row>
        <row r="1576">
          <cell r="A1576" t="str">
            <v>45050008</v>
          </cell>
          <cell r="B1576" t="str">
            <v>SHAKEEL AHMED M.E</v>
          </cell>
          <cell r="C1576">
            <v>1650</v>
          </cell>
          <cell r="D1576">
            <v>0</v>
          </cell>
          <cell r="E1576">
            <v>1650</v>
          </cell>
        </row>
        <row r="1577">
          <cell r="A1577" t="str">
            <v>45050009</v>
          </cell>
          <cell r="B1577" t="str">
            <v>KHALID NAZIR M.A.B</v>
          </cell>
          <cell r="C1577">
            <v>10355</v>
          </cell>
          <cell r="D1577">
            <v>0</v>
          </cell>
          <cell r="E1577">
            <v>10355</v>
          </cell>
        </row>
        <row r="1578">
          <cell r="A1578" t="str">
            <v>45050010</v>
          </cell>
          <cell r="B1578" t="str">
            <v>IQBAL HUSSAIN</v>
          </cell>
          <cell r="C1578">
            <v>729634.5</v>
          </cell>
          <cell r="D1578">
            <v>60000</v>
          </cell>
          <cell r="E1578">
            <v>669634.5</v>
          </cell>
        </row>
        <row r="1579">
          <cell r="A1579" t="str">
            <v>45050011</v>
          </cell>
          <cell r="B1579" t="str">
            <v>AFZAL AHMAD ACCOUNTANT</v>
          </cell>
          <cell r="C1579">
            <v>45178</v>
          </cell>
          <cell r="D1579">
            <v>35178</v>
          </cell>
          <cell r="E1579">
            <v>10000</v>
          </cell>
        </row>
        <row r="1580">
          <cell r="A1580" t="str">
            <v>45050018</v>
          </cell>
          <cell r="B1580" t="str">
            <v>M.ASLAM</v>
          </cell>
          <cell r="C1580">
            <v>0</v>
          </cell>
          <cell r="D1580">
            <v>500</v>
          </cell>
          <cell r="E1580">
            <v>-500</v>
          </cell>
        </row>
        <row r="1581">
          <cell r="A1581" t="str">
            <v>45050020</v>
          </cell>
          <cell r="B1581" t="str">
            <v>M.BASHIR</v>
          </cell>
          <cell r="C1581">
            <v>0</v>
          </cell>
          <cell r="D1581">
            <v>165</v>
          </cell>
          <cell r="E1581">
            <v>-165</v>
          </cell>
        </row>
        <row r="1582">
          <cell r="A1582" t="str">
            <v>45050022</v>
          </cell>
          <cell r="B1582" t="str">
            <v>MR.ARSHAD ALI (OFFICE ASSIST)</v>
          </cell>
          <cell r="C1582">
            <v>54988</v>
          </cell>
          <cell r="D1582">
            <v>28705</v>
          </cell>
          <cell r="E1582">
            <v>26283</v>
          </cell>
        </row>
        <row r="1583">
          <cell r="A1583" t="str">
            <v>45050023</v>
          </cell>
          <cell r="B1583" t="str">
            <v>MR.ZUBBAIR ABBAS FITTER</v>
          </cell>
          <cell r="C1583">
            <v>0</v>
          </cell>
          <cell r="D1583">
            <v>500</v>
          </cell>
          <cell r="E1583">
            <v>-500</v>
          </cell>
        </row>
        <row r="1584">
          <cell r="A1584" t="str">
            <v>45050024</v>
          </cell>
          <cell r="B1584" t="str">
            <v>STAFF ADVANCES SPINNING</v>
          </cell>
          <cell r="C1584">
            <v>36999</v>
          </cell>
          <cell r="D1584">
            <v>0</v>
          </cell>
          <cell r="E1584">
            <v>36999</v>
          </cell>
        </row>
        <row r="1585">
          <cell r="A1585" t="str">
            <v>45050025</v>
          </cell>
          <cell r="B1585" t="str">
            <v>MR.MIRZA ABDUL GHAFOOR</v>
          </cell>
          <cell r="C1585">
            <v>0</v>
          </cell>
          <cell r="D1585">
            <v>165</v>
          </cell>
          <cell r="E1585">
            <v>-165</v>
          </cell>
        </row>
        <row r="1586">
          <cell r="A1586" t="str">
            <v>45050026</v>
          </cell>
          <cell r="B1586" t="str">
            <v>MR.KALEEM ELECTRICIAN</v>
          </cell>
          <cell r="C1586">
            <v>31935</v>
          </cell>
          <cell r="D1586">
            <v>22380</v>
          </cell>
          <cell r="E1586">
            <v>9555</v>
          </cell>
        </row>
        <row r="1587">
          <cell r="A1587" t="str">
            <v>45050027</v>
          </cell>
          <cell r="B1587" t="str">
            <v>MR.SAFEER AHMED DRIVER</v>
          </cell>
          <cell r="C1587">
            <v>0</v>
          </cell>
          <cell r="D1587">
            <v>345</v>
          </cell>
          <cell r="E1587">
            <v>-345</v>
          </cell>
        </row>
        <row r="1588">
          <cell r="A1588" t="str">
            <v>45050028</v>
          </cell>
          <cell r="B1588" t="str">
            <v>MR. UMER KHAN</v>
          </cell>
          <cell r="C1588">
            <v>16825</v>
          </cell>
          <cell r="D1588">
            <v>0</v>
          </cell>
          <cell r="E1588">
            <v>16825</v>
          </cell>
        </row>
        <row r="1589">
          <cell r="A1589" t="str">
            <v>45050029</v>
          </cell>
          <cell r="B1589" t="str">
            <v>MR.IKRAM MUFTI</v>
          </cell>
          <cell r="C1589">
            <v>0</v>
          </cell>
          <cell r="D1589">
            <v>225</v>
          </cell>
          <cell r="E1589">
            <v>-225</v>
          </cell>
        </row>
        <row r="1590">
          <cell r="A1590" t="str">
            <v>45050030</v>
          </cell>
          <cell r="B1590" t="str">
            <v>ISRAR-UL-HAQUE</v>
          </cell>
          <cell r="C1590">
            <v>58693</v>
          </cell>
          <cell r="D1590">
            <v>0</v>
          </cell>
          <cell r="E1590">
            <v>58693</v>
          </cell>
        </row>
        <row r="1591">
          <cell r="A1591" t="str">
            <v>45050031</v>
          </cell>
          <cell r="B1591" t="str">
            <v>MUQADDER DIN MALI</v>
          </cell>
          <cell r="C1591">
            <v>2200</v>
          </cell>
          <cell r="D1591">
            <v>900</v>
          </cell>
          <cell r="E1591">
            <v>1300</v>
          </cell>
        </row>
        <row r="1592">
          <cell r="A1592" t="str">
            <v>45050032</v>
          </cell>
          <cell r="B1592" t="str">
            <v>BILAL AHMED KHAN NIAZI</v>
          </cell>
          <cell r="C1592">
            <v>232535</v>
          </cell>
          <cell r="D1592">
            <v>129535</v>
          </cell>
          <cell r="E1592">
            <v>103000</v>
          </cell>
        </row>
        <row r="1593">
          <cell r="A1593" t="str">
            <v>45050035</v>
          </cell>
          <cell r="B1593" t="str">
            <v>AMIR MAJID MIAN</v>
          </cell>
          <cell r="C1593">
            <v>55302</v>
          </cell>
          <cell r="D1593">
            <v>25302</v>
          </cell>
          <cell r="E1593">
            <v>30000</v>
          </cell>
        </row>
        <row r="1594">
          <cell r="A1594" t="str">
            <v>45050037</v>
          </cell>
          <cell r="B1594" t="str">
            <v>ABDUL RAUF DRIVER</v>
          </cell>
          <cell r="C1594">
            <v>1500</v>
          </cell>
          <cell r="D1594">
            <v>1500</v>
          </cell>
          <cell r="E1594">
            <v>0</v>
          </cell>
        </row>
        <row r="1595">
          <cell r="A1595" t="str">
            <v>45050038</v>
          </cell>
          <cell r="B1595" t="str">
            <v>SAIF-UR-REHMAN KHAN</v>
          </cell>
          <cell r="C1595">
            <v>0</v>
          </cell>
          <cell r="D1595">
            <v>320</v>
          </cell>
          <cell r="E1595">
            <v>-320</v>
          </cell>
        </row>
        <row r="1596">
          <cell r="A1596" t="str">
            <v>45050039</v>
          </cell>
          <cell r="B1596" t="str">
            <v>JAVID IQBAL (TICKKA)</v>
          </cell>
          <cell r="C1596">
            <v>4000</v>
          </cell>
          <cell r="D1596">
            <v>0</v>
          </cell>
          <cell r="E1596">
            <v>4000</v>
          </cell>
        </row>
        <row r="1597">
          <cell r="A1597" t="str">
            <v>45050042</v>
          </cell>
          <cell r="B1597" t="str">
            <v>NIAZ GUL (COOK)</v>
          </cell>
          <cell r="C1597">
            <v>500</v>
          </cell>
          <cell r="D1597">
            <v>0</v>
          </cell>
          <cell r="E1597">
            <v>500</v>
          </cell>
        </row>
        <row r="1598">
          <cell r="A1598" t="str">
            <v>45050043</v>
          </cell>
          <cell r="B1598" t="str">
            <v>MOHOMMAD SABIR (DRIVER)</v>
          </cell>
          <cell r="C1598">
            <v>6400</v>
          </cell>
          <cell r="D1598">
            <v>4900</v>
          </cell>
          <cell r="E1598">
            <v>1500</v>
          </cell>
        </row>
        <row r="1599">
          <cell r="A1599" t="str">
            <v>45050044</v>
          </cell>
          <cell r="B1599" t="str">
            <v>KHALID IQBAL A/C EXV.</v>
          </cell>
          <cell r="C1599">
            <v>198524</v>
          </cell>
          <cell r="D1599">
            <v>157204</v>
          </cell>
          <cell r="E1599">
            <v>41320</v>
          </cell>
        </row>
        <row r="1600">
          <cell r="A1600" t="str">
            <v>45050045</v>
          </cell>
          <cell r="B1600" t="str">
            <v>JAMSHED BUTT</v>
          </cell>
          <cell r="C1600">
            <v>5158</v>
          </cell>
          <cell r="D1600">
            <v>0</v>
          </cell>
          <cell r="E1600">
            <v>5158</v>
          </cell>
        </row>
        <row r="1601">
          <cell r="A1601" t="str">
            <v>45050046</v>
          </cell>
          <cell r="B1601" t="str">
            <v>ZAFAR IQBAL BARI PS TO DMD</v>
          </cell>
          <cell r="C1601">
            <v>2336</v>
          </cell>
          <cell r="D1601">
            <v>3336</v>
          </cell>
          <cell r="E1601">
            <v>-1000</v>
          </cell>
        </row>
        <row r="1602">
          <cell r="A1602" t="str">
            <v>45050047</v>
          </cell>
          <cell r="B1602" t="str">
            <v>BASHIR NAVEED  A/C</v>
          </cell>
          <cell r="C1602">
            <v>50000</v>
          </cell>
          <cell r="D1602">
            <v>0</v>
          </cell>
          <cell r="E1602">
            <v>50000</v>
          </cell>
        </row>
        <row r="1603">
          <cell r="A1603" t="str">
            <v>45050048</v>
          </cell>
          <cell r="B1603" t="str">
            <v>MOLA BUKHSH S/G HO</v>
          </cell>
          <cell r="C1603">
            <v>3000</v>
          </cell>
          <cell r="D1603">
            <v>0</v>
          </cell>
          <cell r="E1603">
            <v>3000</v>
          </cell>
        </row>
        <row r="1604">
          <cell r="A1604" t="str">
            <v>45050049</v>
          </cell>
          <cell r="B1604" t="str">
            <v>MAQSOOD MALIK (M.E)</v>
          </cell>
          <cell r="C1604">
            <v>198</v>
          </cell>
          <cell r="D1604">
            <v>0</v>
          </cell>
          <cell r="E1604">
            <v>198</v>
          </cell>
        </row>
        <row r="1605">
          <cell r="A1605" t="str">
            <v>45050050</v>
          </cell>
          <cell r="B1605" t="str">
            <v>MISS UZMA SHAHEEN</v>
          </cell>
          <cell r="C1605">
            <v>40495</v>
          </cell>
          <cell r="D1605">
            <v>35580</v>
          </cell>
          <cell r="E1605">
            <v>4915</v>
          </cell>
        </row>
        <row r="1606">
          <cell r="A1606" t="str">
            <v>45050051</v>
          </cell>
          <cell r="B1606" t="str">
            <v>NAVID ANJUM O/B</v>
          </cell>
          <cell r="C1606">
            <v>5317</v>
          </cell>
          <cell r="D1606">
            <v>4148</v>
          </cell>
          <cell r="E1606">
            <v>1169</v>
          </cell>
        </row>
        <row r="1607">
          <cell r="A1607" t="str">
            <v>45050052</v>
          </cell>
          <cell r="B1607" t="str">
            <v>SHAHZAD JAVED</v>
          </cell>
          <cell r="C1607">
            <v>45283</v>
          </cell>
          <cell r="D1607">
            <v>0</v>
          </cell>
          <cell r="E1607">
            <v>45283</v>
          </cell>
        </row>
        <row r="1608">
          <cell r="A1608" t="str">
            <v>45050053</v>
          </cell>
          <cell r="B1608" t="str">
            <v>FAREED KHAN JADOON</v>
          </cell>
          <cell r="C1608">
            <v>69514</v>
          </cell>
          <cell r="D1608">
            <v>37050</v>
          </cell>
          <cell r="E1608">
            <v>32464</v>
          </cell>
        </row>
        <row r="1609">
          <cell r="A1609" t="str">
            <v>45050054</v>
          </cell>
          <cell r="B1609" t="str">
            <v>DILNAWAZ KHAN S/G</v>
          </cell>
          <cell r="C1609">
            <v>5000</v>
          </cell>
          <cell r="D1609">
            <v>0</v>
          </cell>
          <cell r="E1609">
            <v>5000</v>
          </cell>
        </row>
        <row r="1610">
          <cell r="A1610" t="str">
            <v>45050057</v>
          </cell>
          <cell r="B1610" t="str">
            <v>EHTISHAM UL HAQ</v>
          </cell>
          <cell r="C1610">
            <v>19997</v>
          </cell>
          <cell r="D1610">
            <v>0</v>
          </cell>
          <cell r="E1610">
            <v>19997</v>
          </cell>
        </row>
        <row r="1611">
          <cell r="A1611" t="str">
            <v>45050060</v>
          </cell>
          <cell r="B1611" t="str">
            <v>SHAHID KHAN</v>
          </cell>
          <cell r="C1611">
            <v>263598</v>
          </cell>
          <cell r="D1611">
            <v>182610</v>
          </cell>
          <cell r="E1611">
            <v>80988</v>
          </cell>
        </row>
        <row r="1612">
          <cell r="A1612" t="str">
            <v>45050061</v>
          </cell>
          <cell r="B1612" t="str">
            <v>MUHAMMAD HAFEEZ</v>
          </cell>
          <cell r="C1612">
            <v>1800</v>
          </cell>
          <cell r="D1612">
            <v>0</v>
          </cell>
          <cell r="E1612">
            <v>1800</v>
          </cell>
        </row>
        <row r="1613">
          <cell r="A1613" t="str">
            <v>45050062</v>
          </cell>
          <cell r="B1613" t="str">
            <v>IKHTIAR DRIVER</v>
          </cell>
          <cell r="C1613">
            <v>250</v>
          </cell>
          <cell r="D1613">
            <v>0</v>
          </cell>
          <cell r="E1613">
            <v>250</v>
          </cell>
        </row>
        <row r="1614">
          <cell r="A1614" t="str">
            <v>45050063</v>
          </cell>
          <cell r="B1614" t="str">
            <v>MISS SADIA</v>
          </cell>
          <cell r="C1614">
            <v>0</v>
          </cell>
          <cell r="D1614">
            <v>2000</v>
          </cell>
          <cell r="E1614">
            <v>-2000</v>
          </cell>
        </row>
        <row r="1615">
          <cell r="A1615" t="str">
            <v>45050064</v>
          </cell>
          <cell r="B1615" t="str">
            <v>ABDUL WAJID</v>
          </cell>
          <cell r="C1615">
            <v>47576</v>
          </cell>
          <cell r="D1615">
            <v>24195</v>
          </cell>
          <cell r="E1615">
            <v>23381</v>
          </cell>
        </row>
        <row r="1616">
          <cell r="A1616" t="str">
            <v>45050065</v>
          </cell>
          <cell r="B1616" t="str">
            <v>ABDUL RAUF OFFICE BOY</v>
          </cell>
          <cell r="C1616">
            <v>13100</v>
          </cell>
          <cell r="D1616">
            <v>2200</v>
          </cell>
          <cell r="E1616">
            <v>10900</v>
          </cell>
        </row>
        <row r="1617">
          <cell r="A1617" t="str">
            <v>45050066</v>
          </cell>
          <cell r="B1617" t="str">
            <v>ZAIH ULLAH</v>
          </cell>
          <cell r="C1617">
            <v>0</v>
          </cell>
          <cell r="D1617">
            <v>500</v>
          </cell>
          <cell r="E1617">
            <v>-500</v>
          </cell>
        </row>
        <row r="1618">
          <cell r="A1618" t="str">
            <v>45050067</v>
          </cell>
          <cell r="B1618" t="str">
            <v>RIAZ HUSSAIN DRIVERE</v>
          </cell>
          <cell r="C1618">
            <v>0</v>
          </cell>
          <cell r="D1618">
            <v>6000</v>
          </cell>
          <cell r="E1618">
            <v>-6000</v>
          </cell>
        </row>
        <row r="1619">
          <cell r="A1619" t="str">
            <v>45050068</v>
          </cell>
          <cell r="B1619" t="str">
            <v>ANSOR MAHMOOD</v>
          </cell>
          <cell r="C1619">
            <v>5000</v>
          </cell>
          <cell r="D1619">
            <v>0</v>
          </cell>
          <cell r="E1619">
            <v>5000</v>
          </cell>
        </row>
        <row r="1620">
          <cell r="A1620" t="str">
            <v>45050069</v>
          </cell>
          <cell r="B1620" t="str">
            <v>NASIR MALHI CA</v>
          </cell>
          <cell r="C1620">
            <v>0</v>
          </cell>
          <cell r="D1620">
            <v>14445</v>
          </cell>
          <cell r="E1620">
            <v>-14445</v>
          </cell>
        </row>
        <row r="1621">
          <cell r="A1621" t="str">
            <v>45050070</v>
          </cell>
          <cell r="B1621" t="str">
            <v>ABDUL HAFEEZ QURESHI-MKT ASST</v>
          </cell>
          <cell r="C1621">
            <v>4575</v>
          </cell>
          <cell r="D1621">
            <v>0</v>
          </cell>
          <cell r="E1621">
            <v>4575</v>
          </cell>
        </row>
        <row r="1622">
          <cell r="A1622" t="str">
            <v>45050071</v>
          </cell>
          <cell r="B1622" t="str">
            <v>ZAFAR IQBAL BARI</v>
          </cell>
          <cell r="C1622">
            <v>12000</v>
          </cell>
          <cell r="D1622">
            <v>1086</v>
          </cell>
          <cell r="E1622">
            <v>10914</v>
          </cell>
        </row>
        <row r="1623">
          <cell r="A1623" t="str">
            <v>45050072</v>
          </cell>
          <cell r="B1623" t="str">
            <v>MANSHA HAIR DRESSER</v>
          </cell>
          <cell r="C1623">
            <v>4000</v>
          </cell>
          <cell r="D1623">
            <v>0</v>
          </cell>
          <cell r="E1623">
            <v>4000</v>
          </cell>
        </row>
        <row r="1624">
          <cell r="A1624" t="str">
            <v>45050076</v>
          </cell>
          <cell r="B1624" t="str">
            <v>MUMTAZ COOK/2</v>
          </cell>
          <cell r="C1624">
            <v>21200</v>
          </cell>
          <cell r="D1624">
            <v>16300</v>
          </cell>
          <cell r="E1624">
            <v>4900</v>
          </cell>
        </row>
        <row r="1625">
          <cell r="A1625" t="str">
            <v>45050077</v>
          </cell>
          <cell r="B1625" t="str">
            <v>RIAZ HUSSAIN DRIVER</v>
          </cell>
          <cell r="C1625">
            <v>77300</v>
          </cell>
          <cell r="D1625">
            <v>12437</v>
          </cell>
          <cell r="E1625">
            <v>64863</v>
          </cell>
        </row>
        <row r="1626">
          <cell r="A1626" t="str">
            <v>45050078</v>
          </cell>
          <cell r="B1626" t="str">
            <v>GHULAM ABBAS</v>
          </cell>
          <cell r="C1626">
            <v>29860</v>
          </cell>
          <cell r="D1626">
            <v>10762</v>
          </cell>
          <cell r="E1626">
            <v>19098</v>
          </cell>
        </row>
        <row r="1627">
          <cell r="A1627" t="str">
            <v>45050079</v>
          </cell>
          <cell r="B1627" t="str">
            <v>ZULFIQAR ALI KHAN (BMW)</v>
          </cell>
          <cell r="C1627">
            <v>30000</v>
          </cell>
          <cell r="D1627">
            <v>4000</v>
          </cell>
          <cell r="E1627">
            <v>26000</v>
          </cell>
        </row>
        <row r="1628">
          <cell r="A1628" t="str">
            <v>45050080</v>
          </cell>
          <cell r="B1628" t="str">
            <v>RIZWAN TAOUFEEQ KHAN</v>
          </cell>
          <cell r="C1628">
            <v>240190</v>
          </cell>
          <cell r="D1628">
            <v>112450</v>
          </cell>
          <cell r="E1628">
            <v>127740</v>
          </cell>
        </row>
        <row r="1629">
          <cell r="A1629" t="str">
            <v>45050081</v>
          </cell>
          <cell r="B1629" t="str">
            <v>COL NOUSHAD ALI</v>
          </cell>
          <cell r="C1629">
            <v>2000</v>
          </cell>
          <cell r="D1629">
            <v>0</v>
          </cell>
          <cell r="E1629">
            <v>2000</v>
          </cell>
        </row>
        <row r="1630">
          <cell r="A1630" t="str">
            <v>45050083</v>
          </cell>
          <cell r="B1630" t="str">
            <v>MUHAMMAD AKRAM</v>
          </cell>
          <cell r="C1630">
            <v>750</v>
          </cell>
          <cell r="D1630">
            <v>0</v>
          </cell>
          <cell r="E1630">
            <v>750</v>
          </cell>
        </row>
        <row r="1631">
          <cell r="A1631" t="str">
            <v>45050084</v>
          </cell>
          <cell r="B1631" t="str">
            <v>SHAKIR DRIVER</v>
          </cell>
          <cell r="C1631">
            <v>31700</v>
          </cell>
          <cell r="D1631">
            <v>8000</v>
          </cell>
          <cell r="E1631">
            <v>23700</v>
          </cell>
        </row>
        <row r="1632">
          <cell r="A1632" t="str">
            <v>45050086</v>
          </cell>
          <cell r="B1632" t="str">
            <v>RASHEED MAHMOOD</v>
          </cell>
          <cell r="C1632">
            <v>11760</v>
          </cell>
          <cell r="D1632">
            <v>10737</v>
          </cell>
          <cell r="E1632">
            <v>1023</v>
          </cell>
        </row>
        <row r="1633">
          <cell r="A1633" t="str">
            <v>45050088</v>
          </cell>
          <cell r="B1633" t="str">
            <v>IMRAN QURESHI</v>
          </cell>
          <cell r="C1633">
            <v>76393</v>
          </cell>
          <cell r="D1633">
            <v>14000</v>
          </cell>
          <cell r="E1633">
            <v>62393</v>
          </cell>
        </row>
        <row r="1634">
          <cell r="A1634" t="str">
            <v>45050089</v>
          </cell>
          <cell r="B1634" t="str">
            <v>HANIF MALIK YARN MANAGER</v>
          </cell>
          <cell r="C1634">
            <v>16447</v>
          </cell>
          <cell r="D1634">
            <v>19797</v>
          </cell>
          <cell r="E1634">
            <v>-3350</v>
          </cell>
        </row>
        <row r="1635">
          <cell r="A1635" t="str">
            <v>45050090</v>
          </cell>
          <cell r="B1635" t="str">
            <v>NAZIR NAJI</v>
          </cell>
          <cell r="C1635">
            <v>105000</v>
          </cell>
          <cell r="D1635">
            <v>0</v>
          </cell>
          <cell r="E1635">
            <v>105000</v>
          </cell>
        </row>
        <row r="1636">
          <cell r="A1636" t="str">
            <v>45050091</v>
          </cell>
          <cell r="B1636" t="str">
            <v>RAMZAN DRIVER</v>
          </cell>
          <cell r="C1636">
            <v>500</v>
          </cell>
          <cell r="D1636">
            <v>0</v>
          </cell>
          <cell r="E1636">
            <v>500</v>
          </cell>
        </row>
        <row r="1637">
          <cell r="A1637" t="str">
            <v>45050092</v>
          </cell>
          <cell r="B1637" t="str">
            <v>GUL MUHAMMAD DRIVER</v>
          </cell>
          <cell r="C1637">
            <v>6978</v>
          </cell>
          <cell r="D1637">
            <v>0</v>
          </cell>
          <cell r="E1637">
            <v>6978</v>
          </cell>
        </row>
        <row r="1638">
          <cell r="A1638" t="str">
            <v>45050093</v>
          </cell>
          <cell r="B1638" t="str">
            <v>ZAHEER AHMED</v>
          </cell>
          <cell r="C1638">
            <v>98242</v>
          </cell>
          <cell r="D1638">
            <v>20100</v>
          </cell>
          <cell r="E1638">
            <v>78142</v>
          </cell>
        </row>
        <row r="1639">
          <cell r="A1639" t="str">
            <v>45050094</v>
          </cell>
          <cell r="B1639" t="str">
            <v>SHER QADIR</v>
          </cell>
          <cell r="C1639">
            <v>14000</v>
          </cell>
          <cell r="D1639">
            <v>9000</v>
          </cell>
          <cell r="E1639">
            <v>5000</v>
          </cell>
        </row>
        <row r="1640">
          <cell r="A1640" t="str">
            <v>45050095</v>
          </cell>
          <cell r="B1640" t="str">
            <v>GHULAM MUSTAFA MARTKET DEPT</v>
          </cell>
          <cell r="C1640">
            <v>50343</v>
          </cell>
          <cell r="D1640">
            <v>0</v>
          </cell>
          <cell r="E1640">
            <v>50343</v>
          </cell>
        </row>
        <row r="1641">
          <cell r="A1641" t="str">
            <v>45050098</v>
          </cell>
          <cell r="B1641" t="str">
            <v>MUHAMMAD ASLAM KHAN (GROUND MAN)</v>
          </cell>
          <cell r="C1641">
            <v>8300</v>
          </cell>
          <cell r="D1641">
            <v>0</v>
          </cell>
          <cell r="E1641">
            <v>8300</v>
          </cell>
        </row>
        <row r="1642">
          <cell r="A1642" t="str">
            <v>45050099</v>
          </cell>
          <cell r="B1642" t="str">
            <v>MUSTAFA KHAN</v>
          </cell>
          <cell r="C1642">
            <v>2845</v>
          </cell>
          <cell r="D1642">
            <v>0</v>
          </cell>
          <cell r="E1642">
            <v>2845</v>
          </cell>
        </row>
        <row r="1643">
          <cell r="A1643" t="str">
            <v>45050100</v>
          </cell>
          <cell r="B1643" t="str">
            <v>QASIM</v>
          </cell>
          <cell r="C1643">
            <v>25000</v>
          </cell>
          <cell r="D1643">
            <v>0</v>
          </cell>
          <cell r="E1643">
            <v>25000</v>
          </cell>
        </row>
        <row r="1644">
          <cell r="A1644" t="str">
            <v>45050101</v>
          </cell>
          <cell r="B1644" t="str">
            <v>IMRAN</v>
          </cell>
          <cell r="C1644">
            <v>140649</v>
          </cell>
          <cell r="D1644">
            <v>0</v>
          </cell>
          <cell r="E1644">
            <v>140649</v>
          </cell>
        </row>
        <row r="1645">
          <cell r="A1645" t="str">
            <v>45050102</v>
          </cell>
          <cell r="B1645" t="str">
            <v>TARIQ SHAD</v>
          </cell>
          <cell r="C1645">
            <v>9500</v>
          </cell>
          <cell r="D1645">
            <v>0</v>
          </cell>
          <cell r="E1645">
            <v>9500</v>
          </cell>
        </row>
        <row r="1646">
          <cell r="A1646" t="str">
            <v>45050105</v>
          </cell>
          <cell r="B1646" t="str">
            <v>SALMAN MASEEH SWEEPER</v>
          </cell>
          <cell r="C1646">
            <v>0</v>
          </cell>
          <cell r="D1646">
            <v>1500</v>
          </cell>
          <cell r="E1646">
            <v>-1500</v>
          </cell>
        </row>
        <row r="1647">
          <cell r="A1647" t="str">
            <v>45050106</v>
          </cell>
          <cell r="B1647" t="str">
            <v>MOHAMMAD AFZAL KHAN (MKT EXT)</v>
          </cell>
          <cell r="C1647">
            <v>35000</v>
          </cell>
          <cell r="D1647">
            <v>0</v>
          </cell>
          <cell r="E1647">
            <v>35000</v>
          </cell>
        </row>
        <row r="1648">
          <cell r="A1648" t="str">
            <v>45050107</v>
          </cell>
          <cell r="B1648" t="str">
            <v>RASOOL KHAN (MALI)</v>
          </cell>
          <cell r="C1648">
            <v>10300</v>
          </cell>
          <cell r="D1648">
            <v>3100</v>
          </cell>
          <cell r="E1648">
            <v>7200</v>
          </cell>
        </row>
        <row r="1649">
          <cell r="A1649" t="str">
            <v>45050110</v>
          </cell>
          <cell r="B1649" t="str">
            <v>ABID (PURCHASE ASSIST)</v>
          </cell>
          <cell r="C1649">
            <v>1000</v>
          </cell>
          <cell r="D1649">
            <v>1000</v>
          </cell>
          <cell r="E1649">
            <v>0</v>
          </cell>
        </row>
        <row r="1650">
          <cell r="A1650" t="str">
            <v>45050116</v>
          </cell>
          <cell r="B1650" t="str">
            <v>MOHAMMAD ASHARAF SECURITY GAURD</v>
          </cell>
          <cell r="C1650">
            <v>0</v>
          </cell>
          <cell r="D1650">
            <v>500</v>
          </cell>
          <cell r="E1650">
            <v>-500</v>
          </cell>
        </row>
        <row r="1651">
          <cell r="A1651" t="str">
            <v>45050117</v>
          </cell>
          <cell r="B1651" t="str">
            <v>SAJID SHARIF</v>
          </cell>
          <cell r="C1651">
            <v>22500</v>
          </cell>
          <cell r="D1651">
            <v>18500</v>
          </cell>
          <cell r="E1651">
            <v>4000</v>
          </cell>
        </row>
        <row r="1652">
          <cell r="A1652" t="str">
            <v>45050202</v>
          </cell>
          <cell r="B1652" t="str">
            <v>QASIM ZAHOOR</v>
          </cell>
          <cell r="C1652">
            <v>103619</v>
          </cell>
          <cell r="D1652">
            <v>0</v>
          </cell>
          <cell r="E1652">
            <v>103619</v>
          </cell>
        </row>
        <row r="1653">
          <cell r="A1653" t="str">
            <v>45050250</v>
          </cell>
          <cell r="B1653" t="str">
            <v>IRSHAD UL HAQ</v>
          </cell>
          <cell r="C1653">
            <v>60</v>
          </cell>
          <cell r="D1653">
            <v>0</v>
          </cell>
          <cell r="E1653">
            <v>60</v>
          </cell>
        </row>
        <row r="1654">
          <cell r="A1654" t="str">
            <v>45050999</v>
          </cell>
          <cell r="B1654" t="str">
            <v>ADVANCE TO MILL EMPLOYEES</v>
          </cell>
          <cell r="C1654">
            <v>706839</v>
          </cell>
          <cell r="D1654">
            <v>233692</v>
          </cell>
          <cell r="E1654">
            <v>473147</v>
          </cell>
        </row>
        <row r="1655">
          <cell r="A1655" t="str">
            <v>46000000</v>
          </cell>
          <cell r="B1655" t="str">
            <v>SECURITY DEPOSITS</v>
          </cell>
          <cell r="C1655">
            <v>3701000</v>
          </cell>
          <cell r="D1655">
            <v>0</v>
          </cell>
          <cell r="E1655">
            <v>3701000</v>
          </cell>
        </row>
        <row r="1656">
          <cell r="A1656" t="str">
            <v>46010000</v>
          </cell>
          <cell r="B1656" t="str">
            <v>SECURITY DEPOSITS</v>
          </cell>
          <cell r="C1656">
            <v>3701000</v>
          </cell>
          <cell r="D1656">
            <v>0</v>
          </cell>
          <cell r="E1656">
            <v>3701000</v>
          </cell>
        </row>
        <row r="1657">
          <cell r="A1657" t="str">
            <v>46010001</v>
          </cell>
          <cell r="B1657" t="str">
            <v>SECURITY DEPOSIT WITH WAPDA</v>
          </cell>
          <cell r="C1657">
            <v>2004600</v>
          </cell>
          <cell r="D1657">
            <v>0</v>
          </cell>
          <cell r="E1657">
            <v>2004600</v>
          </cell>
        </row>
        <row r="1658">
          <cell r="A1658" t="str">
            <v>46010002</v>
          </cell>
          <cell r="B1658" t="str">
            <v>CASH MARGIN I.L.FEE 100%</v>
          </cell>
          <cell r="C1658">
            <v>1661600</v>
          </cell>
          <cell r="D1658">
            <v>0</v>
          </cell>
          <cell r="E1658">
            <v>1661600</v>
          </cell>
        </row>
        <row r="1659">
          <cell r="A1659" t="str">
            <v>46010003</v>
          </cell>
          <cell r="B1659" t="str">
            <v>SECURITY DEPOSIT</v>
          </cell>
          <cell r="C1659">
            <v>3800</v>
          </cell>
          <cell r="D1659">
            <v>0</v>
          </cell>
          <cell r="E1659">
            <v>3800</v>
          </cell>
        </row>
        <row r="1660">
          <cell r="A1660" t="str">
            <v>46010004</v>
          </cell>
          <cell r="B1660" t="str">
            <v>SECURITY DEPOSIT</v>
          </cell>
          <cell r="C1660">
            <v>15000</v>
          </cell>
          <cell r="D1660">
            <v>0</v>
          </cell>
          <cell r="E1660">
            <v>15000</v>
          </cell>
        </row>
        <row r="1661">
          <cell r="A1661" t="str">
            <v>46010005</v>
          </cell>
          <cell r="B1661" t="str">
            <v>M/S LABAIC PROPERTY</v>
          </cell>
          <cell r="C1661">
            <v>6000</v>
          </cell>
          <cell r="D1661">
            <v>0</v>
          </cell>
          <cell r="E1661">
            <v>6000</v>
          </cell>
        </row>
        <row r="1662">
          <cell r="A1662" t="str">
            <v>46010006</v>
          </cell>
          <cell r="B1662" t="str">
            <v>SECURITY NORTHERN BOTLERS</v>
          </cell>
          <cell r="C1662">
            <v>2000</v>
          </cell>
          <cell r="D1662">
            <v>0</v>
          </cell>
          <cell r="E1662">
            <v>2000</v>
          </cell>
        </row>
        <row r="1663">
          <cell r="A1663" t="str">
            <v>46010008</v>
          </cell>
          <cell r="B1663" t="str">
            <v>SECURITY DEPOSIT</v>
          </cell>
          <cell r="C1663">
            <v>8000</v>
          </cell>
          <cell r="D1663">
            <v>0</v>
          </cell>
          <cell r="E1663">
            <v>8000</v>
          </cell>
        </row>
        <row r="1664">
          <cell r="A1664" t="str">
            <v>47000000</v>
          </cell>
          <cell r="B1664" t="str">
            <v>ACCRUED INCOME</v>
          </cell>
          <cell r="C1664">
            <v>3580054.55</v>
          </cell>
          <cell r="D1664">
            <v>506746</v>
          </cell>
          <cell r="E1664">
            <v>3073308.55</v>
          </cell>
        </row>
        <row r="1665">
          <cell r="A1665" t="str">
            <v>47010000</v>
          </cell>
          <cell r="B1665" t="str">
            <v>ACCRUED INCOME</v>
          </cell>
          <cell r="C1665">
            <v>3580054.55</v>
          </cell>
          <cell r="D1665">
            <v>506746</v>
          </cell>
          <cell r="E1665">
            <v>3073308.55</v>
          </cell>
        </row>
        <row r="1666">
          <cell r="A1666" t="str">
            <v>47010001</v>
          </cell>
          <cell r="B1666" t="str">
            <v>REBAT ON CLOTH EXPORT</v>
          </cell>
          <cell r="C1666">
            <v>3580054.55</v>
          </cell>
          <cell r="D1666">
            <v>506746</v>
          </cell>
          <cell r="E1666">
            <v>3073308.55</v>
          </cell>
        </row>
        <row r="1667">
          <cell r="A1667" t="str">
            <v>48000000</v>
          </cell>
          <cell r="B1667" t="str">
            <v>PREPAYMENT</v>
          </cell>
          <cell r="C1667">
            <v>4069962</v>
          </cell>
          <cell r="D1667">
            <v>3050847</v>
          </cell>
          <cell r="E1667">
            <v>1019115</v>
          </cell>
        </row>
        <row r="1668">
          <cell r="A1668" t="str">
            <v>48010000</v>
          </cell>
          <cell r="B1668" t="str">
            <v>PREPAYMENT</v>
          </cell>
          <cell r="C1668">
            <v>4069962</v>
          </cell>
          <cell r="D1668">
            <v>3050847</v>
          </cell>
          <cell r="E1668">
            <v>1019115</v>
          </cell>
        </row>
        <row r="1669">
          <cell r="A1669" t="str">
            <v>48010002</v>
          </cell>
          <cell r="B1669" t="str">
            <v>RENT FOT STAFF RESIDENCE</v>
          </cell>
          <cell r="C1669">
            <v>1110700</v>
          </cell>
          <cell r="D1669">
            <v>986700</v>
          </cell>
          <cell r="E1669">
            <v>124000</v>
          </cell>
        </row>
        <row r="1670">
          <cell r="A1670" t="str">
            <v>48010003</v>
          </cell>
          <cell r="B1670" t="str">
            <v>EXCISE DUTY</v>
          </cell>
          <cell r="C1670">
            <v>20000</v>
          </cell>
          <cell r="D1670">
            <v>0</v>
          </cell>
          <cell r="E1670">
            <v>20000</v>
          </cell>
        </row>
        <row r="1671">
          <cell r="A1671" t="str">
            <v>48010004</v>
          </cell>
          <cell r="B1671" t="str">
            <v>INSURANCE</v>
          </cell>
          <cell r="C1671">
            <v>2210766</v>
          </cell>
          <cell r="D1671">
            <v>1736976</v>
          </cell>
          <cell r="E1671">
            <v>473790</v>
          </cell>
        </row>
        <row r="1672">
          <cell r="A1672" t="str">
            <v>48010005</v>
          </cell>
          <cell r="B1672" t="str">
            <v>PRE-PAID EXP (MISE)</v>
          </cell>
          <cell r="C1672">
            <v>250000</v>
          </cell>
          <cell r="D1672">
            <v>72928</v>
          </cell>
          <cell r="E1672">
            <v>177072</v>
          </cell>
        </row>
        <row r="1673">
          <cell r="A1673" t="str">
            <v>48010006</v>
          </cell>
          <cell r="B1673" t="str">
            <v>PREPAID GENERATOR</v>
          </cell>
          <cell r="C1673">
            <v>54000</v>
          </cell>
          <cell r="D1673">
            <v>54000</v>
          </cell>
          <cell r="E1673">
            <v>0</v>
          </cell>
        </row>
        <row r="1674">
          <cell r="A1674" t="str">
            <v>48010007</v>
          </cell>
          <cell r="B1674" t="str">
            <v>PREPAID RENT SPIN.</v>
          </cell>
          <cell r="C1674">
            <v>36000</v>
          </cell>
          <cell r="D1674">
            <v>36000</v>
          </cell>
          <cell r="E1674">
            <v>0</v>
          </cell>
        </row>
        <row r="1675">
          <cell r="A1675" t="str">
            <v>48010008</v>
          </cell>
          <cell r="B1675" t="str">
            <v>M/S  KARACHI STOCK EXCH.PREPAD</v>
          </cell>
          <cell r="C1675">
            <v>174997</v>
          </cell>
          <cell r="D1675">
            <v>100000</v>
          </cell>
          <cell r="E1675">
            <v>74997</v>
          </cell>
        </row>
        <row r="1676">
          <cell r="A1676" t="str">
            <v>48010012</v>
          </cell>
          <cell r="B1676" t="str">
            <v>PREAPID APTMA</v>
          </cell>
          <cell r="C1676">
            <v>213499</v>
          </cell>
          <cell r="D1676">
            <v>64243</v>
          </cell>
          <cell r="E1676">
            <v>149256</v>
          </cell>
        </row>
        <row r="1677">
          <cell r="A1677" t="str">
            <v>49000000</v>
          </cell>
          <cell r="B1677" t="str">
            <v>TAX DEDUCTION AT SOURCE</v>
          </cell>
          <cell r="C1677">
            <v>12222843.779999999</v>
          </cell>
          <cell r="D1677">
            <v>6634162</v>
          </cell>
          <cell r="E1677">
            <v>5588681.7800000003</v>
          </cell>
        </row>
        <row r="1678">
          <cell r="A1678" t="str">
            <v>49010000</v>
          </cell>
          <cell r="B1678" t="str">
            <v>TAX DEDUCTION AT SOURCE</v>
          </cell>
          <cell r="C1678">
            <v>12222043.779999999</v>
          </cell>
          <cell r="D1678">
            <v>6634162</v>
          </cell>
          <cell r="E1678">
            <v>5587881.7800000003</v>
          </cell>
        </row>
        <row r="1679">
          <cell r="A1679" t="str">
            <v>49010001</v>
          </cell>
          <cell r="B1679" t="str">
            <v>TAX DEDUCTION AT SOURCE</v>
          </cell>
          <cell r="C1679">
            <v>3442417</v>
          </cell>
          <cell r="D1679">
            <v>6606754</v>
          </cell>
          <cell r="E1679">
            <v>-3164337</v>
          </cell>
        </row>
        <row r="1680">
          <cell r="A1680" t="str">
            <v>49010002</v>
          </cell>
          <cell r="B1680" t="str">
            <v>W/TAX OF EXP.CLOTH</v>
          </cell>
          <cell r="C1680">
            <v>8779626.7799999993</v>
          </cell>
          <cell r="D1680">
            <v>27408</v>
          </cell>
          <cell r="E1680">
            <v>8752218.7799999993</v>
          </cell>
        </row>
        <row r="1681">
          <cell r="A1681" t="str">
            <v>49030000</v>
          </cell>
          <cell r="B1681" t="str">
            <v>ADVANCE TAX PAID</v>
          </cell>
          <cell r="C1681">
            <v>800</v>
          </cell>
          <cell r="D1681">
            <v>0</v>
          </cell>
          <cell r="E1681">
            <v>800</v>
          </cell>
        </row>
        <row r="1682">
          <cell r="A1682" t="str">
            <v>49030001</v>
          </cell>
          <cell r="B1682" t="str">
            <v>ADVANCE TAX DEPSOT SEC 52</v>
          </cell>
          <cell r="C1682">
            <v>800</v>
          </cell>
          <cell r="D1682">
            <v>0</v>
          </cell>
          <cell r="E1682">
            <v>800</v>
          </cell>
        </row>
        <row r="1683">
          <cell r="A1683" t="str">
            <v>50000000</v>
          </cell>
          <cell r="B1683" t="str">
            <v>SALES TAX</v>
          </cell>
          <cell r="C1683">
            <v>87358680.359999999</v>
          </cell>
          <cell r="D1683">
            <v>92128642.439999998</v>
          </cell>
          <cell r="E1683">
            <v>-4769962.08</v>
          </cell>
        </row>
        <row r="1684">
          <cell r="A1684" t="str">
            <v>50010000</v>
          </cell>
          <cell r="B1684" t="str">
            <v>SALES TAX ON PURCHASES</v>
          </cell>
          <cell r="C1684">
            <v>86973924.359999999</v>
          </cell>
          <cell r="D1684">
            <v>9227805</v>
          </cell>
          <cell r="E1684">
            <v>77746119.359999999</v>
          </cell>
        </row>
        <row r="1685">
          <cell r="A1685" t="str">
            <v>50010001</v>
          </cell>
          <cell r="B1685" t="str">
            <v>COTTON</v>
          </cell>
          <cell r="C1685">
            <v>63240304.520000003</v>
          </cell>
          <cell r="D1685">
            <v>7851865</v>
          </cell>
          <cell r="E1685">
            <v>55388439.520000003</v>
          </cell>
        </row>
        <row r="1686">
          <cell r="A1686" t="str">
            <v>50010002</v>
          </cell>
          <cell r="B1686" t="str">
            <v>YARN</v>
          </cell>
          <cell r="C1686">
            <v>6268437</v>
          </cell>
          <cell r="D1686">
            <v>0</v>
          </cell>
          <cell r="E1686">
            <v>6268437</v>
          </cell>
        </row>
        <row r="1687">
          <cell r="A1687" t="str">
            <v>50010003</v>
          </cell>
          <cell r="B1687" t="str">
            <v>FABRIC</v>
          </cell>
          <cell r="C1687">
            <v>5869495.6699999999</v>
          </cell>
          <cell r="D1687">
            <v>1375940</v>
          </cell>
          <cell r="E1687">
            <v>4493555.67</v>
          </cell>
        </row>
        <row r="1688">
          <cell r="A1688" t="str">
            <v>50010004</v>
          </cell>
          <cell r="B1688" t="str">
            <v>STORES</v>
          </cell>
          <cell r="C1688">
            <v>3822840.17</v>
          </cell>
          <cell r="D1688">
            <v>0</v>
          </cell>
          <cell r="E1688">
            <v>3822840.17</v>
          </cell>
        </row>
        <row r="1689">
          <cell r="A1689" t="str">
            <v>50010005</v>
          </cell>
          <cell r="B1689" t="str">
            <v>Sales Tax PVA</v>
          </cell>
          <cell r="C1689">
            <v>280198</v>
          </cell>
          <cell r="D1689">
            <v>0</v>
          </cell>
          <cell r="E1689">
            <v>280198</v>
          </cell>
        </row>
        <row r="1690">
          <cell r="A1690" t="str">
            <v>50010006</v>
          </cell>
          <cell r="B1690" t="str">
            <v>SALES TEX ELECTRIC BILL</v>
          </cell>
          <cell r="C1690">
            <v>7492649</v>
          </cell>
          <cell r="D1690">
            <v>0</v>
          </cell>
          <cell r="E1690">
            <v>7492649</v>
          </cell>
        </row>
        <row r="1691">
          <cell r="A1691" t="str">
            <v>50020000</v>
          </cell>
          <cell r="B1691" t="str">
            <v>SALES TAX ON SALES</v>
          </cell>
          <cell r="C1691">
            <v>384756</v>
          </cell>
          <cell r="D1691">
            <v>81913121.5</v>
          </cell>
          <cell r="E1691">
            <v>-81528365.5</v>
          </cell>
        </row>
        <row r="1692">
          <cell r="A1692" t="str">
            <v>50020001</v>
          </cell>
          <cell r="B1692" t="str">
            <v>FABRIC</v>
          </cell>
          <cell r="C1692">
            <v>244116</v>
          </cell>
          <cell r="D1692">
            <v>56951988</v>
          </cell>
          <cell r="E1692">
            <v>-56707872</v>
          </cell>
        </row>
        <row r="1693">
          <cell r="A1693" t="str">
            <v>50020002</v>
          </cell>
          <cell r="B1693" t="str">
            <v>AYRN</v>
          </cell>
          <cell r="C1693">
            <v>140640</v>
          </cell>
          <cell r="D1693">
            <v>23391773.5</v>
          </cell>
          <cell r="E1693">
            <v>-23251133.5</v>
          </cell>
        </row>
        <row r="1694">
          <cell r="A1694" t="str">
            <v>50020003</v>
          </cell>
          <cell r="B1694" t="str">
            <v>WASTE</v>
          </cell>
          <cell r="C1694">
            <v>0</v>
          </cell>
          <cell r="D1694">
            <v>1569360</v>
          </cell>
          <cell r="E1694">
            <v>-1569360</v>
          </cell>
        </row>
        <row r="1695">
          <cell r="A1695" t="str">
            <v>50040000</v>
          </cell>
          <cell r="B1695" t="str">
            <v>NET SALES TAX PAYABLE</v>
          </cell>
          <cell r="C1695">
            <v>0</v>
          </cell>
          <cell r="D1695">
            <v>987715.94</v>
          </cell>
          <cell r="E1695">
            <v>-987715.94</v>
          </cell>
        </row>
        <row r="1696">
          <cell r="A1696" t="str">
            <v>50040001</v>
          </cell>
          <cell r="B1696" t="str">
            <v>NET SALES TAX PAYABLE</v>
          </cell>
          <cell r="C1696">
            <v>0</v>
          </cell>
          <cell r="D1696">
            <v>987715.94</v>
          </cell>
          <cell r="E1696">
            <v>-987715.94</v>
          </cell>
        </row>
        <row r="1697">
          <cell r="A1697" t="str">
            <v>55000000</v>
          </cell>
          <cell r="B1697" t="str">
            <v>CASH-IN-HAND</v>
          </cell>
          <cell r="C1697">
            <v>184534945.06999999</v>
          </cell>
          <cell r="D1697">
            <v>183590002</v>
          </cell>
          <cell r="E1697">
            <v>944943.07</v>
          </cell>
        </row>
        <row r="1698">
          <cell r="A1698" t="str">
            <v>55050000</v>
          </cell>
          <cell r="B1698" t="str">
            <v>CASH-IN-HAND</v>
          </cell>
          <cell r="C1698">
            <v>184534945.06999999</v>
          </cell>
          <cell r="D1698">
            <v>183590002</v>
          </cell>
          <cell r="E1698">
            <v>944943.07</v>
          </cell>
        </row>
        <row r="1699">
          <cell r="A1699" t="str">
            <v>55050002</v>
          </cell>
          <cell r="B1699" t="str">
            <v>IMPREST WEAVING</v>
          </cell>
          <cell r="C1699">
            <v>25086731</v>
          </cell>
          <cell r="D1699">
            <v>25304108</v>
          </cell>
          <cell r="E1699">
            <v>-217377</v>
          </cell>
        </row>
        <row r="1700">
          <cell r="A1700" t="str">
            <v>55050003</v>
          </cell>
          <cell r="B1700" t="str">
            <v>IMPREST HEAD OFFICE</v>
          </cell>
          <cell r="C1700">
            <v>159448214.06999999</v>
          </cell>
          <cell r="D1700">
            <v>158285894</v>
          </cell>
          <cell r="E1700">
            <v>1162320.07</v>
          </cell>
        </row>
        <row r="1701">
          <cell r="A1701" t="str">
            <v>57000000</v>
          </cell>
          <cell r="B1701" t="str">
            <v>BANK BALANCE</v>
          </cell>
          <cell r="C1701">
            <v>749379942.42999995</v>
          </cell>
          <cell r="D1701">
            <v>755742650.63</v>
          </cell>
          <cell r="E1701">
            <v>-6362708.2000000002</v>
          </cell>
        </row>
        <row r="1702">
          <cell r="A1702" t="str">
            <v>57050000</v>
          </cell>
          <cell r="B1702" t="str">
            <v>CURRENT ACCOUNTS</v>
          </cell>
          <cell r="C1702">
            <v>749379942.42999995</v>
          </cell>
          <cell r="D1702">
            <v>755742650.63</v>
          </cell>
          <cell r="E1702">
            <v>-6362708.2000000002</v>
          </cell>
        </row>
        <row r="1703">
          <cell r="A1703" t="str">
            <v>57050001</v>
          </cell>
          <cell r="B1703" t="str">
            <v>UBL A/C 2623 ISB.</v>
          </cell>
          <cell r="C1703">
            <v>2065588.78</v>
          </cell>
          <cell r="D1703">
            <v>2000000</v>
          </cell>
          <cell r="E1703">
            <v>65588.78</v>
          </cell>
        </row>
        <row r="1704">
          <cell r="A1704" t="str">
            <v>57050003</v>
          </cell>
          <cell r="B1704" t="str">
            <v>HBL A/C 883-75 CORP.BR.ISB.</v>
          </cell>
          <cell r="C1704">
            <v>19982.36</v>
          </cell>
          <cell r="D1704">
            <v>425</v>
          </cell>
          <cell r="E1704">
            <v>19557.36</v>
          </cell>
        </row>
        <row r="1705">
          <cell r="A1705" t="str">
            <v>57050004</v>
          </cell>
          <cell r="B1705" t="str">
            <v>HABIB CREDIT EXCHANGE BANK</v>
          </cell>
          <cell r="C1705">
            <v>278300</v>
          </cell>
          <cell r="D1705">
            <v>18460</v>
          </cell>
          <cell r="E1705">
            <v>259840</v>
          </cell>
        </row>
        <row r="1706">
          <cell r="A1706" t="str">
            <v>57050009</v>
          </cell>
          <cell r="B1706" t="str">
            <v>PCB A/C NO.733</v>
          </cell>
          <cell r="C1706">
            <v>562161390.87</v>
          </cell>
          <cell r="D1706">
            <v>604010543.78999996</v>
          </cell>
          <cell r="E1706">
            <v>-41849152.920000002</v>
          </cell>
        </row>
        <row r="1707">
          <cell r="A1707" t="str">
            <v>57050011</v>
          </cell>
          <cell r="B1707" t="str">
            <v>R.D.F.C.  A/C DDA 472 ISB.</v>
          </cell>
          <cell r="C1707">
            <v>3531.37</v>
          </cell>
          <cell r="D1707">
            <v>0</v>
          </cell>
          <cell r="E1707">
            <v>3531.37</v>
          </cell>
        </row>
        <row r="1708">
          <cell r="A1708" t="str">
            <v>57050012</v>
          </cell>
          <cell r="B1708" t="str">
            <v>ASKARI COMM.BANK A/C 211-0 ISB</v>
          </cell>
          <cell r="C1708">
            <v>1866920.17</v>
          </cell>
          <cell r="D1708">
            <v>1860500</v>
          </cell>
          <cell r="E1708">
            <v>6420.17</v>
          </cell>
        </row>
        <row r="1709">
          <cell r="A1709" t="str">
            <v>57050013</v>
          </cell>
          <cell r="B1709" t="str">
            <v>UNION BANK LTD A/C 1231-006ISB</v>
          </cell>
          <cell r="C1709">
            <v>209431.29</v>
          </cell>
          <cell r="D1709">
            <v>200400</v>
          </cell>
          <cell r="E1709">
            <v>9031.2900000000009</v>
          </cell>
        </row>
        <row r="1710">
          <cell r="A1710" t="str">
            <v>57050014</v>
          </cell>
          <cell r="B1710" t="str">
            <v>BANK AL FALLAH LTD A/C.01104681 RWP</v>
          </cell>
          <cell r="C1710">
            <v>92298141.780000001</v>
          </cell>
          <cell r="D1710">
            <v>93529957.280000001</v>
          </cell>
          <cell r="E1710">
            <v>-1231815.5</v>
          </cell>
        </row>
        <row r="1711">
          <cell r="A1711" t="str">
            <v>57050015</v>
          </cell>
          <cell r="B1711" t="str">
            <v>U.B.L. A/C 12492 LHR.</v>
          </cell>
          <cell r="C1711">
            <v>255857.61</v>
          </cell>
          <cell r="D1711">
            <v>0</v>
          </cell>
          <cell r="E1711">
            <v>255857.61</v>
          </cell>
        </row>
        <row r="1712">
          <cell r="A1712" t="str">
            <v>57050016</v>
          </cell>
          <cell r="B1712" t="str">
            <v>AMEX A/C 910010153 ISB.</v>
          </cell>
          <cell r="C1712">
            <v>16189</v>
          </cell>
          <cell r="D1712">
            <v>0</v>
          </cell>
          <cell r="E1712">
            <v>16189</v>
          </cell>
        </row>
        <row r="1713">
          <cell r="A1713" t="str">
            <v>57050017</v>
          </cell>
          <cell r="B1713" t="str">
            <v>M.C.B. A/C 619-2 ISB.</v>
          </cell>
          <cell r="C1713">
            <v>93282.5</v>
          </cell>
          <cell r="D1713">
            <v>0</v>
          </cell>
          <cell r="E1713">
            <v>93282.5</v>
          </cell>
        </row>
        <row r="1714">
          <cell r="A1714" t="str">
            <v>57050018</v>
          </cell>
          <cell r="B1714" t="str">
            <v>N.D.F.C. A/C 3310  ISB.</v>
          </cell>
          <cell r="C1714">
            <v>17519.939999999999</v>
          </cell>
          <cell r="D1714">
            <v>0</v>
          </cell>
          <cell r="E1714">
            <v>17519.939999999999</v>
          </cell>
        </row>
        <row r="1715">
          <cell r="A1715" t="str">
            <v>57050019</v>
          </cell>
          <cell r="B1715" t="str">
            <v>UBL DEPOSIT A/C S.T.D.</v>
          </cell>
          <cell r="C1715">
            <v>15000</v>
          </cell>
          <cell r="D1715">
            <v>0</v>
          </cell>
          <cell r="E1715">
            <v>15000</v>
          </cell>
        </row>
        <row r="1716">
          <cell r="A1716" t="str">
            <v>57050020</v>
          </cell>
          <cell r="B1716" t="str">
            <v>HONG KONG SHANGHAI BANK 245-01</v>
          </cell>
          <cell r="C1716">
            <v>18425.75</v>
          </cell>
          <cell r="D1716">
            <v>0</v>
          </cell>
          <cell r="E1716">
            <v>18425.75</v>
          </cell>
        </row>
        <row r="1717">
          <cell r="A1717" t="str">
            <v>57050021</v>
          </cell>
          <cell r="B1717" t="str">
            <v>M.C.B. A/C NO. 2413-6 AABPARA</v>
          </cell>
          <cell r="C1717">
            <v>14702</v>
          </cell>
          <cell r="D1717">
            <v>0</v>
          </cell>
          <cell r="E1717">
            <v>14702</v>
          </cell>
        </row>
        <row r="1718">
          <cell r="A1718" t="str">
            <v>57050022</v>
          </cell>
          <cell r="B1718" t="str">
            <v>PRODENTIAL COMM.BANK LTD.</v>
          </cell>
          <cell r="C1718">
            <v>1425</v>
          </cell>
          <cell r="D1718">
            <v>0</v>
          </cell>
          <cell r="E1718">
            <v>1425</v>
          </cell>
        </row>
        <row r="1719">
          <cell r="A1719" t="str">
            <v>57050023</v>
          </cell>
          <cell r="B1719" t="str">
            <v>PRIME COMMERCIAL BANK A/C 713</v>
          </cell>
          <cell r="C1719">
            <v>48444.5</v>
          </cell>
          <cell r="D1719">
            <v>0</v>
          </cell>
          <cell r="E1719">
            <v>48444.5</v>
          </cell>
        </row>
        <row r="1720">
          <cell r="A1720" t="str">
            <v>57050025</v>
          </cell>
          <cell r="B1720" t="str">
            <v>NATIONAL BANK OF PAKISTAN</v>
          </cell>
          <cell r="C1720">
            <v>31952.639999999999</v>
          </cell>
          <cell r="D1720">
            <v>0</v>
          </cell>
          <cell r="E1720">
            <v>31952.639999999999</v>
          </cell>
        </row>
        <row r="1721">
          <cell r="A1721" t="str">
            <v>57050026</v>
          </cell>
          <cell r="B1721" t="str">
            <v>BANK AL FALLAH 2903884</v>
          </cell>
          <cell r="C1721">
            <v>89963856.870000005</v>
          </cell>
          <cell r="D1721">
            <v>54122364.560000002</v>
          </cell>
          <cell r="E1721">
            <v>35841492.310000002</v>
          </cell>
        </row>
        <row r="1722">
          <cell r="A1722" t="str">
            <v>65000000</v>
          </cell>
          <cell r="B1722" t="str">
            <v>S  A  L  E</v>
          </cell>
          <cell r="C1722">
            <v>581516</v>
          </cell>
          <cell r="D1722">
            <v>390624444</v>
          </cell>
          <cell r="E1722">
            <v>-390042928</v>
          </cell>
        </row>
        <row r="1723">
          <cell r="A1723" t="str">
            <v>65050000</v>
          </cell>
          <cell r="B1723" t="str">
            <v>SPINNING SALE EXPORT</v>
          </cell>
          <cell r="C1723">
            <v>0</v>
          </cell>
          <cell r="D1723">
            <v>2040952</v>
          </cell>
          <cell r="E1723">
            <v>-2040952</v>
          </cell>
        </row>
        <row r="1724">
          <cell r="A1724" t="str">
            <v>65050016</v>
          </cell>
          <cell r="B1724" t="str">
            <v>30S COMED</v>
          </cell>
          <cell r="C1724">
            <v>0</v>
          </cell>
          <cell r="D1724">
            <v>2040952</v>
          </cell>
          <cell r="E1724">
            <v>-2040952</v>
          </cell>
        </row>
        <row r="1725">
          <cell r="A1725" t="str">
            <v>65100000</v>
          </cell>
          <cell r="B1725" t="str">
            <v>SPINNING SALE LOCAL</v>
          </cell>
          <cell r="C1725">
            <v>581516</v>
          </cell>
          <cell r="D1725">
            <v>106339221</v>
          </cell>
          <cell r="E1725">
            <v>-105757705</v>
          </cell>
        </row>
        <row r="1726">
          <cell r="A1726" t="str">
            <v>65100003</v>
          </cell>
          <cell r="B1726" t="str">
            <v>21 SINGLE</v>
          </cell>
          <cell r="C1726">
            <v>0</v>
          </cell>
          <cell r="D1726">
            <v>1064380</v>
          </cell>
          <cell r="E1726">
            <v>-1064380</v>
          </cell>
        </row>
        <row r="1727">
          <cell r="A1727" t="str">
            <v>65100004</v>
          </cell>
          <cell r="B1727" t="str">
            <v>12 SINGLE CORD</v>
          </cell>
          <cell r="C1727">
            <v>0</v>
          </cell>
          <cell r="D1727">
            <v>1660340</v>
          </cell>
          <cell r="E1727">
            <v>-1660340</v>
          </cell>
        </row>
        <row r="1728">
          <cell r="A1728" t="str">
            <v>65100006</v>
          </cell>
          <cell r="B1728" t="str">
            <v>YARN 16/1</v>
          </cell>
          <cell r="C1728">
            <v>0</v>
          </cell>
          <cell r="D1728">
            <v>3818670</v>
          </cell>
          <cell r="E1728">
            <v>-3818670</v>
          </cell>
        </row>
        <row r="1729">
          <cell r="A1729" t="str">
            <v>65100008</v>
          </cell>
          <cell r="B1729" t="str">
            <v>10 SINGLE WASTE</v>
          </cell>
          <cell r="C1729">
            <v>0</v>
          </cell>
          <cell r="D1729">
            <v>4230976</v>
          </cell>
          <cell r="E1729">
            <v>-4230976</v>
          </cell>
        </row>
        <row r="1730">
          <cell r="A1730" t="str">
            <v>65100010</v>
          </cell>
          <cell r="B1730" t="str">
            <v>23/1</v>
          </cell>
          <cell r="C1730">
            <v>0</v>
          </cell>
          <cell r="D1730">
            <v>26100</v>
          </cell>
          <cell r="E1730">
            <v>-26100</v>
          </cell>
        </row>
        <row r="1731">
          <cell r="A1731" t="str">
            <v>65100012</v>
          </cell>
          <cell r="B1731" t="str">
            <v>24/1</v>
          </cell>
          <cell r="C1731">
            <v>0</v>
          </cell>
          <cell r="D1731">
            <v>1255500</v>
          </cell>
          <cell r="E1731">
            <v>-1255500</v>
          </cell>
        </row>
        <row r="1732">
          <cell r="A1732" t="str">
            <v>65100017</v>
          </cell>
          <cell r="B1732" t="str">
            <v>C30/1 CARDED</v>
          </cell>
          <cell r="C1732">
            <v>581516</v>
          </cell>
          <cell r="D1732">
            <v>3388504</v>
          </cell>
          <cell r="E1732">
            <v>-2806988</v>
          </cell>
        </row>
        <row r="1733">
          <cell r="A1733" t="str">
            <v>65100021</v>
          </cell>
          <cell r="B1733" t="str">
            <v>32'S CMB CTN</v>
          </cell>
          <cell r="C1733">
            <v>0</v>
          </cell>
          <cell r="D1733">
            <v>38392440</v>
          </cell>
          <cell r="E1733">
            <v>-38392440</v>
          </cell>
        </row>
        <row r="1734">
          <cell r="A1734" t="str">
            <v>65100022</v>
          </cell>
          <cell r="B1734" t="str">
            <v>40'S CMB CTN</v>
          </cell>
          <cell r="C1734">
            <v>0</v>
          </cell>
          <cell r="D1734">
            <v>36296070</v>
          </cell>
          <cell r="E1734">
            <v>-36296070</v>
          </cell>
        </row>
        <row r="1735">
          <cell r="A1735" t="str">
            <v>65100023</v>
          </cell>
          <cell r="B1735" t="str">
            <v>30'S CMB CTN</v>
          </cell>
          <cell r="C1735">
            <v>0</v>
          </cell>
          <cell r="D1735">
            <v>6294400</v>
          </cell>
          <cell r="E1735">
            <v>-6294400</v>
          </cell>
        </row>
        <row r="1736">
          <cell r="A1736" t="str">
            <v>65100024</v>
          </cell>
          <cell r="B1736" t="str">
            <v>21 CRD YARN SALE LOCAL</v>
          </cell>
          <cell r="C1736">
            <v>0</v>
          </cell>
          <cell r="D1736">
            <v>1897350</v>
          </cell>
          <cell r="E1736">
            <v>-1897350</v>
          </cell>
        </row>
        <row r="1737">
          <cell r="A1737" t="str">
            <v>65100031</v>
          </cell>
          <cell r="B1737" t="str">
            <v>30'S CRD P/C</v>
          </cell>
          <cell r="C1737">
            <v>0</v>
          </cell>
          <cell r="D1737">
            <v>715000</v>
          </cell>
          <cell r="E1737">
            <v>-715000</v>
          </cell>
        </row>
        <row r="1738">
          <cell r="A1738" t="str">
            <v>65100060</v>
          </cell>
          <cell r="C1738">
            <v>0</v>
          </cell>
          <cell r="D1738">
            <v>1440121</v>
          </cell>
          <cell r="E1738">
            <v>-1440121</v>
          </cell>
        </row>
        <row r="1739">
          <cell r="A1739" t="str">
            <v>65100064</v>
          </cell>
          <cell r="B1739" t="str">
            <v>COMB 31/1</v>
          </cell>
          <cell r="C1739">
            <v>0</v>
          </cell>
          <cell r="D1739">
            <v>5859370</v>
          </cell>
          <cell r="E1739">
            <v>-5859370</v>
          </cell>
        </row>
        <row r="1740">
          <cell r="A1740" t="str">
            <v>65120000</v>
          </cell>
          <cell r="B1740" t="str">
            <v>YARN TRANSFERED</v>
          </cell>
          <cell r="C1740">
            <v>0</v>
          </cell>
          <cell r="D1740">
            <v>273318487</v>
          </cell>
          <cell r="E1740">
            <v>-273318487</v>
          </cell>
        </row>
        <row r="1741">
          <cell r="A1741" t="str">
            <v>65120002</v>
          </cell>
          <cell r="B1741" t="str">
            <v>21/1 COTTON</v>
          </cell>
          <cell r="C1741">
            <v>0</v>
          </cell>
          <cell r="D1741">
            <v>154717636</v>
          </cell>
          <cell r="E1741">
            <v>-154717636</v>
          </cell>
        </row>
        <row r="1742">
          <cell r="A1742" t="str">
            <v>65120003</v>
          </cell>
          <cell r="B1742" t="str">
            <v>30/1 COTTON</v>
          </cell>
          <cell r="C1742">
            <v>0</v>
          </cell>
          <cell r="D1742">
            <v>9201400</v>
          </cell>
          <cell r="E1742">
            <v>-9201400</v>
          </cell>
        </row>
        <row r="1743">
          <cell r="A1743" t="str">
            <v>65120004</v>
          </cell>
          <cell r="B1743" t="str">
            <v>40/1 COTTON</v>
          </cell>
          <cell r="C1743">
            <v>0</v>
          </cell>
          <cell r="D1743">
            <v>16990628</v>
          </cell>
          <cell r="E1743">
            <v>-16990628</v>
          </cell>
        </row>
        <row r="1744">
          <cell r="A1744" t="str">
            <v>65120005</v>
          </cell>
          <cell r="B1744" t="str">
            <v>16/01 COTTON</v>
          </cell>
          <cell r="C1744">
            <v>0</v>
          </cell>
          <cell r="D1744">
            <v>69915250</v>
          </cell>
          <cell r="E1744">
            <v>-69915250</v>
          </cell>
        </row>
        <row r="1745">
          <cell r="A1745" t="str">
            <v>65120008</v>
          </cell>
          <cell r="B1745" t="str">
            <v>12/1 YARN</v>
          </cell>
          <cell r="C1745">
            <v>0</v>
          </cell>
          <cell r="D1745">
            <v>21172100</v>
          </cell>
          <cell r="E1745">
            <v>-21172100</v>
          </cell>
        </row>
        <row r="1746">
          <cell r="A1746" t="str">
            <v>65120010</v>
          </cell>
          <cell r="B1746" t="str">
            <v>YARN 10/1</v>
          </cell>
          <cell r="C1746">
            <v>0</v>
          </cell>
          <cell r="D1746">
            <v>911973</v>
          </cell>
          <cell r="E1746">
            <v>-911973</v>
          </cell>
        </row>
        <row r="1747">
          <cell r="A1747" t="str">
            <v>65120048</v>
          </cell>
          <cell r="B1747" t="str">
            <v>CRD 8/1</v>
          </cell>
          <cell r="C1747">
            <v>0</v>
          </cell>
          <cell r="D1747">
            <v>409500</v>
          </cell>
          <cell r="E1747">
            <v>-409500</v>
          </cell>
        </row>
        <row r="1748">
          <cell r="A1748" t="str">
            <v>65150000</v>
          </cell>
          <cell r="B1748" t="str">
            <v>WASTE</v>
          </cell>
          <cell r="C1748">
            <v>0</v>
          </cell>
          <cell r="D1748">
            <v>8925784</v>
          </cell>
          <cell r="E1748">
            <v>-8925784</v>
          </cell>
        </row>
        <row r="1749">
          <cell r="A1749" t="str">
            <v>65150003</v>
          </cell>
          <cell r="B1749" t="str">
            <v>COMBER NAIL</v>
          </cell>
          <cell r="C1749">
            <v>0</v>
          </cell>
          <cell r="D1749">
            <v>3634903</v>
          </cell>
          <cell r="E1749">
            <v>-3634903</v>
          </cell>
        </row>
        <row r="1750">
          <cell r="A1750" t="str">
            <v>65150004</v>
          </cell>
          <cell r="B1750" t="str">
            <v>CARD DROPING</v>
          </cell>
          <cell r="C1750">
            <v>0</v>
          </cell>
          <cell r="D1750">
            <v>756856</v>
          </cell>
          <cell r="E1750">
            <v>-756856</v>
          </cell>
        </row>
        <row r="1751">
          <cell r="A1751" t="str">
            <v>65150005</v>
          </cell>
          <cell r="B1751" t="str">
            <v>BLOW ROOM DROPING</v>
          </cell>
          <cell r="C1751">
            <v>0</v>
          </cell>
          <cell r="D1751">
            <v>839167</v>
          </cell>
          <cell r="E1751">
            <v>-839167</v>
          </cell>
        </row>
        <row r="1752">
          <cell r="A1752" t="str">
            <v>65150006</v>
          </cell>
          <cell r="B1752" t="str">
            <v>CHUMNEY GUTTER</v>
          </cell>
          <cell r="C1752">
            <v>0</v>
          </cell>
          <cell r="D1752">
            <v>160475</v>
          </cell>
          <cell r="E1752">
            <v>-160475</v>
          </cell>
        </row>
        <row r="1753">
          <cell r="A1753" t="str">
            <v>65150008</v>
          </cell>
          <cell r="B1753" t="str">
            <v>OTHER INCOME</v>
          </cell>
          <cell r="C1753">
            <v>0</v>
          </cell>
          <cell r="D1753">
            <v>54350</v>
          </cell>
          <cell r="E1753">
            <v>-54350</v>
          </cell>
        </row>
        <row r="1754">
          <cell r="A1754" t="str">
            <v>65150009</v>
          </cell>
          <cell r="B1754" t="str">
            <v>RING SWEEPING</v>
          </cell>
          <cell r="C1754">
            <v>0</v>
          </cell>
          <cell r="D1754">
            <v>70031</v>
          </cell>
          <cell r="E1754">
            <v>-70031</v>
          </cell>
        </row>
        <row r="1755">
          <cell r="A1755" t="str">
            <v>65150010</v>
          </cell>
          <cell r="B1755" t="str">
            <v>DAMAGE WILLWED FLY</v>
          </cell>
          <cell r="C1755">
            <v>0</v>
          </cell>
          <cell r="D1755">
            <v>484040</v>
          </cell>
          <cell r="E1755">
            <v>-484040</v>
          </cell>
        </row>
        <row r="1756">
          <cell r="A1756" t="str">
            <v>65150012</v>
          </cell>
          <cell r="B1756" t="str">
            <v>CARD FLY</v>
          </cell>
          <cell r="C1756">
            <v>0</v>
          </cell>
          <cell r="D1756">
            <v>1126275</v>
          </cell>
          <cell r="E1756">
            <v>-1126275</v>
          </cell>
        </row>
        <row r="1757">
          <cell r="A1757" t="str">
            <v>65150014</v>
          </cell>
          <cell r="B1757" t="str">
            <v>WASTE SALE SPINNING</v>
          </cell>
          <cell r="C1757">
            <v>0</v>
          </cell>
          <cell r="D1757">
            <v>30223</v>
          </cell>
          <cell r="E1757">
            <v>-30223</v>
          </cell>
        </row>
        <row r="1758">
          <cell r="A1758" t="str">
            <v>65150017</v>
          </cell>
          <cell r="B1758" t="str">
            <v>PHANAFIL</v>
          </cell>
          <cell r="C1758">
            <v>0</v>
          </cell>
          <cell r="D1758">
            <v>1769464</v>
          </cell>
          <cell r="E1758">
            <v>-1769464</v>
          </cell>
        </row>
        <row r="1759">
          <cell r="A1759" t="str">
            <v>68000000</v>
          </cell>
          <cell r="B1759" t="str">
            <v>SALE-WEAVING</v>
          </cell>
          <cell r="C1759">
            <v>1627441</v>
          </cell>
          <cell r="D1759">
            <v>445303736</v>
          </cell>
          <cell r="E1759">
            <v>-443676295</v>
          </cell>
        </row>
        <row r="1760">
          <cell r="A1760" t="str">
            <v>68050000</v>
          </cell>
          <cell r="B1760" t="str">
            <v>EXPORT SALES</v>
          </cell>
          <cell r="C1760">
            <v>0</v>
          </cell>
          <cell r="D1760">
            <v>10794897</v>
          </cell>
          <cell r="E1760">
            <v>-10794897</v>
          </cell>
        </row>
        <row r="1761">
          <cell r="A1761" t="str">
            <v>68050005</v>
          </cell>
          <cell r="B1761" t="str">
            <v>20X20/108X58 48" 3/1 CTN</v>
          </cell>
          <cell r="C1761">
            <v>0</v>
          </cell>
          <cell r="D1761">
            <v>3318084</v>
          </cell>
          <cell r="E1761">
            <v>-3318084</v>
          </cell>
        </row>
        <row r="1762">
          <cell r="A1762" t="str">
            <v>68050034</v>
          </cell>
          <cell r="B1762" t="str">
            <v>16X12/108X56 63" 3/1</v>
          </cell>
          <cell r="C1762">
            <v>0</v>
          </cell>
          <cell r="D1762">
            <v>5778122</v>
          </cell>
          <cell r="E1762">
            <v>-5778122</v>
          </cell>
        </row>
        <row r="1763">
          <cell r="A1763" t="str">
            <v>68050066</v>
          </cell>
          <cell r="B1763" t="str">
            <v>20*16 128*60 63"3/1</v>
          </cell>
          <cell r="C1763">
            <v>0</v>
          </cell>
          <cell r="D1763">
            <v>1698691</v>
          </cell>
          <cell r="E1763">
            <v>-1698691</v>
          </cell>
        </row>
        <row r="1764">
          <cell r="A1764" t="str">
            <v>68100000</v>
          </cell>
          <cell r="B1764" t="str">
            <v>LOCAL SALES</v>
          </cell>
          <cell r="C1764">
            <v>1627441</v>
          </cell>
          <cell r="D1764">
            <v>431948095</v>
          </cell>
          <cell r="E1764">
            <v>-430320654</v>
          </cell>
        </row>
        <row r="1765">
          <cell r="A1765" t="str">
            <v>68100002</v>
          </cell>
          <cell r="B1765" t="str">
            <v>20x20/108x58 63" 3/1 CTN</v>
          </cell>
          <cell r="C1765">
            <v>0</v>
          </cell>
          <cell r="D1765">
            <v>50225755</v>
          </cell>
          <cell r="E1765">
            <v>-50225755</v>
          </cell>
        </row>
        <row r="1766">
          <cell r="A1766" t="str">
            <v>68100003</v>
          </cell>
          <cell r="B1766" t="str">
            <v>20X20/108X58 63" 2/1 CTN</v>
          </cell>
          <cell r="C1766">
            <v>0</v>
          </cell>
          <cell r="D1766">
            <v>16934604</v>
          </cell>
          <cell r="E1766">
            <v>-16934604</v>
          </cell>
        </row>
        <row r="1767">
          <cell r="A1767" t="str">
            <v>68100005</v>
          </cell>
          <cell r="B1767" t="str">
            <v>20X20/108X58 48" 3/1 CTN</v>
          </cell>
          <cell r="C1767">
            <v>0</v>
          </cell>
          <cell r="D1767">
            <v>25754389</v>
          </cell>
          <cell r="E1767">
            <v>-25754389</v>
          </cell>
        </row>
        <row r="1768">
          <cell r="A1768" t="str">
            <v>68100041</v>
          </cell>
          <cell r="B1768" t="str">
            <v>40X40/127X79 4/1 100</v>
          </cell>
          <cell r="C1768">
            <v>811360</v>
          </cell>
          <cell r="D1768">
            <v>3490560</v>
          </cell>
          <cell r="E1768">
            <v>-2679200</v>
          </cell>
        </row>
        <row r="1769">
          <cell r="A1769" t="str">
            <v>68100042</v>
          </cell>
          <cell r="B1769" t="str">
            <v>20X16/128X60 3/1  63"</v>
          </cell>
          <cell r="C1769">
            <v>0</v>
          </cell>
          <cell r="D1769">
            <v>5393750</v>
          </cell>
          <cell r="E1769">
            <v>-5393750</v>
          </cell>
        </row>
        <row r="1770">
          <cell r="A1770" t="str">
            <v>68100043</v>
          </cell>
          <cell r="B1770" t="str">
            <v>30X30/76X68 98"</v>
          </cell>
          <cell r="C1770">
            <v>0</v>
          </cell>
          <cell r="D1770">
            <v>11401243</v>
          </cell>
          <cell r="E1770">
            <v>-11401243</v>
          </cell>
        </row>
        <row r="1771">
          <cell r="A1771" t="str">
            <v>68100044</v>
          </cell>
          <cell r="B1771" t="str">
            <v>40X40 100 X 80 4/1 101"</v>
          </cell>
          <cell r="C1771">
            <v>0</v>
          </cell>
          <cell r="D1771">
            <v>3900</v>
          </cell>
          <cell r="E1771">
            <v>-3900</v>
          </cell>
        </row>
        <row r="1772">
          <cell r="A1772" t="str">
            <v>68100045</v>
          </cell>
          <cell r="B1772" t="str">
            <v>16X12/108X56 63"</v>
          </cell>
          <cell r="C1772">
            <v>0</v>
          </cell>
          <cell r="D1772">
            <v>60086468</v>
          </cell>
          <cell r="E1772">
            <v>-60086468</v>
          </cell>
        </row>
        <row r="1773">
          <cell r="A1773" t="str">
            <v>68100047</v>
          </cell>
          <cell r="B1773" t="str">
            <v>20X20/60X60 50" 1/1</v>
          </cell>
          <cell r="C1773">
            <v>0</v>
          </cell>
          <cell r="D1773">
            <v>65200</v>
          </cell>
          <cell r="E1773">
            <v>-65200</v>
          </cell>
        </row>
        <row r="1774">
          <cell r="A1774" t="str">
            <v>68100060</v>
          </cell>
          <cell r="B1774" t="str">
            <v>CLOTH 40X40/100X80 98"</v>
          </cell>
          <cell r="C1774">
            <v>0</v>
          </cell>
          <cell r="D1774">
            <v>5357500</v>
          </cell>
          <cell r="E1774">
            <v>-5357500</v>
          </cell>
        </row>
        <row r="1775">
          <cell r="A1775" t="str">
            <v>68100062</v>
          </cell>
          <cell r="B1775" t="str">
            <v>SALE OF CLOTH LOCAL</v>
          </cell>
          <cell r="C1775">
            <v>0</v>
          </cell>
          <cell r="D1775">
            <v>1027973</v>
          </cell>
          <cell r="E1775">
            <v>-1027973</v>
          </cell>
        </row>
        <row r="1776">
          <cell r="A1776" t="str">
            <v>68100063</v>
          </cell>
          <cell r="B1776" t="str">
            <v>30X30/130X70 63"</v>
          </cell>
          <cell r="C1776">
            <v>0</v>
          </cell>
          <cell r="D1776">
            <v>12358575</v>
          </cell>
          <cell r="E1776">
            <v>-12358575</v>
          </cell>
        </row>
        <row r="1777">
          <cell r="A1777" t="str">
            <v>68100064</v>
          </cell>
          <cell r="B1777" t="str">
            <v>16X10/108X56 63"</v>
          </cell>
          <cell r="C1777">
            <v>0</v>
          </cell>
          <cell r="D1777">
            <v>1529110</v>
          </cell>
          <cell r="E1777">
            <v>-1529110</v>
          </cell>
        </row>
        <row r="1778">
          <cell r="A1778" t="str">
            <v>68100066</v>
          </cell>
          <cell r="B1778" t="str">
            <v>20X16/128X60 63" 3/1</v>
          </cell>
          <cell r="C1778">
            <v>0</v>
          </cell>
          <cell r="D1778">
            <v>85151618</v>
          </cell>
          <cell r="E1778">
            <v>-85151618</v>
          </cell>
        </row>
        <row r="1779">
          <cell r="A1779" t="str">
            <v>68100070</v>
          </cell>
          <cell r="B1779" t="str">
            <v>40X40/100X80 98"</v>
          </cell>
          <cell r="C1779">
            <v>0</v>
          </cell>
          <cell r="D1779">
            <v>2318463</v>
          </cell>
          <cell r="E1779">
            <v>-2318463</v>
          </cell>
        </row>
        <row r="1780">
          <cell r="A1780" t="str">
            <v>68100077</v>
          </cell>
          <cell r="B1780" t="str">
            <v>20*12/99*36  98"</v>
          </cell>
          <cell r="C1780">
            <v>0</v>
          </cell>
          <cell r="D1780">
            <v>11627500</v>
          </cell>
          <cell r="E1780">
            <v>-11627500</v>
          </cell>
        </row>
        <row r="1781">
          <cell r="A1781" t="str">
            <v>68100079</v>
          </cell>
          <cell r="B1781" t="str">
            <v>30*30 76*68 97"</v>
          </cell>
          <cell r="C1781">
            <v>0</v>
          </cell>
          <cell r="D1781">
            <v>4583393</v>
          </cell>
          <cell r="E1781">
            <v>-4583393</v>
          </cell>
        </row>
        <row r="1782">
          <cell r="A1782" t="str">
            <v>68100080</v>
          </cell>
          <cell r="B1782" t="str">
            <v>SALE OF CLOTH LOCAL</v>
          </cell>
          <cell r="C1782">
            <v>0</v>
          </cell>
          <cell r="D1782">
            <v>5033760</v>
          </cell>
          <cell r="E1782">
            <v>-5033760</v>
          </cell>
        </row>
        <row r="1783">
          <cell r="A1783" t="str">
            <v>68100082</v>
          </cell>
          <cell r="B1783" t="str">
            <v>20*16/128*60 48"</v>
          </cell>
          <cell r="C1783">
            <v>0</v>
          </cell>
          <cell r="D1783">
            <v>329400</v>
          </cell>
          <cell r="E1783">
            <v>-329400</v>
          </cell>
        </row>
        <row r="1784">
          <cell r="A1784" t="str">
            <v>68100084</v>
          </cell>
          <cell r="B1784" t="str">
            <v>16*10</v>
          </cell>
          <cell r="C1784">
            <v>0</v>
          </cell>
          <cell r="D1784">
            <v>1378577</v>
          </cell>
          <cell r="E1784">
            <v>-1378577</v>
          </cell>
        </row>
        <row r="1785">
          <cell r="A1785" t="str">
            <v>68100088</v>
          </cell>
          <cell r="B1785" t="str">
            <v>C 30*30/76*56 98"</v>
          </cell>
          <cell r="C1785">
            <v>0</v>
          </cell>
          <cell r="D1785">
            <v>2424122</v>
          </cell>
          <cell r="E1785">
            <v>-2424122</v>
          </cell>
        </row>
        <row r="1786">
          <cell r="A1786" t="str">
            <v>68100090</v>
          </cell>
          <cell r="B1786" t="str">
            <v>C40*10/112*64 63"</v>
          </cell>
          <cell r="C1786">
            <v>0</v>
          </cell>
          <cell r="D1786">
            <v>72400</v>
          </cell>
          <cell r="E1786">
            <v>-72400</v>
          </cell>
        </row>
        <row r="1787">
          <cell r="A1787" t="str">
            <v>68100091</v>
          </cell>
          <cell r="B1787" t="str">
            <v>C40*40/100*80 1/1 102"</v>
          </cell>
          <cell r="C1787">
            <v>0</v>
          </cell>
          <cell r="D1787">
            <v>7276600</v>
          </cell>
          <cell r="E1787">
            <v>-7276600</v>
          </cell>
        </row>
        <row r="1788">
          <cell r="A1788" t="str">
            <v>68100092</v>
          </cell>
          <cell r="B1788" t="str">
            <v>C40*40/130*70 2/1 63"</v>
          </cell>
          <cell r="C1788">
            <v>0</v>
          </cell>
          <cell r="D1788">
            <v>1995000</v>
          </cell>
          <cell r="E1788">
            <v>-1995000</v>
          </cell>
        </row>
        <row r="1789">
          <cell r="A1789" t="str">
            <v>68100094</v>
          </cell>
          <cell r="B1789" t="str">
            <v>C40*40/100*80 63"</v>
          </cell>
          <cell r="C1789">
            <v>0</v>
          </cell>
          <cell r="D1789">
            <v>1621500</v>
          </cell>
          <cell r="E1789">
            <v>-1621500</v>
          </cell>
        </row>
        <row r="1790">
          <cell r="A1790" t="str">
            <v>68100096</v>
          </cell>
          <cell r="B1790" t="str">
            <v>C20*20/100*60 63"</v>
          </cell>
          <cell r="C1790">
            <v>0</v>
          </cell>
          <cell r="D1790">
            <v>15510102</v>
          </cell>
          <cell r="E1790">
            <v>-15510102</v>
          </cell>
        </row>
        <row r="1791">
          <cell r="A1791" t="str">
            <v>68100097</v>
          </cell>
          <cell r="B1791" t="str">
            <v>C20*20/100*50 63'</v>
          </cell>
          <cell r="C1791">
            <v>816081</v>
          </cell>
          <cell r="D1791">
            <v>29521975</v>
          </cell>
          <cell r="E1791">
            <v>-28705894</v>
          </cell>
        </row>
        <row r="1792">
          <cell r="A1792" t="str">
            <v>68100098</v>
          </cell>
          <cell r="B1792" t="str">
            <v>40*40 100*80 98 4/1</v>
          </cell>
          <cell r="C1792">
            <v>0</v>
          </cell>
          <cell r="D1792">
            <v>8085430</v>
          </cell>
          <cell r="E1792">
            <v>-8085430</v>
          </cell>
        </row>
        <row r="1793">
          <cell r="A1793" t="str">
            <v>68100100</v>
          </cell>
          <cell r="B1793" t="str">
            <v>C20*10/128*52 2/2 63"</v>
          </cell>
          <cell r="C1793">
            <v>0</v>
          </cell>
          <cell r="D1793">
            <v>6413400</v>
          </cell>
          <cell r="E1793">
            <v>-6413400</v>
          </cell>
        </row>
        <row r="1794">
          <cell r="A1794" t="str">
            <v>68100101</v>
          </cell>
          <cell r="B1794" t="str">
            <v>C20*12/128*54 63"</v>
          </cell>
          <cell r="C1794">
            <v>0</v>
          </cell>
          <cell r="D1794">
            <v>2475880</v>
          </cell>
          <cell r="E1794">
            <v>-2475880</v>
          </cell>
        </row>
        <row r="1795">
          <cell r="A1795" t="str">
            <v>68100102</v>
          </cell>
          <cell r="B1795" t="str">
            <v>C40*40/127*79 95"</v>
          </cell>
          <cell r="C1795">
            <v>0</v>
          </cell>
          <cell r="D1795">
            <v>1835020</v>
          </cell>
          <cell r="E1795">
            <v>-1835020</v>
          </cell>
        </row>
        <row r="1796">
          <cell r="A1796" t="str">
            <v>68100103</v>
          </cell>
          <cell r="B1796" t="str">
            <v>C24*16/122*48 100"</v>
          </cell>
          <cell r="C1796">
            <v>0</v>
          </cell>
          <cell r="D1796">
            <v>2356200</v>
          </cell>
          <cell r="E1796">
            <v>-2356200</v>
          </cell>
        </row>
        <row r="1797">
          <cell r="A1797" t="str">
            <v>68100104</v>
          </cell>
          <cell r="B1797" t="str">
            <v>C20*10/128*56 63'</v>
          </cell>
          <cell r="C1797">
            <v>0</v>
          </cell>
          <cell r="D1797">
            <v>1603672</v>
          </cell>
          <cell r="E1797">
            <v>-1603672</v>
          </cell>
        </row>
        <row r="1798">
          <cell r="A1798" t="str">
            <v>68100105</v>
          </cell>
          <cell r="B1798" t="str">
            <v>C40*40/100*90 102"</v>
          </cell>
          <cell r="C1798">
            <v>0</v>
          </cell>
          <cell r="D1798">
            <v>4972884</v>
          </cell>
          <cell r="E1798">
            <v>-4972884</v>
          </cell>
        </row>
        <row r="1799">
          <cell r="A1799" t="str">
            <v>68100106</v>
          </cell>
          <cell r="B1799" t="str">
            <v>C24*16/122*48</v>
          </cell>
          <cell r="C1799">
            <v>0</v>
          </cell>
          <cell r="D1799">
            <v>1285200</v>
          </cell>
          <cell r="E1799">
            <v>-1285200</v>
          </cell>
        </row>
        <row r="1800">
          <cell r="A1800" t="str">
            <v>68100107</v>
          </cell>
          <cell r="B1800" t="str">
            <v>C40*40/133*72</v>
          </cell>
          <cell r="C1800">
            <v>0</v>
          </cell>
          <cell r="D1800">
            <v>3485366</v>
          </cell>
          <cell r="E1800">
            <v>-3485366</v>
          </cell>
        </row>
        <row r="1801">
          <cell r="A1801" t="str">
            <v>68100108</v>
          </cell>
          <cell r="B1801" t="str">
            <v>C24*16/122*64 100"</v>
          </cell>
          <cell r="C1801">
            <v>0</v>
          </cell>
          <cell r="D1801">
            <v>2471800</v>
          </cell>
          <cell r="E1801">
            <v>-2471800</v>
          </cell>
        </row>
        <row r="1802">
          <cell r="A1802" t="str">
            <v>68100109</v>
          </cell>
          <cell r="B1802" t="str">
            <v>C20*20/108*56 61"</v>
          </cell>
          <cell r="C1802">
            <v>0</v>
          </cell>
          <cell r="D1802">
            <v>10470550</v>
          </cell>
          <cell r="E1802">
            <v>-10470550</v>
          </cell>
        </row>
        <row r="1803">
          <cell r="A1803" t="str">
            <v>68100110</v>
          </cell>
          <cell r="B1803" t="str">
            <v>C16*8*88*26 65"</v>
          </cell>
          <cell r="C1803">
            <v>0</v>
          </cell>
          <cell r="D1803">
            <v>2684880</v>
          </cell>
          <cell r="E1803">
            <v>-2684880</v>
          </cell>
        </row>
        <row r="1804">
          <cell r="A1804" t="str">
            <v>68100111</v>
          </cell>
          <cell r="B1804" t="str">
            <v>C16*8/88*26 76"</v>
          </cell>
          <cell r="C1804">
            <v>0</v>
          </cell>
          <cell r="D1804">
            <v>2036251</v>
          </cell>
          <cell r="E1804">
            <v>-2036251</v>
          </cell>
        </row>
        <row r="1805">
          <cell r="A1805" t="str">
            <v>68100112</v>
          </cell>
          <cell r="B1805" t="str">
            <v>C40*40/100*70 102" 1/1</v>
          </cell>
          <cell r="C1805">
            <v>0</v>
          </cell>
          <cell r="D1805">
            <v>2883375</v>
          </cell>
          <cell r="E1805">
            <v>-2883375</v>
          </cell>
        </row>
        <row r="1806">
          <cell r="A1806" t="str">
            <v>68100113</v>
          </cell>
          <cell r="B1806" t="str">
            <v>C20*20/108*58 51"</v>
          </cell>
          <cell r="C1806">
            <v>0</v>
          </cell>
          <cell r="D1806">
            <v>7349750</v>
          </cell>
          <cell r="E1806">
            <v>-7349750</v>
          </cell>
        </row>
        <row r="1807">
          <cell r="A1807" t="str">
            <v>68100193</v>
          </cell>
          <cell r="B1807" t="str">
            <v>C40*40/100*80 63"</v>
          </cell>
          <cell r="C1807">
            <v>0</v>
          </cell>
          <cell r="D1807">
            <v>1015200</v>
          </cell>
          <cell r="E1807">
            <v>-1015200</v>
          </cell>
        </row>
        <row r="1808">
          <cell r="A1808" t="str">
            <v>68100200</v>
          </cell>
          <cell r="B1808" t="str">
            <v>C30*30/130*68 63"</v>
          </cell>
          <cell r="C1808">
            <v>0</v>
          </cell>
          <cell r="D1808">
            <v>855000</v>
          </cell>
          <cell r="E1808">
            <v>-855000</v>
          </cell>
        </row>
        <row r="1809">
          <cell r="A1809" t="str">
            <v>68100201</v>
          </cell>
          <cell r="B1809" t="str">
            <v>C40*40/100*90 102"</v>
          </cell>
          <cell r="C1809">
            <v>0</v>
          </cell>
          <cell r="D1809">
            <v>3205000</v>
          </cell>
          <cell r="E1809">
            <v>-3205000</v>
          </cell>
        </row>
        <row r="1810">
          <cell r="A1810" t="str">
            <v>68100204</v>
          </cell>
          <cell r="B1810" t="str">
            <v>C24*16/12*48 100"</v>
          </cell>
          <cell r="C1810">
            <v>0</v>
          </cell>
          <cell r="D1810">
            <v>3476800</v>
          </cell>
          <cell r="E1810">
            <v>-3476800</v>
          </cell>
        </row>
        <row r="1811">
          <cell r="A1811" t="str">
            <v>68100205</v>
          </cell>
          <cell r="B1811" t="str">
            <v>C40*10/122*64 63"</v>
          </cell>
          <cell r="C1811">
            <v>0</v>
          </cell>
          <cell r="D1811">
            <v>513000</v>
          </cell>
          <cell r="E1811">
            <v>-513000</v>
          </cell>
        </row>
        <row r="1812">
          <cell r="A1812" t="str">
            <v>68120000</v>
          </cell>
          <cell r="B1812" t="str">
            <v>TRADING</v>
          </cell>
          <cell r="C1812">
            <v>0</v>
          </cell>
          <cell r="D1812">
            <v>560000</v>
          </cell>
          <cell r="E1812">
            <v>-560000</v>
          </cell>
        </row>
        <row r="1813">
          <cell r="A1813" t="str">
            <v>68120003</v>
          </cell>
          <cell r="B1813" t="str">
            <v>C16*12/108*56 100"</v>
          </cell>
          <cell r="C1813">
            <v>0</v>
          </cell>
          <cell r="D1813">
            <v>560000</v>
          </cell>
          <cell r="E1813">
            <v>-560000</v>
          </cell>
        </row>
        <row r="1814">
          <cell r="A1814" t="str">
            <v>68150000</v>
          </cell>
          <cell r="B1814" t="str">
            <v>WASTE</v>
          </cell>
          <cell r="C1814">
            <v>0</v>
          </cell>
          <cell r="D1814">
            <v>2000744</v>
          </cell>
          <cell r="E1814">
            <v>-2000744</v>
          </cell>
        </row>
        <row r="1815">
          <cell r="A1815" t="str">
            <v>68150002</v>
          </cell>
          <cell r="B1815" t="str">
            <v>CONES TRSF.</v>
          </cell>
          <cell r="C1815">
            <v>0</v>
          </cell>
          <cell r="D1815">
            <v>194712</v>
          </cell>
          <cell r="E1815">
            <v>-194712</v>
          </cell>
        </row>
        <row r="1816">
          <cell r="A1816" t="str">
            <v>68150003</v>
          </cell>
          <cell r="B1816" t="str">
            <v>LENO KENARI</v>
          </cell>
          <cell r="C1816">
            <v>0</v>
          </cell>
          <cell r="D1816">
            <v>372085</v>
          </cell>
          <cell r="E1816">
            <v>-372085</v>
          </cell>
        </row>
        <row r="1817">
          <cell r="A1817" t="str">
            <v>68150004</v>
          </cell>
          <cell r="B1817" t="str">
            <v>CUT COHES (MIX)</v>
          </cell>
          <cell r="C1817">
            <v>0</v>
          </cell>
          <cell r="D1817">
            <v>631567</v>
          </cell>
          <cell r="E1817">
            <v>-631567</v>
          </cell>
        </row>
        <row r="1818">
          <cell r="A1818" t="str">
            <v>68150005</v>
          </cell>
          <cell r="B1818" t="str">
            <v>SIZED</v>
          </cell>
          <cell r="C1818">
            <v>0</v>
          </cell>
          <cell r="D1818">
            <v>715364</v>
          </cell>
          <cell r="E1818">
            <v>-715364</v>
          </cell>
        </row>
        <row r="1819">
          <cell r="A1819" t="str">
            <v>68150006</v>
          </cell>
          <cell r="B1819" t="str">
            <v>RAGS (COTTON)</v>
          </cell>
          <cell r="C1819">
            <v>0</v>
          </cell>
          <cell r="D1819">
            <v>21093</v>
          </cell>
          <cell r="E1819">
            <v>-21093</v>
          </cell>
        </row>
        <row r="1820">
          <cell r="A1820" t="str">
            <v>68150007</v>
          </cell>
          <cell r="B1820" t="str">
            <v>RAGS (COTTON)</v>
          </cell>
          <cell r="C1820">
            <v>0</v>
          </cell>
          <cell r="D1820">
            <v>693</v>
          </cell>
          <cell r="E1820">
            <v>-693</v>
          </cell>
        </row>
        <row r="1821">
          <cell r="A1821" t="str">
            <v>68150008</v>
          </cell>
          <cell r="B1821" t="str">
            <v>PVA PLASTIC BAGS</v>
          </cell>
          <cell r="C1821">
            <v>0</v>
          </cell>
          <cell r="D1821">
            <v>17089</v>
          </cell>
          <cell r="E1821">
            <v>-17089</v>
          </cell>
        </row>
        <row r="1822">
          <cell r="A1822" t="str">
            <v>68150009</v>
          </cell>
          <cell r="B1822" t="str">
            <v>POLYTHENE CUTING</v>
          </cell>
          <cell r="C1822">
            <v>0</v>
          </cell>
          <cell r="D1822">
            <v>8842</v>
          </cell>
          <cell r="E1822">
            <v>-8842</v>
          </cell>
        </row>
        <row r="1823">
          <cell r="A1823" t="str">
            <v>68150010</v>
          </cell>
          <cell r="B1823" t="str">
            <v>PAPER CONE (REJECTED)</v>
          </cell>
          <cell r="C1823">
            <v>0</v>
          </cell>
          <cell r="D1823">
            <v>18369</v>
          </cell>
          <cell r="E1823">
            <v>-18369</v>
          </cell>
        </row>
        <row r="1824">
          <cell r="A1824" t="str">
            <v>68150012</v>
          </cell>
          <cell r="B1824" t="str">
            <v>POLY PROFLIN BAGS PRJECTED</v>
          </cell>
          <cell r="C1824">
            <v>0</v>
          </cell>
          <cell r="D1824">
            <v>10654</v>
          </cell>
          <cell r="E1824">
            <v>-10654</v>
          </cell>
        </row>
        <row r="1825">
          <cell r="A1825" t="str">
            <v>68150013</v>
          </cell>
          <cell r="B1825" t="str">
            <v>LENO OILY</v>
          </cell>
          <cell r="C1825">
            <v>0</v>
          </cell>
          <cell r="D1825">
            <v>7054</v>
          </cell>
          <cell r="E1825">
            <v>-7054</v>
          </cell>
        </row>
        <row r="1826">
          <cell r="A1826" t="str">
            <v>68150014</v>
          </cell>
          <cell r="B1826" t="str">
            <v>TALA</v>
          </cell>
          <cell r="C1826">
            <v>0</v>
          </cell>
          <cell r="D1826">
            <v>3222</v>
          </cell>
          <cell r="E1826">
            <v>-3222</v>
          </cell>
        </row>
        <row r="1827">
          <cell r="A1827" t="str">
            <v>70000000</v>
          </cell>
          <cell r="B1827" t="str">
            <v>COST OF SALES - SPINNIG</v>
          </cell>
          <cell r="C1827">
            <v>239677076.5</v>
          </cell>
          <cell r="D1827">
            <v>16469016</v>
          </cell>
          <cell r="E1827">
            <v>223208060.5</v>
          </cell>
        </row>
        <row r="1828">
          <cell r="A1828" t="str">
            <v>70050000</v>
          </cell>
          <cell r="B1828" t="str">
            <v>RAW MATERIAL CONSUMED</v>
          </cell>
          <cell r="C1828">
            <v>136631135</v>
          </cell>
          <cell r="D1828">
            <v>0</v>
          </cell>
          <cell r="E1828">
            <v>136631135</v>
          </cell>
        </row>
        <row r="1829">
          <cell r="A1829" t="str">
            <v>70050001</v>
          </cell>
          <cell r="B1829" t="str">
            <v>COTTON</v>
          </cell>
          <cell r="C1829">
            <v>134342697</v>
          </cell>
          <cell r="D1829">
            <v>0</v>
          </cell>
          <cell r="E1829">
            <v>134342697</v>
          </cell>
        </row>
        <row r="1830">
          <cell r="A1830" t="str">
            <v>70050002</v>
          </cell>
          <cell r="B1830" t="str">
            <v>FREIGHT</v>
          </cell>
          <cell r="C1830">
            <v>97153</v>
          </cell>
          <cell r="D1830">
            <v>0</v>
          </cell>
          <cell r="E1830">
            <v>97153</v>
          </cell>
        </row>
        <row r="1831">
          <cell r="A1831" t="str">
            <v>70050003</v>
          </cell>
          <cell r="B1831" t="str">
            <v>LOADING/UNLOADING</v>
          </cell>
          <cell r="C1831">
            <v>908007</v>
          </cell>
          <cell r="D1831">
            <v>0</v>
          </cell>
          <cell r="E1831">
            <v>908007</v>
          </cell>
        </row>
        <row r="1832">
          <cell r="A1832" t="str">
            <v>70050005</v>
          </cell>
          <cell r="B1832" t="str">
            <v>MIXING CHARGES</v>
          </cell>
          <cell r="C1832">
            <v>974681</v>
          </cell>
          <cell r="D1832">
            <v>0</v>
          </cell>
          <cell r="E1832">
            <v>974681</v>
          </cell>
        </row>
        <row r="1833">
          <cell r="A1833" t="str">
            <v>70050008</v>
          </cell>
          <cell r="B1833" t="str">
            <v>COTTON CESS</v>
          </cell>
          <cell r="C1833">
            <v>306427</v>
          </cell>
          <cell r="D1833">
            <v>0</v>
          </cell>
          <cell r="E1833">
            <v>306427</v>
          </cell>
        </row>
        <row r="1834">
          <cell r="A1834" t="str">
            <v>70050017</v>
          </cell>
          <cell r="B1834" t="str">
            <v>CARRIGE FREIGHT</v>
          </cell>
          <cell r="C1834">
            <v>2170</v>
          </cell>
          <cell r="D1834">
            <v>0</v>
          </cell>
          <cell r="E1834">
            <v>2170</v>
          </cell>
        </row>
        <row r="1835">
          <cell r="A1835" t="str">
            <v>70080000</v>
          </cell>
          <cell r="B1835" t="str">
            <v>SALARIES, WAGES AND BENIFIT</v>
          </cell>
          <cell r="C1835">
            <v>24327072</v>
          </cell>
          <cell r="D1835">
            <v>2980558</v>
          </cell>
          <cell r="E1835">
            <v>21346514</v>
          </cell>
        </row>
        <row r="1836">
          <cell r="A1836" t="str">
            <v>70080001</v>
          </cell>
          <cell r="B1836" t="str">
            <v>WAGES</v>
          </cell>
          <cell r="C1836">
            <v>17099958</v>
          </cell>
          <cell r="D1836">
            <v>8397</v>
          </cell>
          <cell r="E1836">
            <v>17091561</v>
          </cell>
        </row>
        <row r="1837">
          <cell r="A1837" t="str">
            <v>70080003</v>
          </cell>
          <cell r="B1837" t="str">
            <v>SOCIAL SECURITY</v>
          </cell>
          <cell r="C1837">
            <v>572947</v>
          </cell>
          <cell r="D1837">
            <v>163062</v>
          </cell>
          <cell r="E1837">
            <v>409885</v>
          </cell>
        </row>
        <row r="1838">
          <cell r="A1838" t="str">
            <v>70080004</v>
          </cell>
          <cell r="B1838" t="str">
            <v>E.O.B.I. SPINNING</v>
          </cell>
          <cell r="C1838">
            <v>519494</v>
          </cell>
          <cell r="D1838">
            <v>153795</v>
          </cell>
          <cell r="E1838">
            <v>365699</v>
          </cell>
        </row>
        <row r="1839">
          <cell r="A1839" t="str">
            <v>70080005</v>
          </cell>
          <cell r="B1839" t="str">
            <v>EDUCATION CESS SPINNING</v>
          </cell>
          <cell r="C1839">
            <v>56076</v>
          </cell>
          <cell r="D1839">
            <v>30500</v>
          </cell>
          <cell r="E1839">
            <v>25576</v>
          </cell>
        </row>
        <row r="1840">
          <cell r="A1840" t="str">
            <v>70080006</v>
          </cell>
          <cell r="B1840" t="str">
            <v>STAF BENEFIT</v>
          </cell>
          <cell r="C1840">
            <v>457944</v>
          </cell>
          <cell r="D1840">
            <v>0</v>
          </cell>
          <cell r="E1840">
            <v>457944</v>
          </cell>
        </row>
        <row r="1841">
          <cell r="A1841" t="str">
            <v>70080008</v>
          </cell>
          <cell r="B1841" t="str">
            <v>OVERTIME</v>
          </cell>
          <cell r="C1841">
            <v>1813667</v>
          </cell>
          <cell r="D1841">
            <v>0</v>
          </cell>
          <cell r="E1841">
            <v>1813667</v>
          </cell>
        </row>
        <row r="1842">
          <cell r="A1842" t="str">
            <v>70080012</v>
          </cell>
          <cell r="B1842" t="str">
            <v>HOUSE RENT</v>
          </cell>
          <cell r="C1842">
            <v>128175</v>
          </cell>
          <cell r="D1842">
            <v>49500</v>
          </cell>
          <cell r="E1842">
            <v>78675</v>
          </cell>
        </row>
        <row r="1843">
          <cell r="A1843" t="str">
            <v>70080013</v>
          </cell>
          <cell r="B1843" t="str">
            <v>MEDICAL</v>
          </cell>
          <cell r="C1843">
            <v>14159</v>
          </cell>
          <cell r="D1843">
            <v>0</v>
          </cell>
          <cell r="E1843">
            <v>14159</v>
          </cell>
        </row>
        <row r="1844">
          <cell r="A1844" t="str">
            <v>70080014</v>
          </cell>
          <cell r="B1844" t="str">
            <v>BOUNES</v>
          </cell>
          <cell r="C1844">
            <v>12118</v>
          </cell>
          <cell r="D1844">
            <v>0</v>
          </cell>
          <cell r="E1844">
            <v>12118</v>
          </cell>
        </row>
        <row r="1845">
          <cell r="A1845" t="str">
            <v>70080016</v>
          </cell>
          <cell r="B1845" t="str">
            <v>CANTEEN SUBSIDARY   SPINNING</v>
          </cell>
          <cell r="C1845">
            <v>227576</v>
          </cell>
          <cell r="D1845">
            <v>0</v>
          </cell>
          <cell r="E1845">
            <v>227576</v>
          </cell>
        </row>
        <row r="1846">
          <cell r="A1846" t="str">
            <v>70080017</v>
          </cell>
          <cell r="B1846" t="str">
            <v>GRATUAITY     SPINNING</v>
          </cell>
          <cell r="C1846">
            <v>3424958</v>
          </cell>
          <cell r="D1846">
            <v>2575304</v>
          </cell>
          <cell r="E1846">
            <v>849654</v>
          </cell>
        </row>
        <row r="1847">
          <cell r="A1847" t="str">
            <v>70100000</v>
          </cell>
          <cell r="B1847" t="str">
            <v>FUEL AND POWER</v>
          </cell>
          <cell r="C1847">
            <v>38651649.469999999</v>
          </cell>
          <cell r="D1847">
            <v>1240883</v>
          </cell>
          <cell r="E1847">
            <v>37410766.469999999</v>
          </cell>
        </row>
        <row r="1848">
          <cell r="A1848" t="str">
            <v>70100001</v>
          </cell>
          <cell r="B1848" t="str">
            <v>FUEL</v>
          </cell>
          <cell r="C1848">
            <v>6092140.8799999999</v>
          </cell>
          <cell r="D1848">
            <v>1235264</v>
          </cell>
          <cell r="E1848">
            <v>4856876.88</v>
          </cell>
        </row>
        <row r="1849">
          <cell r="A1849" t="str">
            <v>70100002</v>
          </cell>
          <cell r="B1849" t="str">
            <v>POWER</v>
          </cell>
          <cell r="C1849">
            <v>31055162</v>
          </cell>
          <cell r="D1849">
            <v>5618</v>
          </cell>
          <cell r="E1849">
            <v>31049544</v>
          </cell>
        </row>
        <row r="1850">
          <cell r="A1850" t="str">
            <v>70100003</v>
          </cell>
          <cell r="B1850" t="str">
            <v>GENERATOR LUBRICANTS &amp; REPAIR</v>
          </cell>
          <cell r="C1850">
            <v>794740.09</v>
          </cell>
          <cell r="D1850">
            <v>1</v>
          </cell>
          <cell r="E1850">
            <v>794739.09</v>
          </cell>
        </row>
        <row r="1851">
          <cell r="A1851" t="str">
            <v>70100004</v>
          </cell>
          <cell r="B1851" t="str">
            <v>GENERATOR REPAIR &amp; MAINTENANCE</v>
          </cell>
          <cell r="C1851">
            <v>669494</v>
          </cell>
          <cell r="D1851">
            <v>0</v>
          </cell>
          <cell r="E1851">
            <v>669494</v>
          </cell>
        </row>
        <row r="1852">
          <cell r="A1852" t="str">
            <v>70100062</v>
          </cell>
          <cell r="B1852" t="str">
            <v>RING</v>
          </cell>
          <cell r="C1852">
            <v>40112.5</v>
          </cell>
          <cell r="D1852">
            <v>0</v>
          </cell>
          <cell r="E1852">
            <v>40112.5</v>
          </cell>
        </row>
        <row r="1853">
          <cell r="A1853" t="str">
            <v>70130000</v>
          </cell>
          <cell r="B1853" t="str">
            <v>STORE COMSUMED</v>
          </cell>
          <cell r="C1853">
            <v>12882010.67</v>
          </cell>
          <cell r="D1853">
            <v>1670392</v>
          </cell>
          <cell r="E1853">
            <v>11211618.67</v>
          </cell>
        </row>
        <row r="1854">
          <cell r="A1854" t="str">
            <v>70130001</v>
          </cell>
          <cell r="B1854" t="str">
            <v>STORES</v>
          </cell>
          <cell r="C1854">
            <v>6200274.5800000001</v>
          </cell>
          <cell r="D1854">
            <v>1670392</v>
          </cell>
          <cell r="E1854">
            <v>4529882.58</v>
          </cell>
        </row>
        <row r="1855">
          <cell r="A1855" t="str">
            <v>70130002</v>
          </cell>
          <cell r="B1855" t="str">
            <v>SPARES</v>
          </cell>
          <cell r="C1855">
            <v>3870617.65</v>
          </cell>
          <cell r="D1855">
            <v>0</v>
          </cell>
          <cell r="E1855">
            <v>3870617.65</v>
          </cell>
        </row>
        <row r="1856">
          <cell r="A1856" t="str">
            <v>70130003</v>
          </cell>
          <cell r="B1856" t="str">
            <v>CHEMICAL</v>
          </cell>
          <cell r="C1856">
            <v>133895.82</v>
          </cell>
          <cell r="D1856">
            <v>0</v>
          </cell>
          <cell r="E1856">
            <v>133895.82</v>
          </cell>
        </row>
        <row r="1857">
          <cell r="A1857" t="str">
            <v>70130004</v>
          </cell>
          <cell r="B1857" t="str">
            <v>OIL &amp; LUBRICATION  (SPINNING)</v>
          </cell>
          <cell r="C1857">
            <v>123781.73</v>
          </cell>
          <cell r="D1857">
            <v>0</v>
          </cell>
          <cell r="E1857">
            <v>123781.73</v>
          </cell>
        </row>
        <row r="1858">
          <cell r="A1858" t="str">
            <v>70130005</v>
          </cell>
          <cell r="B1858" t="str">
            <v>PACKING MATERIAL</v>
          </cell>
          <cell r="C1858">
            <v>2490805.98</v>
          </cell>
          <cell r="D1858">
            <v>0</v>
          </cell>
          <cell r="E1858">
            <v>2490805.98</v>
          </cell>
        </row>
        <row r="1859">
          <cell r="A1859" t="str">
            <v>70130006</v>
          </cell>
          <cell r="B1859" t="str">
            <v>LOOSE TOOLS (SPINNING)</v>
          </cell>
          <cell r="C1859">
            <v>48530.43</v>
          </cell>
          <cell r="D1859">
            <v>0</v>
          </cell>
          <cell r="E1859">
            <v>48530.43</v>
          </cell>
        </row>
        <row r="1860">
          <cell r="A1860" t="str">
            <v>70130020</v>
          </cell>
          <cell r="B1860" t="str">
            <v>CARRIAGE</v>
          </cell>
          <cell r="C1860">
            <v>14104.48</v>
          </cell>
          <cell r="D1860">
            <v>0</v>
          </cell>
          <cell r="E1860">
            <v>14104.48</v>
          </cell>
        </row>
        <row r="1861">
          <cell r="A1861" t="str">
            <v>70150000</v>
          </cell>
          <cell r="B1861" t="str">
            <v>REPAIR &amp; MAINTENANCE</v>
          </cell>
          <cell r="C1861">
            <v>1075400.23</v>
          </cell>
          <cell r="D1861">
            <v>0</v>
          </cell>
          <cell r="E1861">
            <v>1075400.23</v>
          </cell>
        </row>
        <row r="1862">
          <cell r="A1862" t="str">
            <v>70150001</v>
          </cell>
          <cell r="B1862" t="str">
            <v>BUILDING</v>
          </cell>
          <cell r="C1862">
            <v>134937.23000000001</v>
          </cell>
          <cell r="D1862">
            <v>0</v>
          </cell>
          <cell r="E1862">
            <v>134937.23000000001</v>
          </cell>
        </row>
        <row r="1863">
          <cell r="A1863" t="str">
            <v>70150002</v>
          </cell>
          <cell r="B1863" t="str">
            <v>MACHINERY</v>
          </cell>
          <cell r="C1863">
            <v>910865</v>
          </cell>
          <cell r="D1863">
            <v>0</v>
          </cell>
          <cell r="E1863">
            <v>910865</v>
          </cell>
        </row>
        <row r="1864">
          <cell r="A1864" t="str">
            <v>70150012</v>
          </cell>
          <cell r="B1864" t="str">
            <v>ENTERTAINMENT</v>
          </cell>
          <cell r="C1864">
            <v>463</v>
          </cell>
          <cell r="D1864">
            <v>0</v>
          </cell>
          <cell r="E1864">
            <v>463</v>
          </cell>
        </row>
        <row r="1865">
          <cell r="A1865" t="str">
            <v>70150020</v>
          </cell>
          <cell r="B1865" t="str">
            <v>REBAT</v>
          </cell>
          <cell r="C1865">
            <v>29135</v>
          </cell>
          <cell r="D1865">
            <v>0</v>
          </cell>
          <cell r="E1865">
            <v>29135</v>
          </cell>
        </row>
        <row r="1866">
          <cell r="A1866" t="str">
            <v>70180000</v>
          </cell>
          <cell r="B1866" t="str">
            <v>PRINTING &amp; STATIONERY</v>
          </cell>
          <cell r="C1866">
            <v>66727.13</v>
          </cell>
          <cell r="D1866">
            <v>0</v>
          </cell>
          <cell r="E1866">
            <v>66727.13</v>
          </cell>
        </row>
        <row r="1867">
          <cell r="A1867" t="str">
            <v>70180001</v>
          </cell>
          <cell r="B1867" t="str">
            <v>PRINTING  STATIONERY</v>
          </cell>
          <cell r="C1867">
            <v>16274.34</v>
          </cell>
          <cell r="D1867">
            <v>0</v>
          </cell>
          <cell r="E1867">
            <v>16274.34</v>
          </cell>
        </row>
        <row r="1868">
          <cell r="A1868" t="str">
            <v>70180002</v>
          </cell>
          <cell r="B1868" t="str">
            <v>UNPRINTED STATIONERY</v>
          </cell>
          <cell r="C1868">
            <v>50452.79</v>
          </cell>
          <cell r="D1868">
            <v>0</v>
          </cell>
          <cell r="E1868">
            <v>50452.79</v>
          </cell>
        </row>
        <row r="1869">
          <cell r="A1869" t="str">
            <v>70200000</v>
          </cell>
          <cell r="B1869" t="str">
            <v>DEPRECIATION</v>
          </cell>
          <cell r="C1869">
            <v>24186460</v>
          </cell>
          <cell r="D1869">
            <v>9999998</v>
          </cell>
          <cell r="E1869">
            <v>14186462</v>
          </cell>
        </row>
        <row r="1870">
          <cell r="A1870" t="str">
            <v>70200001</v>
          </cell>
          <cell r="B1870" t="str">
            <v>DEPRECIATION</v>
          </cell>
          <cell r="C1870">
            <v>24186460</v>
          </cell>
          <cell r="D1870">
            <v>9999998</v>
          </cell>
          <cell r="E1870">
            <v>14186462</v>
          </cell>
        </row>
        <row r="1871">
          <cell r="A1871" t="str">
            <v>70230000</v>
          </cell>
          <cell r="B1871" t="str">
            <v>TRAVELLING &amp; CONVEYANCE</v>
          </cell>
          <cell r="C1871">
            <v>98987</v>
          </cell>
          <cell r="D1871">
            <v>0</v>
          </cell>
          <cell r="E1871">
            <v>98987</v>
          </cell>
        </row>
        <row r="1872">
          <cell r="A1872" t="str">
            <v>70230001</v>
          </cell>
          <cell r="B1872" t="str">
            <v>TRAVELLING &amp; CONVEYANCE</v>
          </cell>
          <cell r="C1872">
            <v>96106</v>
          </cell>
          <cell r="D1872">
            <v>0</v>
          </cell>
          <cell r="E1872">
            <v>96106</v>
          </cell>
        </row>
        <row r="1873">
          <cell r="A1873" t="str">
            <v>70230002</v>
          </cell>
          <cell r="B1873" t="str">
            <v>TRAVELLING &amp; CONVEYANCE</v>
          </cell>
          <cell r="C1873">
            <v>2881</v>
          </cell>
          <cell r="D1873">
            <v>0</v>
          </cell>
          <cell r="E1873">
            <v>2881</v>
          </cell>
        </row>
        <row r="1874">
          <cell r="A1874" t="str">
            <v>70250000</v>
          </cell>
          <cell r="B1874" t="str">
            <v>INSURANCE</v>
          </cell>
          <cell r="C1874">
            <v>1058913</v>
          </cell>
          <cell r="D1874">
            <v>515640</v>
          </cell>
          <cell r="E1874">
            <v>543273</v>
          </cell>
        </row>
        <row r="1875">
          <cell r="A1875" t="str">
            <v>70250001</v>
          </cell>
          <cell r="B1875" t="str">
            <v>INSUREANCE</v>
          </cell>
          <cell r="C1875">
            <v>1058913</v>
          </cell>
          <cell r="D1875">
            <v>515640</v>
          </cell>
          <cell r="E1875">
            <v>543273</v>
          </cell>
        </row>
        <row r="1876">
          <cell r="A1876" t="str">
            <v>70350000</v>
          </cell>
          <cell r="B1876" t="str">
            <v>POSTAGE &amp; TELEPHONE</v>
          </cell>
          <cell r="C1876">
            <v>198369</v>
          </cell>
          <cell r="D1876">
            <v>61545</v>
          </cell>
          <cell r="E1876">
            <v>136824</v>
          </cell>
        </row>
        <row r="1877">
          <cell r="A1877" t="str">
            <v>70350001</v>
          </cell>
          <cell r="B1877" t="str">
            <v>POSTAGE</v>
          </cell>
          <cell r="C1877">
            <v>51415</v>
          </cell>
          <cell r="D1877">
            <v>0</v>
          </cell>
          <cell r="E1877">
            <v>51415</v>
          </cell>
        </row>
        <row r="1878">
          <cell r="A1878" t="str">
            <v>70350002</v>
          </cell>
          <cell r="B1878" t="str">
            <v>TELEPHONE</v>
          </cell>
          <cell r="C1878">
            <v>146954</v>
          </cell>
          <cell r="D1878">
            <v>61545</v>
          </cell>
          <cell r="E1878">
            <v>85409</v>
          </cell>
        </row>
        <row r="1879">
          <cell r="A1879" t="str">
            <v>70380000</v>
          </cell>
          <cell r="B1879" t="str">
            <v>P O L</v>
          </cell>
          <cell r="C1879">
            <v>214864</v>
          </cell>
          <cell r="D1879">
            <v>0</v>
          </cell>
          <cell r="E1879">
            <v>214864</v>
          </cell>
        </row>
        <row r="1880">
          <cell r="A1880" t="str">
            <v>70380001</v>
          </cell>
          <cell r="B1880" t="str">
            <v>PETROL</v>
          </cell>
          <cell r="C1880">
            <v>152388</v>
          </cell>
          <cell r="D1880">
            <v>0</v>
          </cell>
          <cell r="E1880">
            <v>152388</v>
          </cell>
        </row>
        <row r="1881">
          <cell r="A1881" t="str">
            <v>70380002</v>
          </cell>
          <cell r="B1881" t="str">
            <v>REPAIR</v>
          </cell>
          <cell r="C1881">
            <v>62476</v>
          </cell>
          <cell r="D1881">
            <v>0</v>
          </cell>
          <cell r="E1881">
            <v>62476</v>
          </cell>
        </row>
        <row r="1882">
          <cell r="A1882" t="str">
            <v>70500000</v>
          </cell>
          <cell r="B1882" t="str">
            <v>OTHERS</v>
          </cell>
          <cell r="C1882">
            <v>285489</v>
          </cell>
          <cell r="D1882">
            <v>0</v>
          </cell>
          <cell r="E1882">
            <v>285489</v>
          </cell>
        </row>
        <row r="1883">
          <cell r="A1883" t="str">
            <v>70500001</v>
          </cell>
          <cell r="B1883" t="str">
            <v>TAXES</v>
          </cell>
          <cell r="C1883">
            <v>11405</v>
          </cell>
          <cell r="D1883">
            <v>0</v>
          </cell>
          <cell r="E1883">
            <v>11405</v>
          </cell>
        </row>
        <row r="1884">
          <cell r="A1884" t="str">
            <v>70500002</v>
          </cell>
          <cell r="B1884" t="str">
            <v>CARRIAGE/FREIGHT</v>
          </cell>
          <cell r="C1884">
            <v>40576</v>
          </cell>
          <cell r="D1884">
            <v>0</v>
          </cell>
          <cell r="E1884">
            <v>40576</v>
          </cell>
        </row>
        <row r="1885">
          <cell r="A1885" t="str">
            <v>70500005</v>
          </cell>
          <cell r="B1885" t="str">
            <v>WATER MANAGEMENT</v>
          </cell>
          <cell r="C1885">
            <v>14312</v>
          </cell>
          <cell r="D1885">
            <v>0</v>
          </cell>
          <cell r="E1885">
            <v>14312</v>
          </cell>
        </row>
        <row r="1886">
          <cell r="A1886" t="str">
            <v>70500012</v>
          </cell>
          <cell r="B1886" t="str">
            <v>ENTERTAINMENT</v>
          </cell>
          <cell r="C1886">
            <v>44452</v>
          </cell>
          <cell r="D1886">
            <v>0</v>
          </cell>
          <cell r="E1886">
            <v>44452</v>
          </cell>
        </row>
        <row r="1887">
          <cell r="A1887" t="str">
            <v>70500020</v>
          </cell>
          <cell r="B1887" t="str">
            <v>MISCELLANEOUS</v>
          </cell>
          <cell r="C1887">
            <v>35291</v>
          </cell>
          <cell r="D1887">
            <v>0</v>
          </cell>
          <cell r="E1887">
            <v>35291</v>
          </cell>
        </row>
        <row r="1888">
          <cell r="A1888" t="str">
            <v>70500030</v>
          </cell>
          <cell r="B1888" t="str">
            <v>REPAIR</v>
          </cell>
          <cell r="C1888">
            <v>139453</v>
          </cell>
          <cell r="D1888">
            <v>0</v>
          </cell>
          <cell r="E1888">
            <v>139453</v>
          </cell>
        </row>
        <row r="1889">
          <cell r="A1889" t="str">
            <v>73000000</v>
          </cell>
          <cell r="B1889" t="str">
            <v>COST OF SALES - WEAVING</v>
          </cell>
          <cell r="C1889">
            <v>331494818.49000001</v>
          </cell>
          <cell r="D1889">
            <v>19487669</v>
          </cell>
          <cell r="E1889">
            <v>312007149.49000001</v>
          </cell>
        </row>
        <row r="1890">
          <cell r="A1890" t="str">
            <v>73050000</v>
          </cell>
          <cell r="B1890" t="str">
            <v>RAW MATERIAL CONSUMED</v>
          </cell>
          <cell r="C1890">
            <v>212677684.09</v>
          </cell>
          <cell r="D1890">
            <v>401274</v>
          </cell>
          <cell r="E1890">
            <v>212276410.09</v>
          </cell>
        </row>
        <row r="1891">
          <cell r="A1891" t="str">
            <v>73050001</v>
          </cell>
          <cell r="B1891" t="str">
            <v>YARN</v>
          </cell>
          <cell r="C1891">
            <v>211444750.21000001</v>
          </cell>
          <cell r="D1891">
            <v>401274</v>
          </cell>
          <cell r="E1891">
            <v>211043476.21000001</v>
          </cell>
        </row>
        <row r="1892">
          <cell r="A1892" t="str">
            <v>73050002</v>
          </cell>
          <cell r="B1892" t="str">
            <v>FREIGHT</v>
          </cell>
          <cell r="C1892">
            <v>217965</v>
          </cell>
          <cell r="D1892">
            <v>0</v>
          </cell>
          <cell r="E1892">
            <v>217965</v>
          </cell>
        </row>
        <row r="1893">
          <cell r="A1893" t="str">
            <v>73050003</v>
          </cell>
          <cell r="B1893" t="str">
            <v>LOADING/UNLOADING</v>
          </cell>
          <cell r="C1893">
            <v>569848</v>
          </cell>
          <cell r="D1893">
            <v>0</v>
          </cell>
          <cell r="E1893">
            <v>569848</v>
          </cell>
        </row>
        <row r="1894">
          <cell r="A1894" t="str">
            <v>73050005</v>
          </cell>
          <cell r="B1894" t="str">
            <v>LOADING / UNLOADING</v>
          </cell>
          <cell r="C1894">
            <v>20775</v>
          </cell>
          <cell r="D1894">
            <v>0</v>
          </cell>
          <cell r="E1894">
            <v>20775</v>
          </cell>
        </row>
        <row r="1895">
          <cell r="A1895" t="str">
            <v>73050007</v>
          </cell>
          <cell r="B1895" t="str">
            <v>YARN CONSUMPTION LENO CONE</v>
          </cell>
          <cell r="C1895">
            <v>399013.88</v>
          </cell>
          <cell r="D1895">
            <v>0</v>
          </cell>
          <cell r="E1895">
            <v>399013.88</v>
          </cell>
        </row>
        <row r="1896">
          <cell r="A1896" t="str">
            <v>73050010</v>
          </cell>
          <cell r="B1896" t="str">
            <v>COST OF  CLOTH  (TRADING)</v>
          </cell>
          <cell r="C1896">
            <v>25332</v>
          </cell>
          <cell r="D1896">
            <v>0</v>
          </cell>
          <cell r="E1896">
            <v>25332</v>
          </cell>
        </row>
        <row r="1897">
          <cell r="A1897" t="str">
            <v>73080000</v>
          </cell>
          <cell r="B1897" t="str">
            <v>SALARIES, WAGES AND BENEFITS</v>
          </cell>
          <cell r="C1897">
            <v>18463315</v>
          </cell>
          <cell r="D1897">
            <v>2635404</v>
          </cell>
          <cell r="E1897">
            <v>15827911</v>
          </cell>
        </row>
        <row r="1898">
          <cell r="A1898" t="str">
            <v>73080001</v>
          </cell>
          <cell r="B1898" t="str">
            <v>SALARIES</v>
          </cell>
          <cell r="C1898">
            <v>12219771</v>
          </cell>
          <cell r="D1898">
            <v>1</v>
          </cell>
          <cell r="E1898">
            <v>12219770</v>
          </cell>
        </row>
        <row r="1899">
          <cell r="A1899" t="str">
            <v>73080003</v>
          </cell>
          <cell r="B1899" t="str">
            <v>SOCIAL SECURITY</v>
          </cell>
          <cell r="C1899">
            <v>572954</v>
          </cell>
          <cell r="D1899">
            <v>163062</v>
          </cell>
          <cell r="E1899">
            <v>409892</v>
          </cell>
        </row>
        <row r="1900">
          <cell r="A1900" t="str">
            <v>73080004</v>
          </cell>
          <cell r="B1900" t="str">
            <v>E.O.B.I. WEAVING</v>
          </cell>
          <cell r="C1900">
            <v>519503</v>
          </cell>
          <cell r="D1900">
            <v>153795</v>
          </cell>
          <cell r="E1900">
            <v>365708</v>
          </cell>
        </row>
        <row r="1901">
          <cell r="A1901" t="str">
            <v>73080005</v>
          </cell>
          <cell r="B1901" t="str">
            <v>EDUCATION CESS WEAVING</v>
          </cell>
          <cell r="C1901">
            <v>56076</v>
          </cell>
          <cell r="D1901">
            <v>30500</v>
          </cell>
          <cell r="E1901">
            <v>25576</v>
          </cell>
        </row>
        <row r="1902">
          <cell r="A1902" t="str">
            <v>73080006</v>
          </cell>
          <cell r="B1902" t="str">
            <v>STAFF BEEFITS</v>
          </cell>
          <cell r="C1902">
            <v>205050</v>
          </cell>
          <cell r="D1902">
            <v>0</v>
          </cell>
          <cell r="E1902">
            <v>205050</v>
          </cell>
        </row>
        <row r="1903">
          <cell r="A1903" t="str">
            <v>73080008</v>
          </cell>
          <cell r="B1903" t="str">
            <v>OVERTIME</v>
          </cell>
          <cell r="C1903">
            <v>1671057</v>
          </cell>
          <cell r="D1903">
            <v>0</v>
          </cell>
          <cell r="E1903">
            <v>1671057</v>
          </cell>
        </row>
        <row r="1904">
          <cell r="A1904" t="str">
            <v>73080012</v>
          </cell>
          <cell r="B1904" t="str">
            <v>HOUSE RENT</v>
          </cell>
          <cell r="C1904">
            <v>63000</v>
          </cell>
          <cell r="D1904">
            <v>49500</v>
          </cell>
          <cell r="E1904">
            <v>13500</v>
          </cell>
        </row>
        <row r="1905">
          <cell r="A1905" t="str">
            <v>73080013</v>
          </cell>
          <cell r="B1905" t="str">
            <v>MEDICAL</v>
          </cell>
          <cell r="C1905">
            <v>15255</v>
          </cell>
          <cell r="D1905">
            <v>0</v>
          </cell>
          <cell r="E1905">
            <v>15255</v>
          </cell>
        </row>
        <row r="1906">
          <cell r="A1906" t="str">
            <v>73080014</v>
          </cell>
          <cell r="B1906" t="str">
            <v>BONUS</v>
          </cell>
          <cell r="C1906">
            <v>7450</v>
          </cell>
          <cell r="D1906">
            <v>0</v>
          </cell>
          <cell r="E1906">
            <v>7450</v>
          </cell>
        </row>
        <row r="1907">
          <cell r="A1907" t="str">
            <v>73080016</v>
          </cell>
          <cell r="B1907" t="str">
            <v>CANTEEN SUBSIDARY</v>
          </cell>
          <cell r="C1907">
            <v>230500</v>
          </cell>
          <cell r="D1907">
            <v>0</v>
          </cell>
          <cell r="E1907">
            <v>230500</v>
          </cell>
        </row>
        <row r="1908">
          <cell r="A1908" t="str">
            <v>73080017</v>
          </cell>
          <cell r="B1908" t="str">
            <v>GRATUAITY     WEAVING</v>
          </cell>
          <cell r="C1908">
            <v>2902699</v>
          </cell>
          <cell r="D1908">
            <v>2238546</v>
          </cell>
          <cell r="E1908">
            <v>664153</v>
          </cell>
        </row>
        <row r="1909">
          <cell r="A1909" t="str">
            <v>73100000</v>
          </cell>
          <cell r="B1909" t="str">
            <v>FUEL AND POWER</v>
          </cell>
          <cell r="C1909">
            <v>35632541.280000001</v>
          </cell>
          <cell r="D1909">
            <v>1145863</v>
          </cell>
          <cell r="E1909">
            <v>34486678.280000001</v>
          </cell>
        </row>
        <row r="1910">
          <cell r="A1910" t="str">
            <v>73100001</v>
          </cell>
          <cell r="B1910" t="str">
            <v>FUEL</v>
          </cell>
          <cell r="C1910">
            <v>5623518.7000000002</v>
          </cell>
          <cell r="D1910">
            <v>1140244</v>
          </cell>
          <cell r="E1910">
            <v>4483274.7</v>
          </cell>
        </row>
        <row r="1911">
          <cell r="A1911" t="str">
            <v>73100002</v>
          </cell>
          <cell r="B1911" t="str">
            <v>POWER</v>
          </cell>
          <cell r="C1911">
            <v>28651881</v>
          </cell>
          <cell r="D1911">
            <v>5619</v>
          </cell>
          <cell r="E1911">
            <v>28646262</v>
          </cell>
        </row>
        <row r="1912">
          <cell r="A1912" t="str">
            <v>73100003</v>
          </cell>
          <cell r="B1912" t="str">
            <v>GENERATOR LUBRICANTS</v>
          </cell>
          <cell r="C1912">
            <v>689183.91</v>
          </cell>
          <cell r="D1912">
            <v>0</v>
          </cell>
          <cell r="E1912">
            <v>689183.91</v>
          </cell>
        </row>
        <row r="1913">
          <cell r="A1913" t="str">
            <v>73100004</v>
          </cell>
          <cell r="B1913" t="str">
            <v>GENERATOR REPAIR &amp; MAINTENANCE</v>
          </cell>
          <cell r="C1913">
            <v>667957.67000000004</v>
          </cell>
          <cell r="D1913">
            <v>0</v>
          </cell>
          <cell r="E1913">
            <v>667957.67000000004</v>
          </cell>
        </row>
        <row r="1914">
          <cell r="A1914" t="str">
            <v>73130000</v>
          </cell>
          <cell r="B1914" t="str">
            <v>STORE CONSUMPTION</v>
          </cell>
          <cell r="C1914">
            <v>40173009.090000004</v>
          </cell>
          <cell r="D1914">
            <v>6640509</v>
          </cell>
          <cell r="E1914">
            <v>33532500.09</v>
          </cell>
        </row>
        <row r="1915">
          <cell r="A1915" t="str">
            <v>73130001</v>
          </cell>
          <cell r="B1915" t="str">
            <v>STORE</v>
          </cell>
          <cell r="C1915">
            <v>9685022.0500000007</v>
          </cell>
          <cell r="D1915">
            <v>6066788</v>
          </cell>
          <cell r="E1915">
            <v>3618234.05</v>
          </cell>
        </row>
        <row r="1916">
          <cell r="A1916" t="str">
            <v>73130002</v>
          </cell>
          <cell r="B1916" t="str">
            <v>SPARE</v>
          </cell>
          <cell r="C1916">
            <v>8796561.8300000001</v>
          </cell>
          <cell r="D1916">
            <v>400000</v>
          </cell>
          <cell r="E1916">
            <v>8396561.8300000001</v>
          </cell>
        </row>
        <row r="1917">
          <cell r="A1917" t="str">
            <v>73130003</v>
          </cell>
          <cell r="B1917" t="str">
            <v>CHEMICAL</v>
          </cell>
          <cell r="C1917">
            <v>491417.93</v>
          </cell>
          <cell r="D1917">
            <v>0</v>
          </cell>
          <cell r="E1917">
            <v>491417.93</v>
          </cell>
        </row>
        <row r="1918">
          <cell r="A1918" t="str">
            <v>73130004</v>
          </cell>
          <cell r="B1918" t="str">
            <v>OIL &amp; LUBRICATION  (WEAVING)</v>
          </cell>
          <cell r="C1918">
            <v>4198092.3899999997</v>
          </cell>
          <cell r="D1918">
            <v>1460</v>
          </cell>
          <cell r="E1918">
            <v>4196632.3899999997</v>
          </cell>
        </row>
        <row r="1919">
          <cell r="A1919" t="str">
            <v>73130005</v>
          </cell>
          <cell r="B1919" t="str">
            <v>PACKING MATERIAL</v>
          </cell>
          <cell r="C1919">
            <v>912725.53</v>
          </cell>
          <cell r="D1919">
            <v>7500</v>
          </cell>
          <cell r="E1919">
            <v>905225.53</v>
          </cell>
        </row>
        <row r="1920">
          <cell r="A1920" t="str">
            <v>73130006</v>
          </cell>
          <cell r="B1920" t="str">
            <v>LOOSE TOOLS (WEAVING)</v>
          </cell>
          <cell r="C1920">
            <v>33679.54</v>
          </cell>
          <cell r="D1920">
            <v>0</v>
          </cell>
          <cell r="E1920">
            <v>33679.54</v>
          </cell>
        </row>
        <row r="1921">
          <cell r="A1921" t="str">
            <v>73130007</v>
          </cell>
          <cell r="B1921" t="str">
            <v>SIZING MATERIAL</v>
          </cell>
          <cell r="C1921">
            <v>15412686.92</v>
          </cell>
          <cell r="D1921">
            <v>164761</v>
          </cell>
          <cell r="E1921">
            <v>15247925.92</v>
          </cell>
        </row>
        <row r="1922">
          <cell r="A1922" t="str">
            <v>73130020</v>
          </cell>
          <cell r="B1922" t="str">
            <v>CARRIAGE STORE</v>
          </cell>
          <cell r="C1922">
            <v>642822.9</v>
          </cell>
          <cell r="D1922">
            <v>0</v>
          </cell>
          <cell r="E1922">
            <v>642822.9</v>
          </cell>
        </row>
        <row r="1923">
          <cell r="A1923" t="str">
            <v>73150000</v>
          </cell>
          <cell r="B1923" t="str">
            <v>REPAIR &amp; MAINTENANCE</v>
          </cell>
          <cell r="C1923">
            <v>1996099.02</v>
          </cell>
          <cell r="D1923">
            <v>0</v>
          </cell>
          <cell r="E1923">
            <v>1996099.02</v>
          </cell>
        </row>
        <row r="1924">
          <cell r="A1924" t="str">
            <v>73150001</v>
          </cell>
          <cell r="B1924" t="str">
            <v>BUILDING</v>
          </cell>
          <cell r="C1924">
            <v>246743.02</v>
          </cell>
          <cell r="D1924">
            <v>0</v>
          </cell>
          <cell r="E1924">
            <v>246743.02</v>
          </cell>
        </row>
        <row r="1925">
          <cell r="A1925" t="str">
            <v>73150002</v>
          </cell>
          <cell r="B1925" t="str">
            <v>MACHINERY</v>
          </cell>
          <cell r="C1925">
            <v>1587534</v>
          </cell>
          <cell r="D1925">
            <v>0</v>
          </cell>
          <cell r="E1925">
            <v>1587534</v>
          </cell>
        </row>
        <row r="1926">
          <cell r="A1926" t="str">
            <v>73150012</v>
          </cell>
          <cell r="B1926" t="str">
            <v>ENTERTAINMENT</v>
          </cell>
          <cell r="C1926">
            <v>763</v>
          </cell>
          <cell r="D1926">
            <v>0</v>
          </cell>
          <cell r="E1926">
            <v>763</v>
          </cell>
        </row>
        <row r="1927">
          <cell r="A1927" t="str">
            <v>73150020</v>
          </cell>
          <cell r="B1927" t="str">
            <v>STORE CARRIAGE</v>
          </cell>
          <cell r="C1927">
            <v>161059</v>
          </cell>
          <cell r="D1927">
            <v>0</v>
          </cell>
          <cell r="E1927">
            <v>161059</v>
          </cell>
        </row>
        <row r="1928">
          <cell r="A1928" t="str">
            <v>73180000</v>
          </cell>
          <cell r="B1928" t="str">
            <v>PRINTING &amp; STATIONERY</v>
          </cell>
          <cell r="C1928">
            <v>378022.63</v>
          </cell>
          <cell r="D1928">
            <v>0</v>
          </cell>
          <cell r="E1928">
            <v>378022.63</v>
          </cell>
        </row>
        <row r="1929">
          <cell r="A1929" t="str">
            <v>73180001</v>
          </cell>
          <cell r="B1929" t="str">
            <v>PRINTING</v>
          </cell>
          <cell r="C1929">
            <v>194506.25</v>
          </cell>
          <cell r="D1929">
            <v>0</v>
          </cell>
          <cell r="E1929">
            <v>194506.25</v>
          </cell>
        </row>
        <row r="1930">
          <cell r="A1930" t="str">
            <v>73180002</v>
          </cell>
          <cell r="B1930" t="str">
            <v>STATIONERY</v>
          </cell>
          <cell r="C1930">
            <v>183516.38</v>
          </cell>
          <cell r="D1930">
            <v>0</v>
          </cell>
          <cell r="E1930">
            <v>183516.38</v>
          </cell>
        </row>
        <row r="1931">
          <cell r="A1931" t="str">
            <v>73200000</v>
          </cell>
          <cell r="B1931" t="str">
            <v>DEPRECIATION</v>
          </cell>
          <cell r="C1931">
            <v>20779265</v>
          </cell>
          <cell r="D1931">
            <v>8325547</v>
          </cell>
          <cell r="E1931">
            <v>12453718</v>
          </cell>
        </row>
        <row r="1932">
          <cell r="A1932" t="str">
            <v>73200001</v>
          </cell>
          <cell r="B1932" t="str">
            <v>DEPRECIATION</v>
          </cell>
          <cell r="C1932">
            <v>20779265</v>
          </cell>
          <cell r="D1932">
            <v>8325547</v>
          </cell>
          <cell r="E1932">
            <v>12453718</v>
          </cell>
        </row>
        <row r="1933">
          <cell r="A1933" t="str">
            <v>73230000</v>
          </cell>
          <cell r="B1933" t="str">
            <v>TRAVELLING &amp; CONVEYANCE</v>
          </cell>
          <cell r="C1933">
            <v>172654</v>
          </cell>
          <cell r="D1933">
            <v>0</v>
          </cell>
          <cell r="E1933">
            <v>172654</v>
          </cell>
        </row>
        <row r="1934">
          <cell r="A1934" t="str">
            <v>73230001</v>
          </cell>
          <cell r="B1934" t="str">
            <v>TRAVELLING &amp; CONVEYANCE</v>
          </cell>
          <cell r="C1934">
            <v>172654</v>
          </cell>
          <cell r="D1934">
            <v>0</v>
          </cell>
          <cell r="E1934">
            <v>172654</v>
          </cell>
        </row>
        <row r="1935">
          <cell r="A1935" t="str">
            <v>73250000</v>
          </cell>
          <cell r="B1935" t="str">
            <v>INSURANCE</v>
          </cell>
          <cell r="C1935">
            <v>559959</v>
          </cell>
          <cell r="D1935">
            <v>277525</v>
          </cell>
          <cell r="E1935">
            <v>282434</v>
          </cell>
        </row>
        <row r="1936">
          <cell r="A1936" t="str">
            <v>73250001</v>
          </cell>
          <cell r="B1936" t="str">
            <v>FIRE</v>
          </cell>
          <cell r="C1936">
            <v>559959</v>
          </cell>
          <cell r="D1936">
            <v>277525</v>
          </cell>
          <cell r="E1936">
            <v>282434</v>
          </cell>
        </row>
        <row r="1937">
          <cell r="A1937" t="str">
            <v>73350000</v>
          </cell>
          <cell r="B1937" t="str">
            <v>POSTAGE &amp; TELEPHONE</v>
          </cell>
          <cell r="C1937">
            <v>201497</v>
          </cell>
          <cell r="D1937">
            <v>61547</v>
          </cell>
          <cell r="E1937">
            <v>139950</v>
          </cell>
        </row>
        <row r="1938">
          <cell r="A1938" t="str">
            <v>73350001</v>
          </cell>
          <cell r="B1938" t="str">
            <v>POSTAGE</v>
          </cell>
          <cell r="C1938">
            <v>49840</v>
          </cell>
          <cell r="D1938">
            <v>0</v>
          </cell>
          <cell r="E1938">
            <v>49840</v>
          </cell>
        </row>
        <row r="1939">
          <cell r="A1939" t="str">
            <v>73350002</v>
          </cell>
          <cell r="B1939" t="str">
            <v>TELEPHONE</v>
          </cell>
          <cell r="C1939">
            <v>151657</v>
          </cell>
          <cell r="D1939">
            <v>61547</v>
          </cell>
          <cell r="E1939">
            <v>90110</v>
          </cell>
        </row>
        <row r="1940">
          <cell r="A1940" t="str">
            <v>73380000</v>
          </cell>
          <cell r="B1940" t="str">
            <v>P O L</v>
          </cell>
          <cell r="C1940">
            <v>306051.38</v>
          </cell>
          <cell r="D1940">
            <v>0</v>
          </cell>
          <cell r="E1940">
            <v>306051.38</v>
          </cell>
        </row>
        <row r="1941">
          <cell r="A1941" t="str">
            <v>73380001</v>
          </cell>
          <cell r="B1941" t="str">
            <v>PETROL</v>
          </cell>
          <cell r="C1941">
            <v>152344</v>
          </cell>
          <cell r="D1941">
            <v>0</v>
          </cell>
          <cell r="E1941">
            <v>152344</v>
          </cell>
        </row>
        <row r="1942">
          <cell r="A1942" t="str">
            <v>73380002</v>
          </cell>
          <cell r="B1942" t="str">
            <v>REPAIR</v>
          </cell>
          <cell r="C1942">
            <v>153707.38</v>
          </cell>
          <cell r="D1942">
            <v>0</v>
          </cell>
          <cell r="E1942">
            <v>153707.38</v>
          </cell>
        </row>
        <row r="1943">
          <cell r="A1943" t="str">
            <v>73500000</v>
          </cell>
          <cell r="B1943" t="str">
            <v>OTHERS</v>
          </cell>
          <cell r="C1943">
            <v>154721</v>
          </cell>
          <cell r="D1943">
            <v>0</v>
          </cell>
          <cell r="E1943">
            <v>154721</v>
          </cell>
        </row>
        <row r="1944">
          <cell r="A1944" t="str">
            <v>73500001</v>
          </cell>
          <cell r="B1944" t="str">
            <v>RENT RATE &amp; TAXES</v>
          </cell>
          <cell r="C1944">
            <v>8559</v>
          </cell>
          <cell r="D1944">
            <v>0</v>
          </cell>
          <cell r="E1944">
            <v>8559</v>
          </cell>
        </row>
        <row r="1945">
          <cell r="A1945" t="str">
            <v>73500002</v>
          </cell>
          <cell r="B1945" t="str">
            <v>CARRIAGE</v>
          </cell>
          <cell r="C1945">
            <v>19344</v>
          </cell>
          <cell r="D1945">
            <v>0</v>
          </cell>
          <cell r="E1945">
            <v>19344</v>
          </cell>
        </row>
        <row r="1946">
          <cell r="A1946" t="str">
            <v>73500012</v>
          </cell>
          <cell r="B1946" t="str">
            <v>ENTERTAINMENT</v>
          </cell>
          <cell r="C1946">
            <v>42911</v>
          </cell>
          <cell r="D1946">
            <v>0</v>
          </cell>
          <cell r="E1946">
            <v>42911</v>
          </cell>
        </row>
        <row r="1947">
          <cell r="A1947" t="str">
            <v>73500013</v>
          </cell>
          <cell r="B1947" t="str">
            <v>ENTERTAINMENT</v>
          </cell>
          <cell r="C1947">
            <v>768</v>
          </cell>
          <cell r="D1947">
            <v>0</v>
          </cell>
          <cell r="E1947">
            <v>768</v>
          </cell>
        </row>
        <row r="1948">
          <cell r="A1948" t="str">
            <v>73500020</v>
          </cell>
          <cell r="B1948" t="str">
            <v>MISC</v>
          </cell>
          <cell r="C1948">
            <v>42671</v>
          </cell>
          <cell r="D1948">
            <v>0</v>
          </cell>
          <cell r="E1948">
            <v>42671</v>
          </cell>
        </row>
        <row r="1949">
          <cell r="A1949" t="str">
            <v>73500021</v>
          </cell>
          <cell r="B1949" t="str">
            <v>COSTUM CLEAR CHARGE(WEVING)</v>
          </cell>
          <cell r="C1949">
            <v>17141</v>
          </cell>
          <cell r="D1949">
            <v>0</v>
          </cell>
          <cell r="E1949">
            <v>17141</v>
          </cell>
        </row>
        <row r="1950">
          <cell r="A1950" t="str">
            <v>73500030</v>
          </cell>
          <cell r="B1950" t="str">
            <v>P.O.L</v>
          </cell>
          <cell r="C1950">
            <v>23327</v>
          </cell>
          <cell r="D1950">
            <v>0</v>
          </cell>
          <cell r="E1950">
            <v>23327</v>
          </cell>
        </row>
        <row r="1951">
          <cell r="A1951" t="str">
            <v>78000000</v>
          </cell>
          <cell r="B1951" t="str">
            <v>ADMINISTRATIVE</v>
          </cell>
          <cell r="C1951">
            <v>11197403.5</v>
          </cell>
          <cell r="D1951">
            <v>571369</v>
          </cell>
          <cell r="E1951">
            <v>10626034.5</v>
          </cell>
        </row>
        <row r="1952">
          <cell r="A1952" t="str">
            <v>78050000</v>
          </cell>
          <cell r="B1952" t="str">
            <v>DIRECTOR REMUNERATION</v>
          </cell>
          <cell r="C1952">
            <v>600000</v>
          </cell>
          <cell r="D1952">
            <v>0</v>
          </cell>
          <cell r="E1952">
            <v>600000</v>
          </cell>
        </row>
        <row r="1953">
          <cell r="A1953" t="str">
            <v>78050001</v>
          </cell>
          <cell r="B1953" t="str">
            <v>REMUNERATION</v>
          </cell>
          <cell r="C1953">
            <v>600000</v>
          </cell>
          <cell r="D1953">
            <v>0</v>
          </cell>
          <cell r="E1953">
            <v>600000</v>
          </cell>
        </row>
        <row r="1954">
          <cell r="A1954" t="str">
            <v>78080000</v>
          </cell>
          <cell r="B1954" t="str">
            <v>SALARIES AND BENIFITS</v>
          </cell>
          <cell r="C1954">
            <v>4349406</v>
          </cell>
          <cell r="D1954">
            <v>288412</v>
          </cell>
          <cell r="E1954">
            <v>4060994</v>
          </cell>
        </row>
        <row r="1955">
          <cell r="A1955" t="str">
            <v>78080001</v>
          </cell>
          <cell r="B1955" t="str">
            <v>SALARIES</v>
          </cell>
          <cell r="C1955">
            <v>2832455</v>
          </cell>
          <cell r="D1955">
            <v>3912</v>
          </cell>
          <cell r="E1955">
            <v>2828543</v>
          </cell>
        </row>
        <row r="1956">
          <cell r="A1956" t="str">
            <v>78080006</v>
          </cell>
          <cell r="B1956" t="str">
            <v>STAFF BENEFITS</v>
          </cell>
          <cell r="C1956">
            <v>163530</v>
          </cell>
          <cell r="D1956">
            <v>0</v>
          </cell>
          <cell r="E1956">
            <v>163530</v>
          </cell>
        </row>
        <row r="1957">
          <cell r="A1957" t="str">
            <v>78080008</v>
          </cell>
          <cell r="B1957" t="str">
            <v>OVERTIME</v>
          </cell>
          <cell r="C1957">
            <v>1820</v>
          </cell>
          <cell r="D1957">
            <v>0</v>
          </cell>
          <cell r="E1957">
            <v>1820</v>
          </cell>
        </row>
        <row r="1958">
          <cell r="A1958" t="str">
            <v>78080012</v>
          </cell>
          <cell r="B1958" t="str">
            <v>HOUSE RENT</v>
          </cell>
          <cell r="C1958">
            <v>475800</v>
          </cell>
          <cell r="D1958">
            <v>284500</v>
          </cell>
          <cell r="E1958">
            <v>191300</v>
          </cell>
        </row>
        <row r="1959">
          <cell r="A1959" t="str">
            <v>78080013</v>
          </cell>
          <cell r="B1959" t="str">
            <v>MEDICAL</v>
          </cell>
          <cell r="C1959">
            <v>483503</v>
          </cell>
          <cell r="D1959">
            <v>0</v>
          </cell>
          <cell r="E1959">
            <v>483503</v>
          </cell>
        </row>
        <row r="1960">
          <cell r="A1960" t="str">
            <v>78080015</v>
          </cell>
          <cell r="B1960" t="str">
            <v>BONUS  EX-GRATIA</v>
          </cell>
          <cell r="C1960">
            <v>134560</v>
          </cell>
          <cell r="D1960">
            <v>0</v>
          </cell>
          <cell r="E1960">
            <v>134560</v>
          </cell>
        </row>
        <row r="1961">
          <cell r="A1961" t="str">
            <v>78080016</v>
          </cell>
          <cell r="B1961" t="str">
            <v>MESS EXPS (H/O)</v>
          </cell>
          <cell r="C1961">
            <v>115146</v>
          </cell>
          <cell r="D1961">
            <v>0</v>
          </cell>
          <cell r="E1961">
            <v>115146</v>
          </cell>
        </row>
        <row r="1962">
          <cell r="A1962" t="str">
            <v>78080017</v>
          </cell>
          <cell r="B1962" t="str">
            <v>GRATUITY ADMIN DEPT</v>
          </cell>
          <cell r="C1962">
            <v>142592</v>
          </cell>
          <cell r="D1962">
            <v>0</v>
          </cell>
          <cell r="E1962">
            <v>142592</v>
          </cell>
        </row>
        <row r="1963">
          <cell r="A1963" t="str">
            <v>78100000</v>
          </cell>
          <cell r="B1963" t="str">
            <v>RENT RATE &amp; TAXES</v>
          </cell>
          <cell r="C1963">
            <v>3767</v>
          </cell>
          <cell r="D1963">
            <v>0</v>
          </cell>
          <cell r="E1963">
            <v>3767</v>
          </cell>
        </row>
        <row r="1964">
          <cell r="A1964" t="str">
            <v>78100001</v>
          </cell>
          <cell r="B1964" t="str">
            <v>RENT RATE &amp; TAXES</v>
          </cell>
          <cell r="C1964">
            <v>3767</v>
          </cell>
          <cell r="D1964">
            <v>0</v>
          </cell>
          <cell r="E1964">
            <v>3767</v>
          </cell>
        </row>
        <row r="1965">
          <cell r="A1965" t="str">
            <v>78120000</v>
          </cell>
          <cell r="B1965" t="str">
            <v>VEHICLE RUNNING &amp; MAINTENANCE</v>
          </cell>
          <cell r="C1965">
            <v>827880</v>
          </cell>
          <cell r="D1965">
            <v>10281</v>
          </cell>
          <cell r="E1965">
            <v>817599</v>
          </cell>
        </row>
        <row r="1966">
          <cell r="A1966" t="str">
            <v>78120001</v>
          </cell>
          <cell r="B1966" t="str">
            <v>PETROL</v>
          </cell>
          <cell r="C1966">
            <v>505985</v>
          </cell>
          <cell r="D1966">
            <v>1</v>
          </cell>
          <cell r="E1966">
            <v>505984</v>
          </cell>
        </row>
        <row r="1967">
          <cell r="A1967" t="str">
            <v>78120002</v>
          </cell>
          <cell r="B1967" t="str">
            <v>REPAIR</v>
          </cell>
          <cell r="C1967">
            <v>321895</v>
          </cell>
          <cell r="D1967">
            <v>10280</v>
          </cell>
          <cell r="E1967">
            <v>311615</v>
          </cell>
        </row>
        <row r="1968">
          <cell r="A1968" t="str">
            <v>78150000</v>
          </cell>
          <cell r="B1968" t="str">
            <v>ENTERTAINMENT</v>
          </cell>
          <cell r="C1968">
            <v>155224</v>
          </cell>
          <cell r="D1968">
            <v>0</v>
          </cell>
          <cell r="E1968">
            <v>155224</v>
          </cell>
        </row>
        <row r="1969">
          <cell r="A1969" t="str">
            <v>78150001</v>
          </cell>
          <cell r="B1969" t="str">
            <v>DIRECTOR</v>
          </cell>
          <cell r="C1969">
            <v>2492</v>
          </cell>
          <cell r="D1969">
            <v>0</v>
          </cell>
          <cell r="E1969">
            <v>2492</v>
          </cell>
        </row>
        <row r="1970">
          <cell r="A1970" t="str">
            <v>78150002</v>
          </cell>
          <cell r="B1970" t="str">
            <v>BOUQUET AND ENTERTAINMENT</v>
          </cell>
          <cell r="C1970">
            <v>11335</v>
          </cell>
          <cell r="D1970">
            <v>0</v>
          </cell>
          <cell r="E1970">
            <v>11335</v>
          </cell>
        </row>
        <row r="1971">
          <cell r="A1971" t="str">
            <v>78150003</v>
          </cell>
          <cell r="B1971" t="str">
            <v>STAFF</v>
          </cell>
          <cell r="C1971">
            <v>140209</v>
          </cell>
          <cell r="D1971">
            <v>0</v>
          </cell>
          <cell r="E1971">
            <v>140209</v>
          </cell>
        </row>
        <row r="1972">
          <cell r="A1972" t="str">
            <v>78150004</v>
          </cell>
          <cell r="B1972" t="str">
            <v>ENTERTAINMENT</v>
          </cell>
          <cell r="C1972">
            <v>1188</v>
          </cell>
          <cell r="D1972">
            <v>0</v>
          </cell>
          <cell r="E1972">
            <v>1188</v>
          </cell>
        </row>
        <row r="1973">
          <cell r="A1973" t="str">
            <v>78180000</v>
          </cell>
          <cell r="B1973" t="str">
            <v>PRINTING &amp; STATIONERY</v>
          </cell>
          <cell r="C1973">
            <v>161449.04999999999</v>
          </cell>
          <cell r="D1973">
            <v>0</v>
          </cell>
          <cell r="E1973">
            <v>161449.04999999999</v>
          </cell>
        </row>
        <row r="1974">
          <cell r="A1974" t="str">
            <v>78180001</v>
          </cell>
          <cell r="B1974" t="str">
            <v>PRINTING</v>
          </cell>
          <cell r="C1974">
            <v>84063</v>
          </cell>
          <cell r="D1974">
            <v>0</v>
          </cell>
          <cell r="E1974">
            <v>84063</v>
          </cell>
        </row>
        <row r="1975">
          <cell r="A1975" t="str">
            <v>78180002</v>
          </cell>
          <cell r="B1975" t="str">
            <v>UNPRINTING STATIONERY</v>
          </cell>
          <cell r="C1975">
            <v>6135.55</v>
          </cell>
          <cell r="D1975">
            <v>0</v>
          </cell>
          <cell r="E1975">
            <v>6135.55</v>
          </cell>
        </row>
        <row r="1976">
          <cell r="A1976" t="str">
            <v>78180003</v>
          </cell>
          <cell r="B1976" t="str">
            <v>STATIONERY</v>
          </cell>
          <cell r="C1976">
            <v>67393.5</v>
          </cell>
          <cell r="D1976">
            <v>0</v>
          </cell>
          <cell r="E1976">
            <v>67393.5</v>
          </cell>
        </row>
        <row r="1977">
          <cell r="A1977" t="str">
            <v>78180023</v>
          </cell>
          <cell r="B1977" t="str">
            <v>STATIONERY</v>
          </cell>
          <cell r="C1977">
            <v>3857</v>
          </cell>
          <cell r="D1977">
            <v>0</v>
          </cell>
          <cell r="E1977">
            <v>3857</v>
          </cell>
        </row>
        <row r="1978">
          <cell r="A1978" t="str">
            <v>78190000</v>
          </cell>
          <cell r="B1978" t="str">
            <v>COMMUNICATION</v>
          </cell>
          <cell r="C1978">
            <v>1763791.95</v>
          </cell>
          <cell r="D1978">
            <v>201534</v>
          </cell>
          <cell r="E1978">
            <v>1562257.95</v>
          </cell>
        </row>
        <row r="1979">
          <cell r="A1979" t="str">
            <v>78190001</v>
          </cell>
          <cell r="B1979" t="str">
            <v>TELEPHONE</v>
          </cell>
          <cell r="C1979">
            <v>1725245.25</v>
          </cell>
          <cell r="D1979">
            <v>201534</v>
          </cell>
          <cell r="E1979">
            <v>1523711.25</v>
          </cell>
        </row>
        <row r="1980">
          <cell r="A1980" t="str">
            <v>78190003</v>
          </cell>
          <cell r="B1980" t="str">
            <v>TELEX</v>
          </cell>
          <cell r="C1980">
            <v>6675</v>
          </cell>
          <cell r="D1980">
            <v>0</v>
          </cell>
          <cell r="E1980">
            <v>6675</v>
          </cell>
        </row>
        <row r="1981">
          <cell r="A1981" t="str">
            <v>78190005</v>
          </cell>
          <cell r="B1981" t="str">
            <v>COURIER SERVICE</v>
          </cell>
          <cell r="C1981">
            <v>31871.7</v>
          </cell>
          <cell r="D1981">
            <v>0</v>
          </cell>
          <cell r="E1981">
            <v>31871.7</v>
          </cell>
        </row>
        <row r="1982">
          <cell r="A1982" t="str">
            <v>78200000</v>
          </cell>
          <cell r="B1982" t="str">
            <v>DEPRICIATION</v>
          </cell>
          <cell r="C1982">
            <v>464899</v>
          </cell>
          <cell r="D1982">
            <v>71141</v>
          </cell>
          <cell r="E1982">
            <v>393758</v>
          </cell>
        </row>
        <row r="1983">
          <cell r="A1983" t="str">
            <v>78200001</v>
          </cell>
          <cell r="B1983" t="str">
            <v>DEPRICIATION</v>
          </cell>
          <cell r="C1983">
            <v>457255</v>
          </cell>
          <cell r="D1983">
            <v>71141</v>
          </cell>
          <cell r="E1983">
            <v>386114</v>
          </cell>
        </row>
        <row r="1984">
          <cell r="A1984" t="str">
            <v>78200050</v>
          </cell>
          <cell r="B1984" t="str">
            <v>MISC</v>
          </cell>
          <cell r="C1984">
            <v>7644</v>
          </cell>
          <cell r="D1984">
            <v>0</v>
          </cell>
          <cell r="E1984">
            <v>7644</v>
          </cell>
        </row>
        <row r="1985">
          <cell r="A1985" t="str">
            <v>78230000</v>
          </cell>
          <cell r="B1985" t="str">
            <v>TRAVELLING &amp; CONVEYANCE</v>
          </cell>
          <cell r="C1985">
            <v>805884.09</v>
          </cell>
          <cell r="D1985">
            <v>0</v>
          </cell>
          <cell r="E1985">
            <v>805884.09</v>
          </cell>
        </row>
        <row r="1986">
          <cell r="A1986" t="str">
            <v>78230001</v>
          </cell>
          <cell r="B1986" t="str">
            <v>DIRECTORS</v>
          </cell>
          <cell r="C1986">
            <v>332173.53999999998</v>
          </cell>
          <cell r="D1986">
            <v>0</v>
          </cell>
          <cell r="E1986">
            <v>332173.53999999998</v>
          </cell>
        </row>
        <row r="1987">
          <cell r="A1987" t="str">
            <v>78230002</v>
          </cell>
          <cell r="B1987" t="str">
            <v>TRAVELLING</v>
          </cell>
          <cell r="C1987">
            <v>30253</v>
          </cell>
          <cell r="D1987">
            <v>0</v>
          </cell>
          <cell r="E1987">
            <v>30253</v>
          </cell>
        </row>
        <row r="1988">
          <cell r="A1988" t="str">
            <v>78230003</v>
          </cell>
          <cell r="B1988" t="str">
            <v>STAFF</v>
          </cell>
          <cell r="C1988">
            <v>375552.55</v>
          </cell>
          <cell r="D1988">
            <v>0</v>
          </cell>
          <cell r="E1988">
            <v>375552.55</v>
          </cell>
        </row>
        <row r="1989">
          <cell r="A1989" t="str">
            <v>78230004</v>
          </cell>
          <cell r="B1989" t="str">
            <v>CONSULTANT/ADVISOR</v>
          </cell>
          <cell r="C1989">
            <v>39244</v>
          </cell>
          <cell r="D1989">
            <v>0</v>
          </cell>
          <cell r="E1989">
            <v>39244</v>
          </cell>
        </row>
        <row r="1990">
          <cell r="A1990" t="str">
            <v>78230005</v>
          </cell>
          <cell r="B1990" t="str">
            <v>CONSULTANT</v>
          </cell>
          <cell r="C1990">
            <v>28661</v>
          </cell>
          <cell r="D1990">
            <v>0</v>
          </cell>
          <cell r="E1990">
            <v>28661</v>
          </cell>
        </row>
        <row r="1991">
          <cell r="A1991" t="str">
            <v>78250000</v>
          </cell>
          <cell r="B1991" t="str">
            <v>FEE &amp; SUBSCRIPTION</v>
          </cell>
          <cell r="C1991">
            <v>288664</v>
          </cell>
          <cell r="D1991">
            <v>0</v>
          </cell>
          <cell r="E1991">
            <v>288664</v>
          </cell>
        </row>
        <row r="1992">
          <cell r="A1992" t="str">
            <v>78250001</v>
          </cell>
          <cell r="B1992" t="str">
            <v>SUBSCRIPTION</v>
          </cell>
          <cell r="C1992">
            <v>281394</v>
          </cell>
          <cell r="D1992">
            <v>0</v>
          </cell>
          <cell r="E1992">
            <v>281394</v>
          </cell>
        </row>
        <row r="1993">
          <cell r="A1993" t="str">
            <v>78250003</v>
          </cell>
          <cell r="B1993" t="str">
            <v>FEE</v>
          </cell>
          <cell r="C1993">
            <v>7270</v>
          </cell>
          <cell r="D1993">
            <v>0</v>
          </cell>
          <cell r="E1993">
            <v>7270</v>
          </cell>
        </row>
        <row r="1994">
          <cell r="A1994" t="str">
            <v>78280000</v>
          </cell>
          <cell r="B1994" t="str">
            <v>ELECTRICITY &amp; GAS</v>
          </cell>
          <cell r="C1994">
            <v>246991</v>
          </cell>
          <cell r="D1994">
            <v>0</v>
          </cell>
          <cell r="E1994">
            <v>246991</v>
          </cell>
        </row>
        <row r="1995">
          <cell r="A1995" t="str">
            <v>78280001</v>
          </cell>
          <cell r="B1995" t="str">
            <v>ELECTRICITY</v>
          </cell>
          <cell r="C1995">
            <v>238740</v>
          </cell>
          <cell r="D1995">
            <v>0</v>
          </cell>
          <cell r="E1995">
            <v>238740</v>
          </cell>
        </row>
        <row r="1996">
          <cell r="A1996" t="str">
            <v>78280003</v>
          </cell>
          <cell r="B1996" t="str">
            <v>GAS</v>
          </cell>
          <cell r="C1996">
            <v>8251</v>
          </cell>
          <cell r="D1996">
            <v>0</v>
          </cell>
          <cell r="E1996">
            <v>8251</v>
          </cell>
        </row>
        <row r="1997">
          <cell r="A1997" t="str">
            <v>78300000</v>
          </cell>
          <cell r="B1997" t="str">
            <v>LEGAL &amp; PROFESSIONAL</v>
          </cell>
          <cell r="C1997">
            <v>719353</v>
          </cell>
          <cell r="D1997">
            <v>0</v>
          </cell>
          <cell r="E1997">
            <v>719353</v>
          </cell>
        </row>
        <row r="1998">
          <cell r="A1998" t="str">
            <v>78300001</v>
          </cell>
          <cell r="B1998" t="str">
            <v>LEGAL</v>
          </cell>
          <cell r="C1998">
            <v>685443</v>
          </cell>
          <cell r="D1998">
            <v>0</v>
          </cell>
          <cell r="E1998">
            <v>685443</v>
          </cell>
        </row>
        <row r="1999">
          <cell r="A1999" t="str">
            <v>78300003</v>
          </cell>
          <cell r="B1999" t="str">
            <v>PROFESSIONAL</v>
          </cell>
          <cell r="C1999">
            <v>30000</v>
          </cell>
          <cell r="D1999">
            <v>0</v>
          </cell>
          <cell r="E1999">
            <v>30000</v>
          </cell>
        </row>
        <row r="2000">
          <cell r="A2000" t="str">
            <v>78300009</v>
          </cell>
          <cell r="B2000" t="str">
            <v>MISC EXP</v>
          </cell>
          <cell r="C2000">
            <v>3910</v>
          </cell>
          <cell r="D2000">
            <v>0</v>
          </cell>
          <cell r="E2000">
            <v>3910</v>
          </cell>
        </row>
        <row r="2001">
          <cell r="A2001" t="str">
            <v>78500000</v>
          </cell>
          <cell r="B2001" t="str">
            <v>OTHERS</v>
          </cell>
          <cell r="C2001">
            <v>810094.41</v>
          </cell>
          <cell r="D2001">
            <v>1</v>
          </cell>
          <cell r="E2001">
            <v>810093.41</v>
          </cell>
        </row>
        <row r="2002">
          <cell r="A2002" t="str">
            <v>78500002</v>
          </cell>
          <cell r="B2002" t="str">
            <v>PAPER &amp; PERIODICAL</v>
          </cell>
          <cell r="C2002">
            <v>18590</v>
          </cell>
          <cell r="D2002">
            <v>0</v>
          </cell>
          <cell r="E2002">
            <v>18590</v>
          </cell>
        </row>
        <row r="2003">
          <cell r="A2003" t="str">
            <v>78500003</v>
          </cell>
          <cell r="B2003" t="str">
            <v>INSURANCE</v>
          </cell>
          <cell r="C2003">
            <v>118104</v>
          </cell>
          <cell r="D2003">
            <v>0</v>
          </cell>
          <cell r="E2003">
            <v>118104</v>
          </cell>
        </row>
        <row r="2004">
          <cell r="A2004" t="str">
            <v>78500004</v>
          </cell>
          <cell r="B2004" t="str">
            <v>ADVERTISMENT</v>
          </cell>
          <cell r="C2004">
            <v>111676</v>
          </cell>
          <cell r="D2004">
            <v>0</v>
          </cell>
          <cell r="E2004">
            <v>111676</v>
          </cell>
        </row>
        <row r="2005">
          <cell r="A2005" t="str">
            <v>78500005</v>
          </cell>
          <cell r="B2005" t="str">
            <v>GARDENING</v>
          </cell>
          <cell r="C2005">
            <v>9410</v>
          </cell>
          <cell r="D2005">
            <v>0</v>
          </cell>
          <cell r="E2005">
            <v>9410</v>
          </cell>
        </row>
        <row r="2006">
          <cell r="A2006" t="str">
            <v>78500009</v>
          </cell>
          <cell r="B2006" t="str">
            <v>REPAIR &amp; MAINTENANCE</v>
          </cell>
          <cell r="C2006">
            <v>198402</v>
          </cell>
          <cell r="D2006">
            <v>0</v>
          </cell>
          <cell r="E2006">
            <v>198402</v>
          </cell>
        </row>
        <row r="2007">
          <cell r="A2007" t="str">
            <v>78500011</v>
          </cell>
          <cell r="B2007" t="str">
            <v>RENT RATE AND TAXES RADIO L.FE</v>
          </cell>
          <cell r="C2007">
            <v>2025</v>
          </cell>
          <cell r="D2007">
            <v>0</v>
          </cell>
          <cell r="E2007">
            <v>2025</v>
          </cell>
        </row>
        <row r="2008">
          <cell r="A2008" t="str">
            <v>78500012</v>
          </cell>
          <cell r="B2008" t="str">
            <v>ZAKAT DEDUCTION</v>
          </cell>
          <cell r="C2008">
            <v>8310.41</v>
          </cell>
          <cell r="D2008">
            <v>1</v>
          </cell>
          <cell r="E2008">
            <v>8309.41</v>
          </cell>
        </row>
        <row r="2009">
          <cell r="A2009" t="str">
            <v>78500018</v>
          </cell>
          <cell r="B2009" t="str">
            <v>GREEN FLOW (PLANT RENT)</v>
          </cell>
          <cell r="C2009">
            <v>10780</v>
          </cell>
          <cell r="D2009">
            <v>0</v>
          </cell>
          <cell r="E2009">
            <v>10780</v>
          </cell>
        </row>
        <row r="2010">
          <cell r="A2010" t="str">
            <v>78500020</v>
          </cell>
          <cell r="B2010" t="str">
            <v>MISC</v>
          </cell>
          <cell r="C2010">
            <v>175723</v>
          </cell>
          <cell r="D2010">
            <v>0</v>
          </cell>
          <cell r="E2010">
            <v>175723</v>
          </cell>
        </row>
        <row r="2011">
          <cell r="A2011" t="str">
            <v>78500021</v>
          </cell>
          <cell r="B2011" t="str">
            <v>DONATION &amp; CHARTY</v>
          </cell>
          <cell r="C2011">
            <v>5500</v>
          </cell>
          <cell r="D2011">
            <v>0</v>
          </cell>
          <cell r="E2011">
            <v>5500</v>
          </cell>
        </row>
        <row r="2012">
          <cell r="A2012" t="str">
            <v>78500030</v>
          </cell>
          <cell r="B2012" t="str">
            <v>MISC EXPENSES</v>
          </cell>
          <cell r="C2012">
            <v>138147</v>
          </cell>
          <cell r="D2012">
            <v>0</v>
          </cell>
          <cell r="E2012">
            <v>138147</v>
          </cell>
        </row>
        <row r="2013">
          <cell r="A2013" t="str">
            <v>78500050</v>
          </cell>
          <cell r="B2013" t="str">
            <v>MISC EXPENSES</v>
          </cell>
          <cell r="C2013">
            <v>8017</v>
          </cell>
          <cell r="D2013">
            <v>0</v>
          </cell>
          <cell r="E2013">
            <v>8017</v>
          </cell>
        </row>
        <row r="2014">
          <cell r="A2014" t="str">
            <v>78500051</v>
          </cell>
          <cell r="B2014" t="str">
            <v>UNIFORM</v>
          </cell>
          <cell r="C2014">
            <v>5410</v>
          </cell>
          <cell r="D2014">
            <v>0</v>
          </cell>
          <cell r="E2014">
            <v>5410</v>
          </cell>
        </row>
        <row r="2015">
          <cell r="A2015" t="str">
            <v>82000000</v>
          </cell>
          <cell r="B2015" t="str">
            <v>SELLING EXPENSES</v>
          </cell>
          <cell r="C2015">
            <v>6521168.5899999999</v>
          </cell>
          <cell r="D2015">
            <v>509494</v>
          </cell>
          <cell r="E2015">
            <v>6011674.5899999999</v>
          </cell>
        </row>
        <row r="2016">
          <cell r="A2016" t="str">
            <v>82080000</v>
          </cell>
          <cell r="B2016" t="str">
            <v>SALARIES AND BENIFITS</v>
          </cell>
          <cell r="C2016">
            <v>1273720</v>
          </cell>
          <cell r="D2016">
            <v>196500</v>
          </cell>
          <cell r="E2016">
            <v>1077220</v>
          </cell>
        </row>
        <row r="2017">
          <cell r="A2017" t="str">
            <v>82080001</v>
          </cell>
          <cell r="B2017" t="str">
            <v>SALARIES</v>
          </cell>
          <cell r="C2017">
            <v>741058</v>
          </cell>
          <cell r="D2017">
            <v>0</v>
          </cell>
          <cell r="E2017">
            <v>741058</v>
          </cell>
        </row>
        <row r="2018">
          <cell r="A2018" t="str">
            <v>82080006</v>
          </cell>
          <cell r="B2018" t="str">
            <v>STAFF BENEFIT</v>
          </cell>
          <cell r="C2018">
            <v>23109</v>
          </cell>
          <cell r="D2018">
            <v>0</v>
          </cell>
          <cell r="E2018">
            <v>23109</v>
          </cell>
        </row>
        <row r="2019">
          <cell r="A2019" t="str">
            <v>82080008</v>
          </cell>
          <cell r="B2019" t="str">
            <v>OVERTIME</v>
          </cell>
          <cell r="C2019">
            <v>3000</v>
          </cell>
          <cell r="D2019">
            <v>0</v>
          </cell>
          <cell r="E2019">
            <v>3000</v>
          </cell>
        </row>
        <row r="2020">
          <cell r="A2020" t="str">
            <v>82080012</v>
          </cell>
          <cell r="B2020" t="str">
            <v>HOUSE RENT</v>
          </cell>
          <cell r="C2020">
            <v>418000</v>
          </cell>
          <cell r="D2020">
            <v>196500</v>
          </cell>
          <cell r="E2020">
            <v>221500</v>
          </cell>
        </row>
        <row r="2021">
          <cell r="A2021" t="str">
            <v>82080013</v>
          </cell>
          <cell r="B2021" t="str">
            <v>MEDICAL</v>
          </cell>
          <cell r="C2021">
            <v>59078</v>
          </cell>
          <cell r="D2021">
            <v>0</v>
          </cell>
          <cell r="E2021">
            <v>59078</v>
          </cell>
        </row>
        <row r="2022">
          <cell r="A2022" t="str">
            <v>82080014</v>
          </cell>
          <cell r="B2022" t="str">
            <v>ALLOWANCES</v>
          </cell>
          <cell r="C2022">
            <v>1000</v>
          </cell>
          <cell r="D2022">
            <v>0</v>
          </cell>
          <cell r="E2022">
            <v>1000</v>
          </cell>
        </row>
        <row r="2023">
          <cell r="A2023" t="str">
            <v>82080017</v>
          </cell>
          <cell r="B2023" t="str">
            <v>GRATUITY MARKETTING</v>
          </cell>
          <cell r="C2023">
            <v>28475</v>
          </cell>
          <cell r="D2023">
            <v>0</v>
          </cell>
          <cell r="E2023">
            <v>28475</v>
          </cell>
        </row>
        <row r="2024">
          <cell r="A2024" t="str">
            <v>82120000</v>
          </cell>
          <cell r="B2024" t="str">
            <v>VEHICLE RUNNING&amp;MAINTANCE</v>
          </cell>
          <cell r="C2024">
            <v>180845</v>
          </cell>
          <cell r="D2024">
            <v>0</v>
          </cell>
          <cell r="E2024">
            <v>180845</v>
          </cell>
        </row>
        <row r="2025">
          <cell r="A2025" t="str">
            <v>82120001</v>
          </cell>
          <cell r="B2025" t="str">
            <v>PETROL</v>
          </cell>
          <cell r="C2025">
            <v>90768</v>
          </cell>
          <cell r="D2025">
            <v>0</v>
          </cell>
          <cell r="E2025">
            <v>90768</v>
          </cell>
        </row>
        <row r="2026">
          <cell r="A2026" t="str">
            <v>82120002</v>
          </cell>
          <cell r="B2026" t="str">
            <v>REPAIR</v>
          </cell>
          <cell r="C2026">
            <v>90077</v>
          </cell>
          <cell r="D2026">
            <v>0</v>
          </cell>
          <cell r="E2026">
            <v>90077</v>
          </cell>
        </row>
        <row r="2027">
          <cell r="A2027" t="str">
            <v>82180000</v>
          </cell>
          <cell r="B2027" t="str">
            <v>STATIONER PRINTING</v>
          </cell>
          <cell r="C2027">
            <v>26690</v>
          </cell>
          <cell r="D2027">
            <v>0</v>
          </cell>
          <cell r="E2027">
            <v>26690</v>
          </cell>
        </row>
        <row r="2028">
          <cell r="A2028" t="str">
            <v>82180001</v>
          </cell>
          <cell r="B2028" t="str">
            <v>PRINTING</v>
          </cell>
          <cell r="C2028">
            <v>2462</v>
          </cell>
          <cell r="D2028">
            <v>0</v>
          </cell>
          <cell r="E2028">
            <v>2462</v>
          </cell>
        </row>
        <row r="2029">
          <cell r="A2029" t="str">
            <v>82180002</v>
          </cell>
          <cell r="B2029" t="str">
            <v>STATIONERY</v>
          </cell>
          <cell r="C2029">
            <v>23294</v>
          </cell>
          <cell r="D2029">
            <v>0</v>
          </cell>
          <cell r="E2029">
            <v>23294</v>
          </cell>
        </row>
        <row r="2030">
          <cell r="A2030" t="str">
            <v>82180003</v>
          </cell>
          <cell r="B2030" t="str">
            <v>STATIONERY</v>
          </cell>
          <cell r="C2030">
            <v>934</v>
          </cell>
          <cell r="D2030">
            <v>0</v>
          </cell>
          <cell r="E2030">
            <v>934</v>
          </cell>
        </row>
        <row r="2031">
          <cell r="A2031" t="str">
            <v>82190000</v>
          </cell>
          <cell r="B2031" t="str">
            <v>COMMUNICATION</v>
          </cell>
          <cell r="C2031">
            <v>657013.75</v>
          </cell>
          <cell r="D2031">
            <v>75000</v>
          </cell>
          <cell r="E2031">
            <v>582013.75</v>
          </cell>
        </row>
        <row r="2032">
          <cell r="A2032" t="str">
            <v>82190001</v>
          </cell>
          <cell r="B2032" t="str">
            <v>TELEPHONE BILL</v>
          </cell>
          <cell r="C2032">
            <v>657013.75</v>
          </cell>
          <cell r="D2032">
            <v>75000</v>
          </cell>
          <cell r="E2032">
            <v>582013.75</v>
          </cell>
        </row>
        <row r="2033">
          <cell r="A2033" t="str">
            <v>82230000</v>
          </cell>
          <cell r="B2033" t="str">
            <v>TRAVELLING &amp; CONVEYANCE</v>
          </cell>
          <cell r="C2033">
            <v>117831.89</v>
          </cell>
          <cell r="D2033">
            <v>0</v>
          </cell>
          <cell r="E2033">
            <v>117831.89</v>
          </cell>
        </row>
        <row r="2034">
          <cell r="A2034" t="str">
            <v>82230001</v>
          </cell>
          <cell r="B2034" t="str">
            <v>TRAVELLING &amp; CONVEYANCE</v>
          </cell>
          <cell r="C2034">
            <v>117831.89</v>
          </cell>
          <cell r="D2034">
            <v>0</v>
          </cell>
          <cell r="E2034">
            <v>117831.89</v>
          </cell>
        </row>
        <row r="2035">
          <cell r="A2035" t="str">
            <v>82240000</v>
          </cell>
          <cell r="B2035" t="str">
            <v>COMMISSION</v>
          </cell>
          <cell r="C2035">
            <v>3863168</v>
          </cell>
          <cell r="D2035">
            <v>237994</v>
          </cell>
          <cell r="E2035">
            <v>3625174</v>
          </cell>
        </row>
        <row r="2036">
          <cell r="A2036" t="str">
            <v>82240002</v>
          </cell>
          <cell r="B2036" t="str">
            <v>LOCAL</v>
          </cell>
          <cell r="C2036">
            <v>845236</v>
          </cell>
          <cell r="D2036">
            <v>5815</v>
          </cell>
          <cell r="E2036">
            <v>839421</v>
          </cell>
        </row>
        <row r="2037">
          <cell r="A2037" t="str">
            <v>82240003</v>
          </cell>
          <cell r="B2037" t="str">
            <v>EXPORT WEAVING</v>
          </cell>
          <cell r="C2037">
            <v>77488</v>
          </cell>
          <cell r="D2037">
            <v>0</v>
          </cell>
          <cell r="E2037">
            <v>77488</v>
          </cell>
        </row>
        <row r="2038">
          <cell r="A2038" t="str">
            <v>82240004</v>
          </cell>
          <cell r="B2038" t="str">
            <v>LOCAL  WEAVING</v>
          </cell>
          <cell r="C2038">
            <v>2940444</v>
          </cell>
          <cell r="D2038">
            <v>232179</v>
          </cell>
          <cell r="E2038">
            <v>2708265</v>
          </cell>
        </row>
        <row r="2039">
          <cell r="A2039" t="str">
            <v>82300000</v>
          </cell>
          <cell r="B2039" t="str">
            <v>FABRIC EXPORT FREIGHT &amp; ETC</v>
          </cell>
          <cell r="C2039">
            <v>243924</v>
          </cell>
          <cell r="D2039">
            <v>0</v>
          </cell>
          <cell r="E2039">
            <v>243924</v>
          </cell>
        </row>
        <row r="2040">
          <cell r="A2040" t="str">
            <v>82300002</v>
          </cell>
          <cell r="B2040" t="str">
            <v>SEA   FRIEGHT</v>
          </cell>
          <cell r="C2040">
            <v>184310</v>
          </cell>
          <cell r="D2040">
            <v>0</v>
          </cell>
          <cell r="E2040">
            <v>184310</v>
          </cell>
        </row>
        <row r="2041">
          <cell r="A2041" t="str">
            <v>82300004</v>
          </cell>
          <cell r="B2041" t="str">
            <v>CLEANING AND FORWARDING</v>
          </cell>
          <cell r="C2041">
            <v>59614</v>
          </cell>
          <cell r="D2041">
            <v>0</v>
          </cell>
          <cell r="E2041">
            <v>59614</v>
          </cell>
        </row>
        <row r="2042">
          <cell r="A2042" t="str">
            <v>82310000</v>
          </cell>
          <cell r="B2042" t="str">
            <v>YARN EXPORT FREIGHT &amp; ETC</v>
          </cell>
          <cell r="C2042">
            <v>18000</v>
          </cell>
          <cell r="D2042">
            <v>0</v>
          </cell>
          <cell r="E2042">
            <v>18000</v>
          </cell>
        </row>
        <row r="2043">
          <cell r="A2043" t="str">
            <v>82310002</v>
          </cell>
          <cell r="B2043" t="str">
            <v>SEA FREIGHT</v>
          </cell>
          <cell r="C2043">
            <v>18000</v>
          </cell>
          <cell r="D2043">
            <v>0</v>
          </cell>
          <cell r="E2043">
            <v>18000</v>
          </cell>
        </row>
        <row r="2044">
          <cell r="A2044" t="str">
            <v>82500000</v>
          </cell>
          <cell r="B2044" t="str">
            <v>OTHERS</v>
          </cell>
          <cell r="C2044">
            <v>139975.95000000001</v>
          </cell>
          <cell r="D2044">
            <v>0</v>
          </cell>
          <cell r="E2044">
            <v>139975.95000000001</v>
          </cell>
        </row>
        <row r="2045">
          <cell r="A2045" t="str">
            <v>82500001</v>
          </cell>
          <cell r="B2045" t="str">
            <v>EXPORT EXPENSES</v>
          </cell>
          <cell r="C2045">
            <v>13757</v>
          </cell>
          <cell r="D2045">
            <v>0</v>
          </cell>
          <cell r="E2045">
            <v>13757</v>
          </cell>
        </row>
        <row r="2046">
          <cell r="A2046" t="str">
            <v>82500004</v>
          </cell>
          <cell r="B2046" t="str">
            <v>ENTERTAINMENT</v>
          </cell>
          <cell r="C2046">
            <v>7043</v>
          </cell>
          <cell r="D2046">
            <v>0</v>
          </cell>
          <cell r="E2046">
            <v>7043</v>
          </cell>
        </row>
        <row r="2047">
          <cell r="A2047" t="str">
            <v>82500008</v>
          </cell>
          <cell r="B2047" t="str">
            <v>SALE PROMOTION</v>
          </cell>
          <cell r="C2047">
            <v>19330</v>
          </cell>
          <cell r="D2047">
            <v>0</v>
          </cell>
          <cell r="E2047">
            <v>19330</v>
          </cell>
        </row>
        <row r="2048">
          <cell r="A2048" t="str">
            <v>82500009</v>
          </cell>
          <cell r="B2048" t="str">
            <v>CORIAR, POSTAGE &amp; TELEGRAM</v>
          </cell>
          <cell r="C2048">
            <v>77986.95</v>
          </cell>
          <cell r="D2048">
            <v>0</v>
          </cell>
          <cell r="E2048">
            <v>77986.95</v>
          </cell>
        </row>
        <row r="2049">
          <cell r="A2049" t="str">
            <v>82500012</v>
          </cell>
          <cell r="B2049" t="str">
            <v>BANK CHARGES FORIEGN</v>
          </cell>
          <cell r="C2049">
            <v>825</v>
          </cell>
          <cell r="D2049">
            <v>0</v>
          </cell>
          <cell r="E2049">
            <v>825</v>
          </cell>
        </row>
        <row r="2050">
          <cell r="A2050" t="str">
            <v>82500013</v>
          </cell>
          <cell r="B2050" t="str">
            <v>BANK CHARGES (LOCAL)</v>
          </cell>
          <cell r="C2050">
            <v>650</v>
          </cell>
          <cell r="D2050">
            <v>0</v>
          </cell>
          <cell r="E2050">
            <v>650</v>
          </cell>
        </row>
        <row r="2051">
          <cell r="A2051" t="str">
            <v>82500016</v>
          </cell>
          <cell r="B2051" t="str">
            <v>COMMISSION FOR REBATE</v>
          </cell>
          <cell r="C2051">
            <v>20244</v>
          </cell>
          <cell r="D2051">
            <v>0</v>
          </cell>
          <cell r="E2051">
            <v>20244</v>
          </cell>
        </row>
        <row r="2052">
          <cell r="A2052" t="str">
            <v>82500020</v>
          </cell>
          <cell r="B2052" t="str">
            <v>TRANSIT INSURANCE EXP.(FABRIC)</v>
          </cell>
          <cell r="C2052">
            <v>140</v>
          </cell>
          <cell r="D2052">
            <v>0</v>
          </cell>
          <cell r="E2052">
            <v>140</v>
          </cell>
        </row>
        <row r="2053">
          <cell r="A2053" t="str">
            <v>85000000</v>
          </cell>
          <cell r="B2053" t="str">
            <v>OTHE INCOME</v>
          </cell>
          <cell r="C2053">
            <v>57188</v>
          </cell>
          <cell r="D2053">
            <v>872536.85</v>
          </cell>
          <cell r="E2053">
            <v>-815348.85</v>
          </cell>
        </row>
        <row r="2054">
          <cell r="A2054" t="str">
            <v>85050000</v>
          </cell>
          <cell r="B2054" t="str">
            <v>OTHER INCOME</v>
          </cell>
          <cell r="C2054">
            <v>60</v>
          </cell>
          <cell r="D2054">
            <v>872536.85</v>
          </cell>
          <cell r="E2054">
            <v>-872476.85</v>
          </cell>
        </row>
        <row r="2055">
          <cell r="A2055" t="str">
            <v>85050001</v>
          </cell>
          <cell r="B2055" t="str">
            <v>MISC</v>
          </cell>
          <cell r="C2055">
            <v>0</v>
          </cell>
          <cell r="D2055">
            <v>101012</v>
          </cell>
          <cell r="E2055">
            <v>-101012</v>
          </cell>
        </row>
        <row r="2056">
          <cell r="A2056" t="str">
            <v>85050002</v>
          </cell>
          <cell r="B2056" t="str">
            <v>MARK UP EARNED</v>
          </cell>
          <cell r="C2056">
            <v>5</v>
          </cell>
          <cell r="D2056">
            <v>364645.85</v>
          </cell>
          <cell r="E2056">
            <v>-364640.85</v>
          </cell>
        </row>
        <row r="2057">
          <cell r="A2057" t="str">
            <v>85050004</v>
          </cell>
          <cell r="B2057" t="str">
            <v>OTHER ICOME</v>
          </cell>
          <cell r="C2057">
            <v>55</v>
          </cell>
          <cell r="D2057">
            <v>406879</v>
          </cell>
          <cell r="E2057">
            <v>-406824</v>
          </cell>
        </row>
        <row r="2058">
          <cell r="A2058" t="str">
            <v>85070000</v>
          </cell>
          <cell r="B2058" t="str">
            <v>GAIN &amp; LOSS ON EXCH.RATE CLOTH</v>
          </cell>
          <cell r="C2058">
            <v>57128</v>
          </cell>
          <cell r="D2058">
            <v>0</v>
          </cell>
          <cell r="E2058">
            <v>57128</v>
          </cell>
        </row>
        <row r="2059">
          <cell r="A2059" t="str">
            <v>85070001</v>
          </cell>
          <cell r="B2059" t="str">
            <v>GAIN &amp; LOSS ON EXCH.RATE CLOTH</v>
          </cell>
          <cell r="C2059">
            <v>57128</v>
          </cell>
          <cell r="D2059">
            <v>0</v>
          </cell>
          <cell r="E2059">
            <v>57128</v>
          </cell>
        </row>
        <row r="2060">
          <cell r="A2060" t="str">
            <v>88000000</v>
          </cell>
          <cell r="B2060" t="str">
            <v>FIANCIAL CHARGES</v>
          </cell>
          <cell r="C2060">
            <v>112839864.31999999</v>
          </cell>
          <cell r="D2060">
            <v>44619</v>
          </cell>
          <cell r="E2060">
            <v>112795245.31999999</v>
          </cell>
        </row>
        <row r="2061">
          <cell r="A2061" t="str">
            <v>88050000</v>
          </cell>
          <cell r="B2061" t="str">
            <v>INTEREST ON LONG TERM</v>
          </cell>
          <cell r="C2061">
            <v>694869</v>
          </cell>
          <cell r="D2061">
            <v>0</v>
          </cell>
          <cell r="E2061">
            <v>694869</v>
          </cell>
        </row>
        <row r="2062">
          <cell r="A2062" t="str">
            <v>88050001</v>
          </cell>
          <cell r="B2062" t="str">
            <v>MARKUP ON SUPLLIER CREDIT</v>
          </cell>
          <cell r="C2062">
            <v>316271</v>
          </cell>
          <cell r="D2062">
            <v>0</v>
          </cell>
          <cell r="E2062">
            <v>316271</v>
          </cell>
        </row>
        <row r="2063">
          <cell r="A2063" t="str">
            <v>88050002</v>
          </cell>
          <cell r="B2063" t="str">
            <v>EXCHANGE RISK ON S.CREDIT</v>
          </cell>
          <cell r="C2063">
            <v>310304</v>
          </cell>
          <cell r="D2063">
            <v>0</v>
          </cell>
          <cell r="E2063">
            <v>310304</v>
          </cell>
        </row>
        <row r="2064">
          <cell r="A2064" t="str">
            <v>88050003</v>
          </cell>
          <cell r="B2064" t="str">
            <v>L/C COMMISSION ON S.CREDIT</v>
          </cell>
          <cell r="C2064">
            <v>68294</v>
          </cell>
          <cell r="D2064">
            <v>0</v>
          </cell>
          <cell r="E2064">
            <v>68294</v>
          </cell>
        </row>
        <row r="2065">
          <cell r="A2065" t="str">
            <v>88060000</v>
          </cell>
          <cell r="B2065" t="str">
            <v>MARK UP ON UBL</v>
          </cell>
          <cell r="C2065">
            <v>64170474</v>
          </cell>
          <cell r="D2065">
            <v>0</v>
          </cell>
          <cell r="E2065">
            <v>64170474</v>
          </cell>
        </row>
        <row r="2066">
          <cell r="A2066" t="str">
            <v>88060001</v>
          </cell>
          <cell r="B2066" t="str">
            <v>MARK UP ON UBL D.F I</v>
          </cell>
          <cell r="C2066">
            <v>4994035</v>
          </cell>
          <cell r="D2066">
            <v>0</v>
          </cell>
          <cell r="E2066">
            <v>4994035</v>
          </cell>
        </row>
        <row r="2067">
          <cell r="A2067" t="str">
            <v>88060002</v>
          </cell>
          <cell r="B2067" t="str">
            <v>MARK UP ON UBL D.F I1</v>
          </cell>
          <cell r="C2067">
            <v>2921375</v>
          </cell>
          <cell r="D2067">
            <v>0</v>
          </cell>
          <cell r="E2067">
            <v>2921375</v>
          </cell>
        </row>
        <row r="2068">
          <cell r="A2068" t="str">
            <v>88060003</v>
          </cell>
          <cell r="B2068" t="str">
            <v>MARK UP ON UBL D.F I11</v>
          </cell>
          <cell r="C2068">
            <v>879920</v>
          </cell>
          <cell r="D2068">
            <v>0</v>
          </cell>
          <cell r="E2068">
            <v>879920</v>
          </cell>
        </row>
        <row r="2069">
          <cell r="A2069" t="str">
            <v>88060004</v>
          </cell>
          <cell r="B2069" t="str">
            <v>MARK UP ON UBL D.F IV</v>
          </cell>
          <cell r="C2069">
            <v>27575144</v>
          </cell>
          <cell r="D2069">
            <v>0</v>
          </cell>
          <cell r="E2069">
            <v>27575144</v>
          </cell>
        </row>
        <row r="2070">
          <cell r="A2070" t="str">
            <v>88060005</v>
          </cell>
          <cell r="B2070" t="str">
            <v>MARK UP ON UBL D.F</v>
          </cell>
          <cell r="C2070">
            <v>27800000</v>
          </cell>
          <cell r="D2070">
            <v>0</v>
          </cell>
          <cell r="E2070">
            <v>27800000</v>
          </cell>
        </row>
        <row r="2071">
          <cell r="A2071" t="str">
            <v>88070000</v>
          </cell>
          <cell r="B2071" t="str">
            <v>FORCED PAD MARKUP</v>
          </cell>
          <cell r="C2071">
            <v>33107049</v>
          </cell>
          <cell r="D2071">
            <v>0</v>
          </cell>
          <cell r="E2071">
            <v>33107049</v>
          </cell>
        </row>
        <row r="2072">
          <cell r="A2072" t="str">
            <v>88070001</v>
          </cell>
          <cell r="B2072" t="str">
            <v>FORCED PAD MARKUP</v>
          </cell>
          <cell r="C2072">
            <v>33107049</v>
          </cell>
          <cell r="D2072">
            <v>0</v>
          </cell>
          <cell r="E2072">
            <v>33107049</v>
          </cell>
        </row>
        <row r="2073">
          <cell r="A2073" t="str">
            <v>88100000</v>
          </cell>
          <cell r="B2073" t="str">
            <v>INTEREST ON SHORT TERM</v>
          </cell>
          <cell r="C2073">
            <v>14016968</v>
          </cell>
          <cell r="D2073">
            <v>1</v>
          </cell>
          <cell r="E2073">
            <v>14016967</v>
          </cell>
        </row>
        <row r="2074">
          <cell r="A2074" t="str">
            <v>88100001</v>
          </cell>
          <cell r="B2074" t="str">
            <v>UBL  COTTON PLEDGE</v>
          </cell>
          <cell r="C2074">
            <v>7073144</v>
          </cell>
          <cell r="D2074">
            <v>0</v>
          </cell>
          <cell r="E2074">
            <v>7073144</v>
          </cell>
        </row>
        <row r="2075">
          <cell r="A2075" t="str">
            <v>88100002</v>
          </cell>
          <cell r="B2075" t="str">
            <v>MARKUP ON SHORT TERM FIN.HYP.</v>
          </cell>
          <cell r="C2075">
            <v>6032877</v>
          </cell>
          <cell r="D2075">
            <v>0</v>
          </cell>
          <cell r="E2075">
            <v>6032877</v>
          </cell>
        </row>
        <row r="2076">
          <cell r="A2076" t="str">
            <v>88100003</v>
          </cell>
          <cell r="B2076" t="str">
            <v>MARKUP ON SHORT TERM PLEDGE CL</v>
          </cell>
          <cell r="C2076">
            <v>48564</v>
          </cell>
          <cell r="D2076">
            <v>0</v>
          </cell>
          <cell r="E2076">
            <v>48564</v>
          </cell>
        </row>
        <row r="2077">
          <cell r="A2077" t="str">
            <v>88100006</v>
          </cell>
          <cell r="B2077" t="str">
            <v>MARK UP ON UBL FTR A.C</v>
          </cell>
          <cell r="C2077">
            <v>508577</v>
          </cell>
          <cell r="D2077">
            <v>0</v>
          </cell>
          <cell r="E2077">
            <v>508577</v>
          </cell>
        </row>
        <row r="2078">
          <cell r="A2078" t="str">
            <v>88100014</v>
          </cell>
          <cell r="B2078" t="str">
            <v>INTEREST ON SHORT TERM LOAN</v>
          </cell>
          <cell r="C2078">
            <v>46445</v>
          </cell>
          <cell r="D2078">
            <v>0</v>
          </cell>
          <cell r="E2078">
            <v>46445</v>
          </cell>
        </row>
        <row r="2079">
          <cell r="A2079" t="str">
            <v>88100016</v>
          </cell>
          <cell r="B2079" t="str">
            <v>MARK-UP</v>
          </cell>
          <cell r="C2079">
            <v>64555</v>
          </cell>
          <cell r="D2079">
            <v>1</v>
          </cell>
          <cell r="E2079">
            <v>64554</v>
          </cell>
        </row>
        <row r="2080">
          <cell r="A2080" t="str">
            <v>88100018</v>
          </cell>
          <cell r="B2080" t="str">
            <v>MARK UP HCEB</v>
          </cell>
          <cell r="C2080">
            <v>238436</v>
          </cell>
          <cell r="D2080">
            <v>0</v>
          </cell>
          <cell r="E2080">
            <v>238436</v>
          </cell>
        </row>
        <row r="2081">
          <cell r="A2081" t="str">
            <v>88100019</v>
          </cell>
          <cell r="B2081" t="str">
            <v>F.BANK CHAARGES</v>
          </cell>
          <cell r="C2081">
            <v>2240</v>
          </cell>
          <cell r="D2081">
            <v>0</v>
          </cell>
          <cell r="E2081">
            <v>2240</v>
          </cell>
        </row>
        <row r="2082">
          <cell r="A2082" t="str">
            <v>88100027</v>
          </cell>
          <cell r="B2082" t="str">
            <v>MARK UP</v>
          </cell>
          <cell r="C2082">
            <v>2130</v>
          </cell>
          <cell r="D2082">
            <v>0</v>
          </cell>
          <cell r="E2082">
            <v>2130</v>
          </cell>
        </row>
        <row r="2083">
          <cell r="A2083" t="str">
            <v>88400000</v>
          </cell>
          <cell r="B2083" t="str">
            <v>BANK CHARGES</v>
          </cell>
          <cell r="C2083">
            <v>850504.32</v>
          </cell>
          <cell r="D2083">
            <v>44618</v>
          </cell>
          <cell r="E2083">
            <v>805886.32</v>
          </cell>
        </row>
        <row r="2084">
          <cell r="A2084" t="str">
            <v>88400001</v>
          </cell>
          <cell r="B2084" t="str">
            <v>BANK CHARGES MISC.</v>
          </cell>
          <cell r="C2084">
            <v>32851</v>
          </cell>
          <cell r="D2084">
            <v>861</v>
          </cell>
          <cell r="E2084">
            <v>31990</v>
          </cell>
        </row>
        <row r="2085">
          <cell r="A2085" t="str">
            <v>88400003</v>
          </cell>
          <cell r="B2085" t="str">
            <v>P.C.BANK (700-702)</v>
          </cell>
          <cell r="C2085">
            <v>223</v>
          </cell>
          <cell r="D2085">
            <v>0</v>
          </cell>
          <cell r="E2085">
            <v>223</v>
          </cell>
        </row>
        <row r="2086">
          <cell r="A2086" t="str">
            <v>88400004</v>
          </cell>
          <cell r="B2086" t="str">
            <v>R.D.F.C</v>
          </cell>
          <cell r="C2086">
            <v>9315</v>
          </cell>
          <cell r="D2086">
            <v>0</v>
          </cell>
          <cell r="E2086">
            <v>9315</v>
          </cell>
        </row>
        <row r="2087">
          <cell r="A2087" t="str">
            <v>88400007</v>
          </cell>
          <cell r="B2087" t="str">
            <v>HABIB CREDIT &amp; EXCHANGE</v>
          </cell>
          <cell r="C2087">
            <v>36892</v>
          </cell>
          <cell r="D2087">
            <v>0</v>
          </cell>
          <cell r="E2087">
            <v>36892</v>
          </cell>
        </row>
        <row r="2088">
          <cell r="A2088" t="str">
            <v>88400009</v>
          </cell>
          <cell r="B2088" t="str">
            <v>PRIME BANK</v>
          </cell>
          <cell r="C2088">
            <v>471562.32</v>
          </cell>
          <cell r="D2088">
            <v>43755</v>
          </cell>
          <cell r="E2088">
            <v>427807.32</v>
          </cell>
        </row>
        <row r="2089">
          <cell r="A2089" t="str">
            <v>88400014</v>
          </cell>
          <cell r="B2089" t="str">
            <v>BANK CHARGES BANK ALFALLAH LTD</v>
          </cell>
          <cell r="C2089">
            <v>2870.5</v>
          </cell>
          <cell r="D2089">
            <v>0</v>
          </cell>
          <cell r="E2089">
            <v>2870.5</v>
          </cell>
        </row>
        <row r="2090">
          <cell r="A2090" t="str">
            <v>88400018</v>
          </cell>
          <cell r="B2090" t="str">
            <v>N.D.F.C.</v>
          </cell>
          <cell r="C2090">
            <v>1</v>
          </cell>
          <cell r="D2090">
            <v>1</v>
          </cell>
          <cell r="E2090">
            <v>0</v>
          </cell>
        </row>
        <row r="2091">
          <cell r="A2091" t="str">
            <v>88400019</v>
          </cell>
          <cell r="B2091" t="str">
            <v>LOCAL BANK CHARGES EXPORT</v>
          </cell>
          <cell r="C2091">
            <v>26774</v>
          </cell>
          <cell r="D2091">
            <v>0</v>
          </cell>
          <cell r="E2091">
            <v>26774</v>
          </cell>
        </row>
        <row r="2092">
          <cell r="A2092" t="str">
            <v>88400020</v>
          </cell>
          <cell r="B2092" t="str">
            <v>FOREIGN BANK CHARGES EXPORT</v>
          </cell>
          <cell r="C2092">
            <v>225587</v>
          </cell>
          <cell r="D2092">
            <v>1</v>
          </cell>
          <cell r="E2092">
            <v>225586</v>
          </cell>
        </row>
        <row r="2093">
          <cell r="A2093" t="str">
            <v>88400026</v>
          </cell>
          <cell r="B2093" t="str">
            <v>BANK ALFALLAH</v>
          </cell>
          <cell r="C2093">
            <v>44428.5</v>
          </cell>
          <cell r="D2093">
            <v>0</v>
          </cell>
          <cell r="E2093">
            <v>44428.5</v>
          </cell>
        </row>
        <row r="2094">
          <cell r="A2094" t="str">
            <v>99000000</v>
          </cell>
          <cell r="B2094" t="str">
            <v>SUSPENCE ACCOUNTS</v>
          </cell>
          <cell r="C2094">
            <v>2</v>
          </cell>
          <cell r="D2094">
            <v>923748</v>
          </cell>
          <cell r="E2094">
            <v>-923746</v>
          </cell>
        </row>
        <row r="2095">
          <cell r="A2095" t="str">
            <v>99990000</v>
          </cell>
          <cell r="B2095" t="str">
            <v>SUSPENCE ACCOUNT</v>
          </cell>
          <cell r="C2095">
            <v>2</v>
          </cell>
          <cell r="D2095">
            <v>923748</v>
          </cell>
          <cell r="E2095">
            <v>-923746</v>
          </cell>
        </row>
        <row r="2096">
          <cell r="A2096" t="str">
            <v>99990100</v>
          </cell>
          <cell r="B2096" t="str">
            <v>A/C FOR LONG JV</v>
          </cell>
          <cell r="C2096">
            <v>2</v>
          </cell>
          <cell r="D2096">
            <v>923748</v>
          </cell>
          <cell r="E2096">
            <v>-923746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MS"/>
      <sheetName val="vouching-US 153"/>
      <sheetName val="Vouching -cash withdrawl"/>
      <sheetName val="ledger-US 153"/>
      <sheetName val="ledger-Bank profit"/>
      <sheetName val="CHALLAN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bkp98"/>
      <sheetName val="Sub HMC"/>
      <sheetName val="Consolidated"/>
      <sheetName val="Data Submission"/>
      <sheetName val="Lookup Tables"/>
      <sheetName val="TRIL9900"/>
      <sheetName val="T-ADD98"/>
      <sheetName val="Revenue-Fire-Marine-Motor"/>
    </sheetNames>
    <sheetDataSet>
      <sheetData sheetId="0" refreshError="1">
        <row r="5">
          <cell r="BH5" t="str">
            <v>Segment-wise summary of additions for the month</v>
          </cell>
        </row>
        <row r="6">
          <cell r="I6" t="str">
            <v>TECH-OPS</v>
          </cell>
          <cell r="Z6" t="str">
            <v>MARKET</v>
          </cell>
          <cell r="BH6" t="str">
            <v>TOTAL</v>
          </cell>
        </row>
        <row r="7">
          <cell r="B7" t="str">
            <v>S. #</v>
          </cell>
          <cell r="C7" t="str">
            <v>CAR #</v>
          </cell>
          <cell r="D7" t="str">
            <v>PARTICULARS</v>
          </cell>
          <cell r="E7" t="str">
            <v>RUPEES</v>
          </cell>
          <cell r="F7" t="str">
            <v>CATEGORY</v>
          </cell>
          <cell r="G7" t="str">
            <v>SEGMENT</v>
          </cell>
          <cell r="I7" t="str">
            <v>LI</v>
          </cell>
          <cell r="K7" t="str">
            <v>Bld.</v>
          </cell>
          <cell r="M7" t="str">
            <v>BE</v>
          </cell>
          <cell r="O7" t="str">
            <v>P&amp;M</v>
          </cell>
          <cell r="Q7" t="str">
            <v>F&amp;F</v>
          </cell>
          <cell r="S7" t="str">
            <v>OM&amp;E</v>
          </cell>
          <cell r="U7" t="str">
            <v>CE</v>
          </cell>
          <cell r="W7" t="str">
            <v>CWIP</v>
          </cell>
          <cell r="Z7" t="str">
            <v>LI</v>
          </cell>
          <cell r="AB7" t="str">
            <v>Bld.</v>
          </cell>
          <cell r="AD7" t="str">
            <v>BE</v>
          </cell>
          <cell r="AF7" t="str">
            <v>P&amp;M</v>
          </cell>
          <cell r="AH7" t="str">
            <v>F&amp;F</v>
          </cell>
          <cell r="AJ7" t="str">
            <v>OM&amp;E</v>
          </cell>
          <cell r="AL7" t="str">
            <v>CE</v>
          </cell>
          <cell r="AN7" t="str">
            <v>CWIP</v>
          </cell>
          <cell r="BH7" t="str">
            <v>Tech-ops</v>
          </cell>
          <cell r="BJ7" t="str">
            <v>Market</v>
          </cell>
          <cell r="BL7" t="str">
            <v>Grand Total</v>
          </cell>
        </row>
        <row r="8">
          <cell r="I8" t="str">
            <v>Rupees</v>
          </cell>
          <cell r="J8" t="str">
            <v>Dollars</v>
          </cell>
          <cell r="K8" t="str">
            <v>Rupees</v>
          </cell>
          <cell r="L8" t="str">
            <v>Dollars</v>
          </cell>
          <cell r="M8" t="str">
            <v>Rupees</v>
          </cell>
          <cell r="N8" t="str">
            <v>Dollars</v>
          </cell>
          <cell r="O8" t="str">
            <v>Rupees</v>
          </cell>
          <cell r="P8" t="str">
            <v>Dollars</v>
          </cell>
          <cell r="Q8" t="str">
            <v>Rupees</v>
          </cell>
          <cell r="R8" t="str">
            <v>Dollars</v>
          </cell>
          <cell r="S8" t="str">
            <v>Rupees</v>
          </cell>
          <cell r="T8" t="str">
            <v>Dollars</v>
          </cell>
          <cell r="U8" t="str">
            <v>Rupees</v>
          </cell>
          <cell r="V8" t="str">
            <v>Dollars</v>
          </cell>
          <cell r="W8" t="str">
            <v>Rupees</v>
          </cell>
          <cell r="X8" t="str">
            <v>Dollars</v>
          </cell>
          <cell r="Z8" t="str">
            <v>Rupees</v>
          </cell>
          <cell r="AA8" t="str">
            <v>Dollars</v>
          </cell>
          <cell r="AB8" t="str">
            <v>Rupees</v>
          </cell>
          <cell r="AC8" t="str">
            <v>Dollars</v>
          </cell>
          <cell r="AD8" t="str">
            <v>Rupees</v>
          </cell>
          <cell r="AE8" t="str">
            <v>Dollars</v>
          </cell>
          <cell r="AF8" t="str">
            <v>Rupees</v>
          </cell>
          <cell r="AG8" t="str">
            <v>Dollars</v>
          </cell>
          <cell r="AH8" t="str">
            <v>Rupees</v>
          </cell>
          <cell r="AI8" t="str">
            <v>Dollars</v>
          </cell>
          <cell r="AJ8" t="str">
            <v>Rupees</v>
          </cell>
          <cell r="AK8" t="str">
            <v>Dollars</v>
          </cell>
          <cell r="AL8" t="str">
            <v>Rupees</v>
          </cell>
          <cell r="AM8" t="str">
            <v>Dollars</v>
          </cell>
          <cell r="AN8" t="str">
            <v>Rupees</v>
          </cell>
          <cell r="AO8" t="str">
            <v>Dollars</v>
          </cell>
          <cell r="BH8" t="str">
            <v>Rupees</v>
          </cell>
          <cell r="BI8" t="str">
            <v>Dollars</v>
          </cell>
          <cell r="BJ8" t="str">
            <v>Rupees</v>
          </cell>
          <cell r="BK8" t="str">
            <v>Dollars</v>
          </cell>
          <cell r="BL8" t="str">
            <v>Rupees</v>
          </cell>
          <cell r="BM8" t="str">
            <v>Dollars</v>
          </cell>
        </row>
        <row r="10">
          <cell r="B10">
            <v>1</v>
          </cell>
          <cell r="C10" t="str">
            <v>51/97</v>
          </cell>
          <cell r="D10" t="str">
            <v>Biological Safety Cabinet</v>
          </cell>
          <cell r="E10">
            <v>1030700</v>
          </cell>
          <cell r="F10" t="str">
            <v>P&amp;M</v>
          </cell>
          <cell r="G10" t="str">
            <v>T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1030700</v>
          </cell>
          <cell r="P10">
            <v>22454.8302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BH10">
            <v>1030700</v>
          </cell>
          <cell r="BI10">
            <v>22454.8302</v>
          </cell>
          <cell r="BJ10">
            <v>0</v>
          </cell>
          <cell r="BK10">
            <v>0</v>
          </cell>
          <cell r="BL10">
            <v>1030700</v>
          </cell>
          <cell r="BM10">
            <v>22454.8302</v>
          </cell>
        </row>
        <row r="11">
          <cell r="B11">
            <v>2</v>
          </cell>
          <cell r="C11" t="str">
            <v>53/98</v>
          </cell>
          <cell r="D11" t="str">
            <v>Carton Feeding Conveyer for Inkjet Printer</v>
          </cell>
          <cell r="E11">
            <v>100000</v>
          </cell>
          <cell r="F11" t="str">
            <v>P&amp;M</v>
          </cell>
          <cell r="G11" t="str">
            <v>T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100000</v>
          </cell>
          <cell r="P11">
            <v>2178.6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BH11">
            <v>100000</v>
          </cell>
          <cell r="BI11">
            <v>2178.6</v>
          </cell>
          <cell r="BJ11">
            <v>0</v>
          </cell>
          <cell r="BK11">
            <v>0</v>
          </cell>
          <cell r="BL11">
            <v>100000</v>
          </cell>
          <cell r="BM11">
            <v>2178.6</v>
          </cell>
        </row>
        <row r="12">
          <cell r="B12">
            <v>3</v>
          </cell>
          <cell r="C12" t="str">
            <v>39/98</v>
          </cell>
          <cell r="D12" t="str">
            <v>Emergency Light Power Pack</v>
          </cell>
          <cell r="E12">
            <v>96030</v>
          </cell>
          <cell r="F12" t="str">
            <v>P&amp;M</v>
          </cell>
          <cell r="G12" t="str">
            <v>T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96030</v>
          </cell>
          <cell r="P12">
            <v>2092.1095799999998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BH12">
            <v>96030</v>
          </cell>
          <cell r="BI12">
            <v>2092.1095799999998</v>
          </cell>
          <cell r="BJ12">
            <v>0</v>
          </cell>
          <cell r="BK12">
            <v>0</v>
          </cell>
          <cell r="BL12">
            <v>96030</v>
          </cell>
          <cell r="BM12">
            <v>2092.1095799999998</v>
          </cell>
        </row>
        <row r="13">
          <cell r="B13">
            <v>4</v>
          </cell>
          <cell r="C13" t="str">
            <v>60/98</v>
          </cell>
          <cell r="D13" t="str">
            <v>Office Chair Premier</v>
          </cell>
          <cell r="E13">
            <v>6210</v>
          </cell>
          <cell r="F13" t="str">
            <v>F&amp;F</v>
          </cell>
          <cell r="G13" t="str">
            <v>T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6210</v>
          </cell>
          <cell r="R13">
            <v>135.29105999999999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BH13">
            <v>6210</v>
          </cell>
          <cell r="BI13">
            <v>135.29105999999999</v>
          </cell>
          <cell r="BJ13">
            <v>0</v>
          </cell>
          <cell r="BK13">
            <v>0</v>
          </cell>
          <cell r="BL13">
            <v>6210</v>
          </cell>
          <cell r="BM13">
            <v>135.29105999999999</v>
          </cell>
        </row>
        <row r="14">
          <cell r="B14">
            <v>5</v>
          </cell>
          <cell r="C14" t="str">
            <v>33/98</v>
          </cell>
          <cell r="D14" t="str">
            <v>Hewlett Packard Design Jet 750C Plus</v>
          </cell>
          <cell r="E14">
            <v>477475</v>
          </cell>
          <cell r="F14" t="str">
            <v>CE</v>
          </cell>
          <cell r="G14" t="str">
            <v>T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477475</v>
          </cell>
          <cell r="V14">
            <v>10402.270350000001</v>
          </cell>
          <cell r="W14">
            <v>0</v>
          </cell>
          <cell r="X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BH14">
            <v>477475</v>
          </cell>
          <cell r="BI14">
            <v>10402.270350000001</v>
          </cell>
          <cell r="BJ14">
            <v>0</v>
          </cell>
          <cell r="BK14">
            <v>0</v>
          </cell>
          <cell r="BL14">
            <v>477475</v>
          </cell>
          <cell r="BM14">
            <v>10402.270350000001</v>
          </cell>
        </row>
        <row r="15">
          <cell r="B15">
            <v>6</v>
          </cell>
          <cell r="C15" t="str">
            <v>31/98</v>
          </cell>
          <cell r="D15" t="str">
            <v>Dell Latitude CP233 MMX Intel Pentium II</v>
          </cell>
          <cell r="E15">
            <v>231438</v>
          </cell>
          <cell r="F15" t="str">
            <v>CE</v>
          </cell>
          <cell r="G15" t="str">
            <v>M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231438</v>
          </cell>
          <cell r="AM15">
            <v>5042.108268</v>
          </cell>
          <cell r="AN15">
            <v>0</v>
          </cell>
          <cell r="AO15">
            <v>0</v>
          </cell>
          <cell r="BH15">
            <v>0</v>
          </cell>
          <cell r="BI15">
            <v>0</v>
          </cell>
          <cell r="BJ15">
            <v>231438</v>
          </cell>
          <cell r="BK15">
            <v>5042.108268</v>
          </cell>
          <cell r="BL15">
            <v>231438</v>
          </cell>
          <cell r="BM15">
            <v>5042.108268</v>
          </cell>
        </row>
        <row r="16">
          <cell r="B16">
            <v>7</v>
          </cell>
          <cell r="C16" t="str">
            <v>24/98</v>
          </cell>
          <cell r="D16" t="str">
            <v>Dell Latitude CP233 MMX Intel Pentium II</v>
          </cell>
          <cell r="E16">
            <v>215000</v>
          </cell>
          <cell r="F16" t="str">
            <v>CE</v>
          </cell>
          <cell r="G16" t="str">
            <v>M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215000</v>
          </cell>
          <cell r="AM16">
            <v>4683.99</v>
          </cell>
          <cell r="AN16">
            <v>0</v>
          </cell>
          <cell r="AO16">
            <v>0</v>
          </cell>
          <cell r="BH16">
            <v>0</v>
          </cell>
          <cell r="BI16">
            <v>0</v>
          </cell>
          <cell r="BJ16">
            <v>215000</v>
          </cell>
          <cell r="BK16">
            <v>4683.99</v>
          </cell>
          <cell r="BL16">
            <v>215000</v>
          </cell>
          <cell r="BM16">
            <v>4683.99</v>
          </cell>
        </row>
        <row r="17">
          <cell r="B17">
            <v>8</v>
          </cell>
          <cell r="C17" t="str">
            <v>41&amp;42/98</v>
          </cell>
          <cell r="D17" t="str">
            <v>Dell Optilex GXal Pentium II 233MHz</v>
          </cell>
          <cell r="E17">
            <v>180000</v>
          </cell>
          <cell r="F17" t="str">
            <v>CE</v>
          </cell>
          <cell r="G17" t="str">
            <v>M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180000</v>
          </cell>
          <cell r="AM17">
            <v>3921.48</v>
          </cell>
          <cell r="AN17">
            <v>0</v>
          </cell>
          <cell r="AO17">
            <v>0</v>
          </cell>
          <cell r="BH17">
            <v>0</v>
          </cell>
          <cell r="BI17">
            <v>0</v>
          </cell>
          <cell r="BJ17">
            <v>180000</v>
          </cell>
          <cell r="BK17">
            <v>3921.48</v>
          </cell>
          <cell r="BL17">
            <v>180000</v>
          </cell>
          <cell r="BM17">
            <v>3921.48</v>
          </cell>
        </row>
        <row r="18">
          <cell r="B18">
            <v>9</v>
          </cell>
          <cell r="C18" t="str">
            <v>33/98</v>
          </cell>
          <cell r="D18" t="str">
            <v>AutoCad R14 with Hardware Lock</v>
          </cell>
          <cell r="E18">
            <v>105800</v>
          </cell>
          <cell r="F18" t="str">
            <v>CE</v>
          </cell>
          <cell r="G18" t="str">
            <v>T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105800</v>
          </cell>
          <cell r="V18">
            <v>2304.9587999999999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BH18">
            <v>105800</v>
          </cell>
          <cell r="BI18">
            <v>2304.9587999999999</v>
          </cell>
          <cell r="BJ18">
            <v>0</v>
          </cell>
          <cell r="BK18">
            <v>0</v>
          </cell>
          <cell r="BL18">
            <v>105800</v>
          </cell>
          <cell r="BM18">
            <v>2304.9587999999999</v>
          </cell>
        </row>
        <row r="19">
          <cell r="B19">
            <v>10</v>
          </cell>
          <cell r="C19" t="str">
            <v>27/98</v>
          </cell>
          <cell r="D19" t="str">
            <v>Test Well Drilling</v>
          </cell>
          <cell r="E19">
            <v>207500</v>
          </cell>
          <cell r="F19" t="str">
            <v>CWIP</v>
          </cell>
          <cell r="G19" t="str">
            <v>T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207500</v>
          </cell>
          <cell r="X19">
            <v>4520.5950000000003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BH19">
            <v>207500</v>
          </cell>
          <cell r="BI19">
            <v>4520.5950000000003</v>
          </cell>
          <cell r="BJ19">
            <v>0</v>
          </cell>
          <cell r="BK19">
            <v>0</v>
          </cell>
          <cell r="BL19">
            <v>207500</v>
          </cell>
          <cell r="BM19">
            <v>4520.5950000000003</v>
          </cell>
        </row>
        <row r="20">
          <cell r="B20">
            <v>11</v>
          </cell>
          <cell r="C20" t="str">
            <v>78/97</v>
          </cell>
          <cell r="D20" t="str">
            <v>Tirpulin Cloth 'A' Quality</v>
          </cell>
          <cell r="E20">
            <v>12900</v>
          </cell>
          <cell r="F20" t="str">
            <v>P&amp;M</v>
          </cell>
          <cell r="G20" t="str">
            <v>T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12900</v>
          </cell>
          <cell r="P20">
            <v>281.0394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BH20">
            <v>12900</v>
          </cell>
          <cell r="BI20">
            <v>281.0394</v>
          </cell>
          <cell r="BJ20">
            <v>0</v>
          </cell>
          <cell r="BK20">
            <v>0</v>
          </cell>
          <cell r="BL20">
            <v>12900</v>
          </cell>
          <cell r="BM20">
            <v>281.0394</v>
          </cell>
        </row>
        <row r="21">
          <cell r="B21">
            <v>12</v>
          </cell>
          <cell r="C21" t="str">
            <v>27/98</v>
          </cell>
          <cell r="D21" t="str">
            <v>Test Bore Cleaning &amp; Collection of water sample</v>
          </cell>
          <cell r="E21">
            <v>20000</v>
          </cell>
          <cell r="F21" t="str">
            <v>CWIP</v>
          </cell>
          <cell r="G21" t="str">
            <v>T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20000</v>
          </cell>
          <cell r="X21">
            <v>435.71999999999997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BH21">
            <v>20000</v>
          </cell>
          <cell r="BI21">
            <v>435.71999999999997</v>
          </cell>
          <cell r="BJ21">
            <v>0</v>
          </cell>
          <cell r="BK21">
            <v>0</v>
          </cell>
          <cell r="BL21">
            <v>20000</v>
          </cell>
          <cell r="BM21">
            <v>435.71999999999997</v>
          </cell>
        </row>
        <row r="22">
          <cell r="B22">
            <v>13</v>
          </cell>
          <cell r="C22" t="str">
            <v>53/98</v>
          </cell>
          <cell r="D22" t="str">
            <v>Installation of wall mounted Split unit at MD's Off.</v>
          </cell>
          <cell r="E22">
            <v>5000</v>
          </cell>
          <cell r="F22" t="str">
            <v>F&amp;F</v>
          </cell>
          <cell r="G22" t="str">
            <v>M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5000</v>
          </cell>
          <cell r="AI22">
            <v>108.92999999999999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BH22">
            <v>0</v>
          </cell>
          <cell r="BI22">
            <v>0</v>
          </cell>
          <cell r="BJ22">
            <v>5000</v>
          </cell>
          <cell r="BK22">
            <v>108.92999999999999</v>
          </cell>
          <cell r="BL22">
            <v>5000</v>
          </cell>
          <cell r="BM22">
            <v>108.92999999999999</v>
          </cell>
        </row>
        <row r="23">
          <cell r="B23">
            <v>14</v>
          </cell>
          <cell r="C23" t="str">
            <v>45/98</v>
          </cell>
          <cell r="D23" t="str">
            <v>Vaccum Cleaner Model V-330 T 1300 watts</v>
          </cell>
          <cell r="E23">
            <v>4600</v>
          </cell>
          <cell r="F23" t="str">
            <v>OM&amp;E</v>
          </cell>
          <cell r="G23" t="str">
            <v>M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4600</v>
          </cell>
          <cell r="AK23">
            <v>100.21559999999999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BH23">
            <v>0</v>
          </cell>
          <cell r="BI23">
            <v>0</v>
          </cell>
          <cell r="BJ23">
            <v>4600</v>
          </cell>
          <cell r="BK23">
            <v>100.21559999999999</v>
          </cell>
          <cell r="BL23">
            <v>4600</v>
          </cell>
          <cell r="BM23">
            <v>100.21559999999999</v>
          </cell>
        </row>
        <row r="24">
          <cell r="B24">
            <v>15</v>
          </cell>
          <cell r="C24" t="str">
            <v>46/98</v>
          </cell>
          <cell r="D24" t="str">
            <v>Vaccum Cleaner LG 2800T</v>
          </cell>
          <cell r="E24">
            <v>5500</v>
          </cell>
          <cell r="F24" t="str">
            <v>OM&amp;E</v>
          </cell>
          <cell r="G24" t="str">
            <v>M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5500</v>
          </cell>
          <cell r="AK24">
            <v>119.82299999999999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BH24">
            <v>0</v>
          </cell>
          <cell r="BI24">
            <v>0</v>
          </cell>
          <cell r="BJ24">
            <v>5500</v>
          </cell>
          <cell r="BK24">
            <v>119.82299999999999</v>
          </cell>
          <cell r="BL24">
            <v>5500</v>
          </cell>
          <cell r="BM24">
            <v>119.82299999999999</v>
          </cell>
        </row>
        <row r="25">
          <cell r="E25">
            <v>2698153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1239630</v>
          </cell>
          <cell r="P25">
            <v>27006.579180000001</v>
          </cell>
          <cell r="Q25">
            <v>6210</v>
          </cell>
          <cell r="R25">
            <v>135.29105999999999</v>
          </cell>
          <cell r="S25">
            <v>0</v>
          </cell>
          <cell r="T25">
            <v>0</v>
          </cell>
          <cell r="U25">
            <v>583275</v>
          </cell>
          <cell r="V25">
            <v>12707.229150000001</v>
          </cell>
          <cell r="W25">
            <v>227500</v>
          </cell>
          <cell r="X25">
            <v>4956.3150000000005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5000</v>
          </cell>
          <cell r="AI25">
            <v>108.92999999999999</v>
          </cell>
          <cell r="AJ25">
            <v>10100</v>
          </cell>
          <cell r="AK25">
            <v>220.03859999999997</v>
          </cell>
          <cell r="AL25">
            <v>626438</v>
          </cell>
          <cell r="AM25">
            <v>13647.578267999999</v>
          </cell>
          <cell r="AN25">
            <v>0</v>
          </cell>
          <cell r="AO25">
            <v>0</v>
          </cell>
          <cell r="BH25">
            <v>2056615</v>
          </cell>
          <cell r="BI25">
            <v>44805.414390000005</v>
          </cell>
          <cell r="BJ25">
            <v>641538</v>
          </cell>
          <cell r="BK25">
            <v>13976.546867999999</v>
          </cell>
          <cell r="BL25">
            <v>2698153</v>
          </cell>
          <cell r="BM25">
            <v>58781.961258000003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Funding"/>
      <sheetName val="Overall Funds History"/>
      <sheetName val="JVs  (2)"/>
      <sheetName val="JVs "/>
      <sheetName val="Vouchers (3)"/>
      <sheetName val="Vouchers (2)"/>
      <sheetName val="Report Reconciln"/>
      <sheetName val="I &amp; E"/>
      <sheetName val="TB"/>
      <sheetName val="Depr09"/>
      <sheetName val="Assts &amp; liab "/>
      <sheetName val="HS SW"/>
      <sheetName val="PPAF-SMT &amp; HC "/>
      <sheetName val="PPAF-SS"/>
      <sheetName val="PPAF-RNR CPIs-IIRevised"/>
      <sheetName val="Japan"/>
      <sheetName val="PI SW"/>
      <sheetName val="PIs"/>
      <sheetName val="OSI2009"/>
      <sheetName val="OSI09-10 SW"/>
      <sheetName val="OSI 09-10"/>
      <sheetName val="BHC SW"/>
      <sheetName val="BHC"/>
      <sheetName val="ActionAid SW"/>
      <sheetName val="ActionAid"/>
      <sheetName val="PANOS SW"/>
      <sheetName val="PANOS"/>
      <sheetName val="OSI"/>
      <sheetName val="NED09-10 SW"/>
      <sheetName val="NED09-10"/>
      <sheetName val="NED 09 SW"/>
      <sheetName val="NED 2009"/>
      <sheetName val="NED 0809"/>
      <sheetName val="RT Germany"/>
      <sheetName val="CSBI"/>
      <sheetName val="FI-II"/>
      <sheetName val="FI"/>
      <sheetName val="DMF SW"/>
      <sheetName val="DMF-EQ"/>
      <sheetName val="DMF IDPS SW"/>
      <sheetName val="DMF-IDPs"/>
      <sheetName val="DMF-IDPs (2)"/>
      <sheetName val="NED09-10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">
          <cell r="A1" t="str">
            <v>Account Number</v>
          </cell>
          <cell r="B1" t="str">
            <v>Account Description</v>
          </cell>
          <cell r="C1" t="str">
            <v>JAN</v>
          </cell>
          <cell r="D1" t="str">
            <v>FEB</v>
          </cell>
          <cell r="E1" t="str">
            <v>MAR</v>
          </cell>
          <cell r="F1" t="str">
            <v>APR</v>
          </cell>
          <cell r="G1" t="str">
            <v>MAY</v>
          </cell>
          <cell r="H1" t="str">
            <v>JUN</v>
          </cell>
          <cell r="I1" t="str">
            <v>JUL</v>
          </cell>
          <cell r="J1" t="str">
            <v>AUG</v>
          </cell>
          <cell r="K1" t="str">
            <v>SEP</v>
          </cell>
          <cell r="L1" t="str">
            <v>OCT</v>
          </cell>
          <cell r="M1" t="str">
            <v>NOV</v>
          </cell>
          <cell r="N1" t="str">
            <v>DEC</v>
          </cell>
        </row>
        <row r="2">
          <cell r="A2"/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</row>
        <row r="3">
          <cell r="A3" t="str">
            <v>1300105-8075</v>
          </cell>
          <cell r="B3" t="str">
            <v>DMF Staff trainings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1300105-8076</v>
          </cell>
          <cell r="B4" t="str">
            <v>Other Trainings/activities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500000</v>
          </cell>
          <cell r="M4">
            <v>0</v>
          </cell>
          <cell r="N4">
            <v>0</v>
          </cell>
        </row>
        <row r="5">
          <cell r="A5" t="str">
            <v>1300109-4100</v>
          </cell>
          <cell r="B5" t="str">
            <v>Salaries (Field Staff)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1300111-8029</v>
          </cell>
          <cell r="B6" t="str">
            <v>DWSS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1300113-4247</v>
          </cell>
          <cell r="B7" t="str">
            <v>Transportation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1300113-8016</v>
          </cell>
          <cell r="B8" t="str">
            <v>Bedding &amp; Quilts etc.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1300113-8035</v>
          </cell>
          <cell r="B9" t="str">
            <v>Food &amp; Accessories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1300113-8074</v>
          </cell>
          <cell r="B10" t="str">
            <v>Road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1300113-8079</v>
          </cell>
          <cell r="B11" t="str">
            <v>Shelter (Tents, Steel Sheets &amp;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300000</v>
          </cell>
          <cell r="M11">
            <v>0</v>
          </cell>
          <cell r="N11">
            <v>0</v>
          </cell>
        </row>
        <row r="12">
          <cell r="A12" t="str">
            <v>1300113-8083</v>
          </cell>
          <cell r="B12" t="str">
            <v>Stoves &amp; Utencils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1300241-4119</v>
          </cell>
          <cell r="B13" t="str">
            <v>Staff Salaries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1300242-4242</v>
          </cell>
          <cell r="B14" t="str">
            <v>Utilities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1300243-4243</v>
          </cell>
          <cell r="B15" t="str">
            <v>Telephone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1300244-4244</v>
          </cell>
          <cell r="B16" t="str">
            <v>Office Rent</v>
          </cell>
          <cell r="C16">
            <v>0</v>
          </cell>
          <cell r="D16">
            <v>296206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1300245-4245</v>
          </cell>
          <cell r="B17" t="str">
            <v>Repair &amp; Maintenance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1300246-4246</v>
          </cell>
          <cell r="B18" t="str">
            <v>Office Supplies and Stationery</v>
          </cell>
          <cell r="C18">
            <v>0</v>
          </cell>
          <cell r="D18">
            <v>400</v>
          </cell>
          <cell r="E18">
            <v>200</v>
          </cell>
          <cell r="F18">
            <v>0</v>
          </cell>
          <cell r="G18">
            <v>0</v>
          </cell>
          <cell r="H18">
            <v>220</v>
          </cell>
          <cell r="I18">
            <v>360</v>
          </cell>
          <cell r="J18">
            <v>0</v>
          </cell>
          <cell r="K18">
            <v>0</v>
          </cell>
          <cell r="L18">
            <v>611</v>
          </cell>
          <cell r="M18">
            <v>77</v>
          </cell>
          <cell r="N18">
            <v>128</v>
          </cell>
        </row>
        <row r="19">
          <cell r="A19" t="str">
            <v>1300247-8567</v>
          </cell>
          <cell r="B19" t="str">
            <v>Travel/POL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1300363-3129</v>
          </cell>
          <cell r="B20" t="str">
            <v>Vehicles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2300105-8075</v>
          </cell>
          <cell r="B21" t="str">
            <v>DMF Staff trainings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2300105-8076</v>
          </cell>
          <cell r="B22" t="str">
            <v>Other Trainings/activities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2300109-4100</v>
          </cell>
          <cell r="B23" t="str">
            <v>Salaries (Field Staff)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2300111-8029</v>
          </cell>
          <cell r="B24" t="str">
            <v>DWSS</v>
          </cell>
          <cell r="C24">
            <v>0</v>
          </cell>
          <cell r="D24">
            <v>28613</v>
          </cell>
          <cell r="E24">
            <v>7800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2300113-4247</v>
          </cell>
          <cell r="B25" t="str">
            <v>Transportation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2300113-8016</v>
          </cell>
          <cell r="B26" t="str">
            <v>Bedding &amp; Quilts etc.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2300113-8035</v>
          </cell>
          <cell r="B27" t="str">
            <v>Food &amp; Accessories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2300113-8074</v>
          </cell>
          <cell r="B28" t="str">
            <v>Road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2300113-8079</v>
          </cell>
          <cell r="B29" t="str">
            <v>Shelter (Tents, Steel Sheets &amp;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2300113-8083</v>
          </cell>
          <cell r="B30" t="str">
            <v>Stoves &amp; Utencils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2300241-4119</v>
          </cell>
          <cell r="B31" t="str">
            <v>Staff Salaries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2300242-4242</v>
          </cell>
          <cell r="B32" t="str">
            <v>Utilities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2300243-4243</v>
          </cell>
          <cell r="B33" t="str">
            <v>Telephone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2300244-4244</v>
          </cell>
          <cell r="B34" t="str">
            <v>Office Rent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2300245-4245</v>
          </cell>
          <cell r="B35" t="str">
            <v>Repair &amp; Maintenance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2300246-4246</v>
          </cell>
          <cell r="B36" t="str">
            <v>Office Supplies and Stationery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2300247-8567</v>
          </cell>
          <cell r="B37" t="str">
            <v>Travel/POL</v>
          </cell>
          <cell r="C37">
            <v>0</v>
          </cell>
          <cell r="D37">
            <v>2000</v>
          </cell>
          <cell r="E37">
            <v>1800</v>
          </cell>
          <cell r="F37">
            <v>0</v>
          </cell>
          <cell r="G37">
            <v>0</v>
          </cell>
          <cell r="H37">
            <v>0</v>
          </cell>
          <cell r="I37">
            <v>2000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9">
          <cell r="A39"/>
          <cell r="B39" t="str">
            <v>Totals</v>
          </cell>
          <cell r="C39">
            <v>0</v>
          </cell>
          <cell r="D39">
            <v>327219</v>
          </cell>
          <cell r="E39">
            <v>9800</v>
          </cell>
          <cell r="F39">
            <v>0</v>
          </cell>
          <cell r="G39">
            <v>0</v>
          </cell>
          <cell r="H39">
            <v>220</v>
          </cell>
          <cell r="I39">
            <v>2360</v>
          </cell>
          <cell r="J39">
            <v>0</v>
          </cell>
          <cell r="K39">
            <v>0</v>
          </cell>
          <cell r="L39">
            <v>800611</v>
          </cell>
          <cell r="M39">
            <v>77</v>
          </cell>
          <cell r="N39">
            <v>128</v>
          </cell>
        </row>
      </sheetData>
      <sheetData sheetId="38"/>
      <sheetData sheetId="39">
        <row r="1">
          <cell r="A1" t="str">
            <v>Account Number</v>
          </cell>
          <cell r="B1" t="str">
            <v>Account Description</v>
          </cell>
          <cell r="C1" t="str">
            <v>JAN</v>
          </cell>
          <cell r="D1" t="str">
            <v>FEB</v>
          </cell>
          <cell r="E1" t="str">
            <v>MAR</v>
          </cell>
          <cell r="F1" t="str">
            <v>APR</v>
          </cell>
          <cell r="G1" t="str">
            <v>MAY</v>
          </cell>
          <cell r="H1" t="str">
            <v>JUN</v>
          </cell>
          <cell r="I1" t="str">
            <v>JUL</v>
          </cell>
          <cell r="J1" t="str">
            <v>AUG</v>
          </cell>
          <cell r="K1" t="str">
            <v>SEP</v>
          </cell>
          <cell r="L1" t="str">
            <v>OCT</v>
          </cell>
          <cell r="M1" t="str">
            <v>NOV</v>
          </cell>
          <cell r="N1" t="str">
            <v>DEC</v>
          </cell>
        </row>
        <row r="2">
          <cell r="A2"/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</row>
        <row r="3">
          <cell r="A3" t="str">
            <v>1310113-8016</v>
          </cell>
          <cell r="B3" t="str">
            <v>IDPs-NFIs</v>
          </cell>
          <cell r="G3">
            <v>54108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N3">
            <v>0</v>
          </cell>
        </row>
        <row r="4">
          <cell r="A4" t="str">
            <v>1310113-8035</v>
          </cell>
          <cell r="B4" t="str">
            <v>IDPs-F &amp; ENFIs</v>
          </cell>
          <cell r="G4">
            <v>107204</v>
          </cell>
          <cell r="H4">
            <v>524259</v>
          </cell>
          <cell r="I4">
            <v>796500</v>
          </cell>
          <cell r="J4">
            <v>665700</v>
          </cell>
          <cell r="K4">
            <v>665700</v>
          </cell>
          <cell r="M4">
            <v>667200</v>
          </cell>
          <cell r="N4">
            <v>1161670</v>
          </cell>
        </row>
        <row r="5">
          <cell r="A5" t="str">
            <v>1310113-8079</v>
          </cell>
          <cell r="B5" t="str">
            <v>Makeshift facilities</v>
          </cell>
          <cell r="G5">
            <v>18370</v>
          </cell>
          <cell r="H5">
            <v>0</v>
          </cell>
          <cell r="I5">
            <v>6500</v>
          </cell>
          <cell r="J5">
            <v>0</v>
          </cell>
          <cell r="K5">
            <v>0</v>
          </cell>
          <cell r="N5">
            <v>0</v>
          </cell>
        </row>
        <row r="6">
          <cell r="A6" t="str">
            <v>1310250-4249</v>
          </cell>
          <cell r="B6" t="str">
            <v>Admin Cost (10% IDPs receipts)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N6">
            <v>0</v>
          </cell>
        </row>
        <row r="7">
          <cell r="A7" t="str">
            <v>2310113-8016</v>
          </cell>
          <cell r="B7" t="str">
            <v>IDPs-NFIs</v>
          </cell>
          <cell r="G7">
            <v>164139</v>
          </cell>
          <cell r="H7">
            <v>1661090</v>
          </cell>
          <cell r="I7">
            <v>1596355</v>
          </cell>
          <cell r="J7">
            <v>0</v>
          </cell>
          <cell r="K7">
            <v>0</v>
          </cell>
          <cell r="N7">
            <v>0</v>
          </cell>
        </row>
        <row r="8">
          <cell r="A8" t="str">
            <v>2310113-8035</v>
          </cell>
          <cell r="B8" t="str">
            <v>IDPs-F &amp; ENFIs</v>
          </cell>
          <cell r="G8">
            <v>1079108</v>
          </cell>
          <cell r="H8">
            <v>2126678</v>
          </cell>
          <cell r="I8">
            <v>1575128</v>
          </cell>
          <cell r="J8">
            <v>113201</v>
          </cell>
          <cell r="K8">
            <v>0</v>
          </cell>
          <cell r="N8">
            <v>0</v>
          </cell>
        </row>
        <row r="9">
          <cell r="A9" t="str">
            <v>2310113-8079</v>
          </cell>
          <cell r="B9" t="str">
            <v>Makeshift facilities</v>
          </cell>
          <cell r="G9">
            <v>99140</v>
          </cell>
          <cell r="H9">
            <v>747258</v>
          </cell>
          <cell r="I9">
            <v>326194</v>
          </cell>
          <cell r="J9">
            <v>0</v>
          </cell>
          <cell r="K9">
            <v>0</v>
          </cell>
          <cell r="L9">
            <v>15500</v>
          </cell>
          <cell r="N9">
            <v>20350</v>
          </cell>
        </row>
        <row r="10">
          <cell r="A10" t="str">
            <v>2310250-4249</v>
          </cell>
          <cell r="B10" t="str">
            <v>Admin Cost (10% IDPs receipts)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N10">
            <v>0</v>
          </cell>
        </row>
        <row r="11">
          <cell r="A11"/>
        </row>
        <row r="13">
          <cell r="A13"/>
          <cell r="B13" t="str">
            <v>Totals</v>
          </cell>
        </row>
      </sheetData>
      <sheetData sheetId="40"/>
      <sheetData sheetId="41"/>
      <sheetData sheetId="4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GSM dashboard"/>
      <sheetName val="working"/>
      <sheetName val="Actual"/>
      <sheetName val="Budget"/>
      <sheetName val="3+9 Forecast"/>
      <sheetName val="6+6 Forecast"/>
      <sheetName val="9+3 Forecast"/>
      <sheetName val="Guidelines &amp; Definitions"/>
      <sheetName val="Database"/>
      <sheetName val="Parameters"/>
      <sheetName val="Range Page"/>
      <sheetName val="Intervals"/>
      <sheetName val="Augbkp98"/>
      <sheetName val="DS_details"/>
      <sheetName val="Income Statement"/>
      <sheetName val="DMF SW"/>
      <sheetName val="DMF IDPS SW"/>
      <sheetName val="Projections"/>
      <sheetName val="BASIC ASSUMPTIONS"/>
    </sheetNames>
    <sheetDataSet>
      <sheetData sheetId="0" refreshError="1"/>
      <sheetData sheetId="1" refreshError="1"/>
      <sheetData sheetId="2" refreshError="1">
        <row r="2">
          <cell r="C2">
            <v>58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Equity "/>
      <sheetName val="C.F"/>
      <sheetName val="Note 1-4"/>
      <sheetName val="Note-5 FA "/>
      <sheetName val="Notes 6-21"/>
      <sheetName val="Note-21 FI"/>
      <sheetName val="Note-22-25"/>
      <sheetName val="Trial08"/>
      <sheetName val="Score sheet-closing"/>
      <sheetName val="Prov for Tax-tax deptt"/>
      <sheetName val="Prov for Tax"/>
      <sheetName val="WPPF &amp; WWF"/>
      <sheetName val="D.Tax"/>
      <sheetName val="Tax base"/>
      <sheetName val="Tax WDV of FA sold"/>
      <sheetName val="Tax WDV of FAsold"/>
      <sheetName val="depreciation"/>
      <sheetName val="P&amp;L analysis"/>
      <sheetName val="T.b 07"/>
      <sheetName val="score08"/>
      <sheetName val="score"/>
      <sheetName val="TOP Sch"/>
      <sheetName val="Stores"/>
      <sheetName val="Stocks"/>
      <sheetName val="Other rec."/>
      <sheetName val="Cash &amp; Bank"/>
      <sheetName val="Cash"/>
      <sheetName val="Trade pay"/>
      <sheetName val="Freight"/>
      <sheetName val="Fuel"/>
      <sheetName val="Postage"/>
      <sheetName val="C3.5"/>
      <sheetName val="JOUR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&amp;L"/>
      <sheetName val="Comprehensive income"/>
      <sheetName val="Note 45"/>
      <sheetName val="SCE"/>
      <sheetName val="Cashflow"/>
      <sheetName val="Note 1-4.3"/>
      <sheetName val="Note 5-5.5"/>
      <sheetName val="Note 5.6-5.7"/>
      <sheetName val="NOTE 6 -7.3"/>
      <sheetName val="8-12"/>
      <sheetName val="Note 12.1-22.2"/>
      <sheetName val="Note 26-30"/>
      <sheetName val="Note 31-41.1print"/>
      <sheetName val="Note 42"/>
      <sheetName val="Note 43-44"/>
      <sheetName val="Note 46-50 "/>
      <sheetName val="LINKED SHEET"/>
      <sheetName val="Data from Lead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Cash flow"/>
      <sheetName val="SCE"/>
      <sheetName val="Note 1-4.21"/>
      <sheetName val="Note-5"/>
      <sheetName val="Note 6-10"/>
      <sheetName val="Note 11 to 27.2"/>
      <sheetName val="Note 28"/>
      <sheetName val="Note-30 (old)"/>
      <sheetName val="Note 29."/>
      <sheetName val="Note 30-34"/>
      <sheetName val="TB-JUN 2009"/>
      <sheetName val="Notes 31-34"/>
      <sheetName val="FINSTRUMENTS"/>
      <sheetName val="Note-30"/>
      <sheetName val="Sheet2 (2)"/>
      <sheetName val="Sheet1 (2)"/>
      <sheetName val="score sheet"/>
      <sheetName val="Top FA sch"/>
      <sheetName val="Top Sheets"/>
      <sheetName val="Tax Pro"/>
      <sheetName val="deffered tax"/>
      <sheetName val="Incremental Depri"/>
      <sheetName val="Tax base"/>
      <sheetName val="Tax gain of 2009"/>
      <sheetName val="RM 2009"/>
      <sheetName val="W.I.P 2009"/>
      <sheetName val="FG 2009(2)"/>
      <sheetName val="FG 2009"/>
      <sheetName val="PRODUCTION RECONCILIATION"/>
      <sheetName val="Gtatuity-June-08 Mill"/>
      <sheetName val="Sheet1"/>
      <sheetName val="Deferred tax-2009"/>
      <sheetName val="accounting gain of 2009"/>
      <sheetName val="No of months available"/>
      <sheetName val="Note-5 FA"/>
      <sheetName val="Sheet2"/>
      <sheetName val="E10.2 &amp; E10.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BS"/>
      <sheetName val="PL"/>
      <sheetName val="SCI"/>
      <sheetName val="CF"/>
      <sheetName val="Equity"/>
      <sheetName val="Note 1-4"/>
      <sheetName val="Note-7 FA"/>
      <sheetName val="Note 8-22"/>
      <sheetName val="Note 23"/>
      <sheetName val="Sheet1"/>
      <sheetName val="FIN I"/>
      <sheetName val="note 24-27"/>
      <sheetName val="TB"/>
      <sheetName val="Tax"/>
      <sheetName val="depr"/>
      <sheetName val="Note-5 FA"/>
      <sheetName val="Note 6-19"/>
      <sheetName val="Note 20"/>
      <sheetName val="note 21-24"/>
      <sheetName val="ASSETS"/>
      <sheetName val="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Budget BS"/>
      <sheetName val="Budget RS"/>
      <sheetName val="Budget PL"/>
      <sheetName val="3+9 Forecast"/>
      <sheetName val="TB"/>
      <sheetName val="Grouping"/>
      <sheetName val="P&amp;L Bgt"/>
      <sheetName val="P&amp;L Proj"/>
      <sheetName val="Summ. P&amp;L"/>
      <sheetName val="Revenue ($)"/>
      <sheetName val="Revenue forecast"/>
      <sheetName val="P&amp;L Account"/>
      <sheetName val="N.New B.S"/>
      <sheetName val="Income Statement"/>
      <sheetName val="Notes FA"/>
      <sheetName val="N.New Notes"/>
      <sheetName val="C.Flow"/>
      <sheetName val="Sum.P&amp;L(Rs)"/>
      <sheetName val="Revenue (Rs)"/>
      <sheetName val="P&amp;L Bgt(Rs)"/>
      <sheetName val="C.F.Work"/>
      <sheetName val="JUN-08 Detail"/>
      <sheetName val="Trade Receivable"/>
      <sheetName val="Other Receivable "/>
      <sheetName val="Package"/>
      <sheetName val="group"/>
      <sheetName val="working"/>
      <sheetName val="Sheet3"/>
      <sheetName val="ASSETS"/>
      <sheetName val="Sajad requireds"/>
      <sheetName val="Trial07"/>
      <sheetName val="CHALLAN"/>
      <sheetName val="Parameters"/>
    </sheetNames>
    <sheetDataSet>
      <sheetData sheetId="0">
        <row r="6">
          <cell r="B6">
            <v>3010101</v>
          </cell>
        </row>
      </sheetData>
      <sheetData sheetId="1">
        <row r="6">
          <cell r="B6">
            <v>3010101</v>
          </cell>
        </row>
      </sheetData>
      <sheetData sheetId="2"/>
      <sheetData sheetId="3"/>
      <sheetData sheetId="4"/>
      <sheetData sheetId="5"/>
      <sheetData sheetId="6" refreshError="1">
        <row r="6">
          <cell r="B6">
            <v>3010101</v>
          </cell>
        </row>
        <row r="7">
          <cell r="B7">
            <v>3010112</v>
          </cell>
        </row>
        <row r="8">
          <cell r="B8">
            <v>3010124</v>
          </cell>
        </row>
        <row r="9">
          <cell r="B9">
            <v>3010127</v>
          </cell>
        </row>
        <row r="10">
          <cell r="B10">
            <v>3011101</v>
          </cell>
        </row>
        <row r="16">
          <cell r="B16">
            <v>3020101</v>
          </cell>
        </row>
        <row r="17">
          <cell r="B17">
            <v>3020102</v>
          </cell>
        </row>
        <row r="18">
          <cell r="B18">
            <v>3020103</v>
          </cell>
        </row>
        <row r="19">
          <cell r="B19">
            <v>3030105</v>
          </cell>
        </row>
        <row r="20">
          <cell r="B20">
            <v>3030104</v>
          </cell>
        </row>
        <row r="21">
          <cell r="B21">
            <v>3021101</v>
          </cell>
        </row>
        <row r="33">
          <cell r="B33">
            <v>3030103</v>
          </cell>
        </row>
        <row r="34">
          <cell r="B34">
            <v>4020102</v>
          </cell>
        </row>
        <row r="39">
          <cell r="B39">
            <v>3030101</v>
          </cell>
        </row>
        <row r="40">
          <cell r="B40">
            <v>3030113</v>
          </cell>
        </row>
        <row r="41">
          <cell r="B41">
            <v>3030114</v>
          </cell>
        </row>
        <row r="42">
          <cell r="B42">
            <v>3030115</v>
          </cell>
        </row>
        <row r="43">
          <cell r="B43">
            <v>3060101</v>
          </cell>
        </row>
        <row r="44">
          <cell r="B44">
            <v>3034101</v>
          </cell>
        </row>
        <row r="45">
          <cell r="B45">
            <v>3034102</v>
          </cell>
        </row>
        <row r="51">
          <cell r="B51">
            <v>3030111</v>
          </cell>
        </row>
        <row r="52">
          <cell r="B52">
            <v>4060103</v>
          </cell>
        </row>
        <row r="53">
          <cell r="B53">
            <v>3030107</v>
          </cell>
        </row>
        <row r="54">
          <cell r="B54">
            <v>3030102</v>
          </cell>
        </row>
        <row r="59">
          <cell r="B59">
            <v>3030112</v>
          </cell>
        </row>
        <row r="60">
          <cell r="B60">
            <v>3030106</v>
          </cell>
        </row>
        <row r="61">
          <cell r="B61">
            <v>3032109</v>
          </cell>
        </row>
        <row r="67">
          <cell r="B67">
            <v>3032104</v>
          </cell>
        </row>
        <row r="68">
          <cell r="B68">
            <v>3032108</v>
          </cell>
        </row>
        <row r="73">
          <cell r="B73">
            <v>3032101</v>
          </cell>
        </row>
        <row r="74">
          <cell r="B74">
            <v>3032102</v>
          </cell>
        </row>
        <row r="75">
          <cell r="B75">
            <v>3032105</v>
          </cell>
        </row>
        <row r="76">
          <cell r="B76">
            <v>3032106</v>
          </cell>
        </row>
        <row r="77">
          <cell r="B77">
            <v>3032107</v>
          </cell>
        </row>
        <row r="78">
          <cell r="B78">
            <v>4060105</v>
          </cell>
        </row>
        <row r="79">
          <cell r="B79">
            <v>4060106</v>
          </cell>
        </row>
        <row r="80">
          <cell r="B80">
            <v>3034104</v>
          </cell>
        </row>
        <row r="81">
          <cell r="B81">
            <v>3034105</v>
          </cell>
        </row>
        <row r="82">
          <cell r="B82">
            <v>3060102</v>
          </cell>
        </row>
        <row r="83">
          <cell r="B83">
            <v>3030108</v>
          </cell>
        </row>
        <row r="84">
          <cell r="B84">
            <v>3032110</v>
          </cell>
        </row>
        <row r="90">
          <cell r="B90">
            <v>3030109</v>
          </cell>
        </row>
        <row r="95">
          <cell r="B95">
            <v>3030110</v>
          </cell>
        </row>
        <row r="123">
          <cell r="B123">
            <v>3033101</v>
          </cell>
        </row>
        <row r="124">
          <cell r="B124">
            <v>3033102</v>
          </cell>
        </row>
        <row r="125">
          <cell r="B125">
            <v>4060102</v>
          </cell>
        </row>
        <row r="126">
          <cell r="B126">
            <v>3034106</v>
          </cell>
        </row>
        <row r="131">
          <cell r="B131">
            <v>3033103</v>
          </cell>
        </row>
        <row r="132">
          <cell r="B132">
            <v>3034103</v>
          </cell>
        </row>
        <row r="149">
          <cell r="B149">
            <v>4011101</v>
          </cell>
        </row>
        <row r="150">
          <cell r="B150">
            <v>4011102</v>
          </cell>
        </row>
        <row r="154">
          <cell r="B154">
            <v>4011103</v>
          </cell>
        </row>
        <row r="158">
          <cell r="B158">
            <v>4010101</v>
          </cell>
        </row>
        <row r="159">
          <cell r="B159">
            <v>4010102</v>
          </cell>
        </row>
        <row r="160">
          <cell r="B160">
            <v>4010103</v>
          </cell>
        </row>
        <row r="161">
          <cell r="B161">
            <v>4010104</v>
          </cell>
        </row>
        <row r="162">
          <cell r="B162">
            <v>4010105</v>
          </cell>
        </row>
        <row r="163">
          <cell r="B163">
            <v>4010107</v>
          </cell>
        </row>
        <row r="176">
          <cell r="B176">
            <v>4050101</v>
          </cell>
        </row>
        <row r="179">
          <cell r="B179">
            <v>4050102</v>
          </cell>
        </row>
        <row r="184">
          <cell r="B184">
            <v>4230101</v>
          </cell>
        </row>
        <row r="185">
          <cell r="B185">
            <v>4230102</v>
          </cell>
        </row>
        <row r="186">
          <cell r="B186">
            <v>4230104</v>
          </cell>
        </row>
        <row r="187">
          <cell r="B187">
            <v>4230105</v>
          </cell>
        </row>
        <row r="191">
          <cell r="B191">
            <v>4230103</v>
          </cell>
        </row>
        <row r="196">
          <cell r="B196">
            <v>4371001</v>
          </cell>
        </row>
        <row r="197">
          <cell r="B197">
            <v>4371004</v>
          </cell>
        </row>
        <row r="198">
          <cell r="B198">
            <v>4371005</v>
          </cell>
        </row>
        <row r="199">
          <cell r="B199">
            <v>4371006</v>
          </cell>
        </row>
        <row r="203">
          <cell r="B203">
            <v>4220101</v>
          </cell>
        </row>
        <row r="204">
          <cell r="B204">
            <v>4220102</v>
          </cell>
        </row>
        <row r="205">
          <cell r="B205">
            <v>4220103</v>
          </cell>
        </row>
        <row r="206">
          <cell r="B206">
            <v>4220104</v>
          </cell>
        </row>
        <row r="211">
          <cell r="B211">
            <v>4070101</v>
          </cell>
        </row>
        <row r="212">
          <cell r="B212">
            <v>4071101</v>
          </cell>
        </row>
        <row r="213">
          <cell r="B213">
            <v>4071102</v>
          </cell>
        </row>
        <row r="219">
          <cell r="B219">
            <v>4070102</v>
          </cell>
        </row>
        <row r="225">
          <cell r="B225">
            <v>4070103</v>
          </cell>
        </row>
        <row r="229">
          <cell r="B229">
            <v>4072102</v>
          </cell>
        </row>
        <row r="232">
          <cell r="B232">
            <v>4072101</v>
          </cell>
        </row>
        <row r="235">
          <cell r="B235">
            <v>4072103</v>
          </cell>
        </row>
        <row r="236">
          <cell r="B236">
            <v>4072104</v>
          </cell>
        </row>
        <row r="237">
          <cell r="B237">
            <v>4072105</v>
          </cell>
        </row>
        <row r="238">
          <cell r="B238">
            <v>4072106</v>
          </cell>
        </row>
        <row r="239">
          <cell r="B239">
            <v>4072107</v>
          </cell>
        </row>
        <row r="240">
          <cell r="B240">
            <v>4072108</v>
          </cell>
        </row>
        <row r="245">
          <cell r="B245">
            <v>4150105</v>
          </cell>
        </row>
        <row r="249">
          <cell r="B249">
            <v>4150101</v>
          </cell>
        </row>
        <row r="250">
          <cell r="B250">
            <v>4150102</v>
          </cell>
        </row>
        <row r="251">
          <cell r="B251">
            <v>4150103</v>
          </cell>
        </row>
        <row r="252">
          <cell r="B252">
            <v>4150104</v>
          </cell>
        </row>
        <row r="257">
          <cell r="B257">
            <v>4130101</v>
          </cell>
        </row>
        <row r="260">
          <cell r="B260">
            <v>4130102</v>
          </cell>
        </row>
        <row r="261">
          <cell r="B261">
            <v>4130103</v>
          </cell>
        </row>
        <row r="266">
          <cell r="B266">
            <v>4260102</v>
          </cell>
        </row>
        <row r="267">
          <cell r="B267">
            <v>4260103</v>
          </cell>
        </row>
        <row r="268">
          <cell r="B268">
            <v>4260104</v>
          </cell>
        </row>
        <row r="271">
          <cell r="B271">
            <v>4260105</v>
          </cell>
        </row>
        <row r="272">
          <cell r="B272">
            <v>4260106</v>
          </cell>
        </row>
        <row r="273">
          <cell r="B273">
            <v>4260108</v>
          </cell>
        </row>
        <row r="277">
          <cell r="B277">
            <v>4260107</v>
          </cell>
        </row>
        <row r="281">
          <cell r="B281">
            <v>4260101</v>
          </cell>
        </row>
        <row r="285">
          <cell r="B285">
            <v>4260109</v>
          </cell>
        </row>
        <row r="286">
          <cell r="B286">
            <v>4260110</v>
          </cell>
        </row>
        <row r="287">
          <cell r="B287">
            <v>4260111</v>
          </cell>
        </row>
        <row r="293">
          <cell r="B293">
            <v>4260112</v>
          </cell>
        </row>
        <row r="297">
          <cell r="B297">
            <v>4120111</v>
          </cell>
        </row>
        <row r="298">
          <cell r="B298">
            <v>4120112</v>
          </cell>
        </row>
        <row r="302">
          <cell r="B302">
            <v>4100101</v>
          </cell>
        </row>
        <row r="306">
          <cell r="B306">
            <v>4220105</v>
          </cell>
        </row>
        <row r="307">
          <cell r="B307">
            <v>4220108</v>
          </cell>
        </row>
        <row r="311">
          <cell r="B311">
            <v>4110101</v>
          </cell>
        </row>
        <row r="312">
          <cell r="B312">
            <v>4110102</v>
          </cell>
        </row>
        <row r="316">
          <cell r="B316">
            <v>4240101</v>
          </cell>
        </row>
        <row r="317">
          <cell r="B317">
            <v>4240102</v>
          </cell>
        </row>
        <row r="318">
          <cell r="B318">
            <v>4240103</v>
          </cell>
        </row>
        <row r="319">
          <cell r="B319">
            <v>4240104</v>
          </cell>
        </row>
        <row r="320">
          <cell r="B320">
            <v>4250102</v>
          </cell>
        </row>
        <row r="321">
          <cell r="B321">
            <v>4250101</v>
          </cell>
        </row>
        <row r="325">
          <cell r="B325">
            <v>4140101</v>
          </cell>
        </row>
        <row r="326">
          <cell r="B326">
            <v>4140109</v>
          </cell>
        </row>
        <row r="327">
          <cell r="B327">
            <v>4140110</v>
          </cell>
        </row>
        <row r="328">
          <cell r="B328">
            <v>4140107</v>
          </cell>
        </row>
        <row r="334">
          <cell r="B334">
            <v>4140102</v>
          </cell>
        </row>
        <row r="335">
          <cell r="B335">
            <v>4140103</v>
          </cell>
        </row>
        <row r="336">
          <cell r="B336">
            <v>4140104</v>
          </cell>
        </row>
        <row r="337">
          <cell r="B337">
            <v>4140105</v>
          </cell>
        </row>
        <row r="338">
          <cell r="B338">
            <v>4140106</v>
          </cell>
        </row>
        <row r="339">
          <cell r="B339">
            <v>4140108</v>
          </cell>
        </row>
        <row r="343">
          <cell r="B343">
            <v>4170101</v>
          </cell>
        </row>
        <row r="344">
          <cell r="B344">
            <v>4170102</v>
          </cell>
        </row>
        <row r="345">
          <cell r="B345">
            <v>4170103</v>
          </cell>
        </row>
        <row r="346">
          <cell r="B346">
            <v>4170104</v>
          </cell>
        </row>
        <row r="347">
          <cell r="B347">
            <v>4170105</v>
          </cell>
        </row>
        <row r="348">
          <cell r="B348">
            <v>4170106</v>
          </cell>
        </row>
        <row r="349">
          <cell r="B349">
            <v>4170107</v>
          </cell>
        </row>
        <row r="350">
          <cell r="B350">
            <v>4170108</v>
          </cell>
        </row>
        <row r="351">
          <cell r="B351">
            <v>4170109</v>
          </cell>
        </row>
        <row r="352">
          <cell r="B352">
            <v>4170110</v>
          </cell>
        </row>
        <row r="353">
          <cell r="B353">
            <v>4170111</v>
          </cell>
        </row>
        <row r="354">
          <cell r="B354">
            <v>4170112</v>
          </cell>
        </row>
        <row r="355">
          <cell r="B355">
            <v>4170113</v>
          </cell>
        </row>
        <row r="356">
          <cell r="B356">
            <v>4170114</v>
          </cell>
        </row>
        <row r="357">
          <cell r="B357">
            <v>4170115</v>
          </cell>
        </row>
        <row r="361">
          <cell r="B361">
            <v>4200101</v>
          </cell>
        </row>
        <row r="362">
          <cell r="B362">
            <v>4200102</v>
          </cell>
        </row>
        <row r="363">
          <cell r="B363">
            <v>4200103</v>
          </cell>
        </row>
        <row r="364">
          <cell r="B364">
            <v>4200104</v>
          </cell>
        </row>
        <row r="365">
          <cell r="B365">
            <v>4200105</v>
          </cell>
        </row>
        <row r="366">
          <cell r="B366">
            <v>4200106</v>
          </cell>
        </row>
        <row r="367">
          <cell r="B367">
            <v>4200107</v>
          </cell>
        </row>
        <row r="368">
          <cell r="B368">
            <v>4200108</v>
          </cell>
        </row>
        <row r="369">
          <cell r="B369">
            <v>4200111</v>
          </cell>
        </row>
        <row r="370">
          <cell r="B370">
            <v>4200112</v>
          </cell>
        </row>
        <row r="371">
          <cell r="B371">
            <v>4200113</v>
          </cell>
        </row>
        <row r="372">
          <cell r="B372">
            <v>4200115</v>
          </cell>
        </row>
        <row r="373">
          <cell r="B373">
            <v>4200116</v>
          </cell>
        </row>
        <row r="374">
          <cell r="B374">
            <v>4201101</v>
          </cell>
        </row>
        <row r="375">
          <cell r="B375">
            <v>4201102</v>
          </cell>
        </row>
        <row r="376">
          <cell r="B376">
            <v>4201103</v>
          </cell>
        </row>
        <row r="377">
          <cell r="B377">
            <v>4201104</v>
          </cell>
        </row>
        <row r="378">
          <cell r="B378">
            <v>4201105</v>
          </cell>
        </row>
        <row r="379">
          <cell r="B379">
            <v>4201106</v>
          </cell>
        </row>
        <row r="380">
          <cell r="B380">
            <v>4201107</v>
          </cell>
        </row>
        <row r="381">
          <cell r="B381">
            <v>4201108</v>
          </cell>
        </row>
        <row r="382">
          <cell r="B382">
            <v>4201109</v>
          </cell>
        </row>
        <row r="383">
          <cell r="B383">
            <v>4201111</v>
          </cell>
        </row>
        <row r="384">
          <cell r="B384">
            <v>4201112</v>
          </cell>
        </row>
        <row r="385">
          <cell r="B385">
            <v>4201113</v>
          </cell>
        </row>
        <row r="386">
          <cell r="B386">
            <v>4201115</v>
          </cell>
        </row>
        <row r="387">
          <cell r="B387">
            <v>4201116</v>
          </cell>
        </row>
        <row r="388">
          <cell r="B388">
            <v>4202101</v>
          </cell>
        </row>
        <row r="389">
          <cell r="B389">
            <v>4202102</v>
          </cell>
        </row>
        <row r="390">
          <cell r="B390">
            <v>4202103</v>
          </cell>
        </row>
        <row r="391">
          <cell r="B391">
            <v>4202104</v>
          </cell>
        </row>
        <row r="392">
          <cell r="B392">
            <v>4202105</v>
          </cell>
        </row>
        <row r="393">
          <cell r="B393">
            <v>4202106</v>
          </cell>
        </row>
        <row r="394">
          <cell r="B394">
            <v>4202107</v>
          </cell>
        </row>
        <row r="395">
          <cell r="B395">
            <v>4202108</v>
          </cell>
        </row>
        <row r="396">
          <cell r="B396">
            <v>4202109</v>
          </cell>
        </row>
        <row r="397">
          <cell r="B397">
            <v>4202111</v>
          </cell>
        </row>
        <row r="398">
          <cell r="B398">
            <v>4202112</v>
          </cell>
        </row>
        <row r="399">
          <cell r="B399">
            <v>4202113</v>
          </cell>
        </row>
        <row r="400">
          <cell r="B400">
            <v>4202114</v>
          </cell>
        </row>
        <row r="401">
          <cell r="B401">
            <v>4202115</v>
          </cell>
        </row>
        <row r="402">
          <cell r="B402">
            <v>4202116</v>
          </cell>
        </row>
        <row r="406">
          <cell r="B406">
            <v>4120101</v>
          </cell>
        </row>
        <row r="407">
          <cell r="B407">
            <v>4120102</v>
          </cell>
        </row>
        <row r="408">
          <cell r="B408">
            <v>4120103</v>
          </cell>
        </row>
        <row r="409">
          <cell r="B409">
            <v>4120104</v>
          </cell>
        </row>
        <row r="410">
          <cell r="B410">
            <v>4120105</v>
          </cell>
        </row>
        <row r="411">
          <cell r="B411">
            <v>4120106</v>
          </cell>
        </row>
        <row r="412">
          <cell r="B412">
            <v>4120107</v>
          </cell>
        </row>
        <row r="413">
          <cell r="B413">
            <v>4120108</v>
          </cell>
        </row>
        <row r="414">
          <cell r="B414">
            <v>4120109</v>
          </cell>
        </row>
        <row r="415">
          <cell r="B415">
            <v>4120110</v>
          </cell>
        </row>
        <row r="416">
          <cell r="B416">
            <v>4120113</v>
          </cell>
        </row>
        <row r="420">
          <cell r="B420">
            <v>4270101</v>
          </cell>
        </row>
        <row r="421">
          <cell r="B421">
            <v>4270102</v>
          </cell>
        </row>
        <row r="425">
          <cell r="B425">
            <v>4210101</v>
          </cell>
        </row>
        <row r="426">
          <cell r="B426">
            <v>4210102</v>
          </cell>
        </row>
        <row r="427">
          <cell r="B427">
            <v>4210103</v>
          </cell>
        </row>
        <row r="428">
          <cell r="B428">
            <v>4210104</v>
          </cell>
        </row>
        <row r="432">
          <cell r="B432">
            <v>4160101</v>
          </cell>
        </row>
        <row r="433">
          <cell r="B433">
            <v>4160102</v>
          </cell>
        </row>
        <row r="434">
          <cell r="B434">
            <v>4160103</v>
          </cell>
        </row>
        <row r="438">
          <cell r="B438">
            <v>4060101</v>
          </cell>
        </row>
        <row r="439">
          <cell r="B439">
            <v>4060104</v>
          </cell>
        </row>
        <row r="442">
          <cell r="B442">
            <v>4090103</v>
          </cell>
        </row>
        <row r="443">
          <cell r="B443">
            <v>4090104</v>
          </cell>
        </row>
        <row r="444">
          <cell r="B444">
            <v>4090106</v>
          </cell>
        </row>
        <row r="448">
          <cell r="B448">
            <v>4090105</v>
          </cell>
        </row>
        <row r="449">
          <cell r="B449">
            <v>4090107</v>
          </cell>
        </row>
        <row r="453">
          <cell r="B453">
            <v>4090101</v>
          </cell>
        </row>
        <row r="454">
          <cell r="B454">
            <v>4090102</v>
          </cell>
        </row>
        <row r="455">
          <cell r="B455">
            <v>4090108</v>
          </cell>
        </row>
        <row r="456">
          <cell r="B456">
            <v>4090109</v>
          </cell>
        </row>
        <row r="457">
          <cell r="B457">
            <v>4090110</v>
          </cell>
        </row>
        <row r="458">
          <cell r="B458">
            <v>4090111</v>
          </cell>
        </row>
        <row r="459">
          <cell r="B459">
            <v>4090112</v>
          </cell>
        </row>
        <row r="460">
          <cell r="B460">
            <v>4091101</v>
          </cell>
        </row>
        <row r="461">
          <cell r="B461">
            <v>4091102</v>
          </cell>
        </row>
        <row r="462">
          <cell r="B462">
            <v>4091103</v>
          </cell>
        </row>
        <row r="467">
          <cell r="B467">
            <v>4080101</v>
          </cell>
        </row>
        <row r="468">
          <cell r="B468">
            <v>4080102</v>
          </cell>
        </row>
        <row r="469">
          <cell r="B469">
            <v>4080103</v>
          </cell>
        </row>
        <row r="473">
          <cell r="B473">
            <v>4290101</v>
          </cell>
        </row>
        <row r="474">
          <cell r="B474">
            <v>4290102</v>
          </cell>
        </row>
        <row r="475">
          <cell r="B475">
            <v>4290103</v>
          </cell>
        </row>
        <row r="476">
          <cell r="B476">
            <v>4290104</v>
          </cell>
        </row>
        <row r="477">
          <cell r="B477">
            <v>4290105</v>
          </cell>
        </row>
        <row r="478">
          <cell r="B478">
            <v>4290106</v>
          </cell>
        </row>
        <row r="479">
          <cell r="B479">
            <v>4290107</v>
          </cell>
        </row>
        <row r="480">
          <cell r="B480">
            <v>4290108</v>
          </cell>
        </row>
        <row r="481">
          <cell r="B481">
            <v>4290109</v>
          </cell>
        </row>
        <row r="482">
          <cell r="B482">
            <v>4290110</v>
          </cell>
        </row>
        <row r="490">
          <cell r="B490">
            <v>4310102</v>
          </cell>
        </row>
        <row r="494">
          <cell r="B494">
            <v>4280101</v>
          </cell>
        </row>
        <row r="498">
          <cell r="B498">
            <v>4030102</v>
          </cell>
        </row>
        <row r="505">
          <cell r="B505">
            <v>4300101</v>
          </cell>
        </row>
        <row r="506">
          <cell r="B506">
            <v>4300102</v>
          </cell>
        </row>
        <row r="507">
          <cell r="B507">
            <v>4300103</v>
          </cell>
        </row>
        <row r="508">
          <cell r="B508">
            <v>4300104</v>
          </cell>
        </row>
        <row r="509">
          <cell r="B509">
            <v>4300107</v>
          </cell>
        </row>
        <row r="510">
          <cell r="B510">
            <v>4300108</v>
          </cell>
        </row>
        <row r="511">
          <cell r="B511">
            <v>4300112</v>
          </cell>
        </row>
        <row r="512">
          <cell r="B512">
            <v>4300114</v>
          </cell>
        </row>
        <row r="513">
          <cell r="B513">
            <v>4300116</v>
          </cell>
        </row>
        <row r="514">
          <cell r="B514">
            <v>4300120</v>
          </cell>
        </row>
        <row r="515">
          <cell r="B515">
            <v>4300121</v>
          </cell>
        </row>
        <row r="516">
          <cell r="B516">
            <v>4300125</v>
          </cell>
        </row>
        <row r="517">
          <cell r="B517">
            <v>4300127</v>
          </cell>
        </row>
        <row r="518">
          <cell r="B518">
            <v>4300129</v>
          </cell>
        </row>
        <row r="519">
          <cell r="B519">
            <v>4300130</v>
          </cell>
        </row>
        <row r="520">
          <cell r="B520">
            <v>4300131</v>
          </cell>
        </row>
        <row r="521">
          <cell r="B521">
            <v>4300132</v>
          </cell>
        </row>
        <row r="522">
          <cell r="B522">
            <v>4300133</v>
          </cell>
        </row>
        <row r="526">
          <cell r="B526">
            <v>4300113</v>
          </cell>
        </row>
        <row r="527">
          <cell r="B527">
            <v>4300118</v>
          </cell>
        </row>
        <row r="531">
          <cell r="B531">
            <v>4300126</v>
          </cell>
        </row>
        <row r="535">
          <cell r="B535">
            <v>4300106</v>
          </cell>
        </row>
        <row r="539">
          <cell r="B539">
            <v>4021101</v>
          </cell>
        </row>
        <row r="540">
          <cell r="B540">
            <v>4021102</v>
          </cell>
        </row>
        <row r="541">
          <cell r="B541">
            <v>4021103</v>
          </cell>
        </row>
        <row r="545">
          <cell r="B545">
            <v>4300115</v>
          </cell>
        </row>
        <row r="549">
          <cell r="B549">
            <v>4300128</v>
          </cell>
        </row>
        <row r="553">
          <cell r="B553">
            <v>4300111</v>
          </cell>
        </row>
        <row r="557">
          <cell r="B557">
            <v>4300109</v>
          </cell>
        </row>
        <row r="561">
          <cell r="B561">
            <v>4300105</v>
          </cell>
        </row>
        <row r="565">
          <cell r="B565">
            <v>4300117</v>
          </cell>
        </row>
        <row r="569">
          <cell r="B569">
            <v>4300119</v>
          </cell>
        </row>
        <row r="573">
          <cell r="B573">
            <v>4300122</v>
          </cell>
        </row>
        <row r="577">
          <cell r="B577">
            <v>4300123</v>
          </cell>
        </row>
        <row r="581">
          <cell r="B581">
            <v>4300124</v>
          </cell>
        </row>
        <row r="585">
          <cell r="B585">
            <v>4300110</v>
          </cell>
        </row>
        <row r="589">
          <cell r="B589">
            <v>3040101</v>
          </cell>
        </row>
        <row r="593">
          <cell r="B593">
            <v>3050101</v>
          </cell>
        </row>
        <row r="594">
          <cell r="B594">
            <v>3050102</v>
          </cell>
        </row>
        <row r="611">
          <cell r="B611">
            <v>2510100</v>
          </cell>
        </row>
        <row r="616">
          <cell r="B616">
            <v>2510101</v>
          </cell>
        </row>
        <row r="620">
          <cell r="B620">
            <v>2510102</v>
          </cell>
        </row>
        <row r="627">
          <cell r="B627">
            <v>2220102</v>
          </cell>
        </row>
        <row r="628">
          <cell r="B628">
            <v>2220103</v>
          </cell>
        </row>
        <row r="629">
          <cell r="B629">
            <v>2220104</v>
          </cell>
        </row>
        <row r="630">
          <cell r="B630">
            <v>2230101</v>
          </cell>
        </row>
        <row r="631">
          <cell r="B631">
            <v>2230102</v>
          </cell>
        </row>
        <row r="635">
          <cell r="B635">
            <v>1180101</v>
          </cell>
        </row>
        <row r="640">
          <cell r="B640"/>
        </row>
        <row r="643">
          <cell r="B643">
            <v>1180102</v>
          </cell>
        </row>
        <row r="647">
          <cell r="B647">
            <v>2240101</v>
          </cell>
        </row>
        <row r="648">
          <cell r="B648">
            <v>2240102</v>
          </cell>
        </row>
        <row r="649">
          <cell r="B649">
            <v>2240103</v>
          </cell>
        </row>
        <row r="650">
          <cell r="B650">
            <v>2240104</v>
          </cell>
        </row>
        <row r="651">
          <cell r="B651">
            <v>2240105</v>
          </cell>
        </row>
        <row r="652">
          <cell r="B652">
            <v>2240106</v>
          </cell>
        </row>
        <row r="653">
          <cell r="B653">
            <v>2240107</v>
          </cell>
        </row>
        <row r="654">
          <cell r="B654">
            <v>2240108</v>
          </cell>
        </row>
        <row r="655">
          <cell r="B655">
            <v>2240109</v>
          </cell>
        </row>
        <row r="656">
          <cell r="B656">
            <v>2240110</v>
          </cell>
        </row>
        <row r="657">
          <cell r="B657">
            <v>2240111</v>
          </cell>
        </row>
        <row r="658">
          <cell r="B658">
            <v>2240112</v>
          </cell>
        </row>
        <row r="659">
          <cell r="B659">
            <v>2240113</v>
          </cell>
        </row>
        <row r="660">
          <cell r="B660">
            <v>2240114</v>
          </cell>
        </row>
        <row r="661">
          <cell r="B661">
            <v>2240115</v>
          </cell>
        </row>
        <row r="662">
          <cell r="B662">
            <v>2240116</v>
          </cell>
        </row>
        <row r="663">
          <cell r="B663">
            <v>2240117</v>
          </cell>
        </row>
        <row r="664">
          <cell r="B664">
            <v>2240118</v>
          </cell>
        </row>
        <row r="665">
          <cell r="B665">
            <v>2240119</v>
          </cell>
        </row>
        <row r="666">
          <cell r="B666">
            <v>2240120</v>
          </cell>
        </row>
        <row r="667">
          <cell r="B667">
            <v>2240121</v>
          </cell>
        </row>
        <row r="668">
          <cell r="B668">
            <v>2240122</v>
          </cell>
        </row>
        <row r="669">
          <cell r="B669">
            <v>2240123</v>
          </cell>
        </row>
        <row r="670">
          <cell r="B670">
            <v>2240124</v>
          </cell>
        </row>
        <row r="671">
          <cell r="B671">
            <v>1100102</v>
          </cell>
        </row>
        <row r="672">
          <cell r="B672">
            <v>1100103</v>
          </cell>
        </row>
        <row r="673">
          <cell r="B673">
            <v>1100104</v>
          </cell>
        </row>
        <row r="674">
          <cell r="B674">
            <v>1100105</v>
          </cell>
        </row>
        <row r="675">
          <cell r="B675">
            <v>1100106</v>
          </cell>
        </row>
        <row r="676">
          <cell r="B676">
            <v>1100107</v>
          </cell>
        </row>
        <row r="677">
          <cell r="B677">
            <v>1100108</v>
          </cell>
        </row>
        <row r="678">
          <cell r="B678">
            <v>1100110</v>
          </cell>
        </row>
        <row r="679">
          <cell r="B679">
            <v>1100111</v>
          </cell>
        </row>
        <row r="680">
          <cell r="B680">
            <v>2270103</v>
          </cell>
        </row>
        <row r="681">
          <cell r="B681">
            <v>1100112</v>
          </cell>
        </row>
        <row r="682">
          <cell r="B682" t="str">
            <v>2245  RECEIVABLE ROAMING PARTN</v>
          </cell>
        </row>
        <row r="683">
          <cell r="B683" t="str">
            <v>1200  PAYABLE ROAMING PARTNERS</v>
          </cell>
        </row>
        <row r="691">
          <cell r="B691">
            <v>2250101</v>
          </cell>
        </row>
        <row r="692">
          <cell r="B692">
            <v>2250102</v>
          </cell>
        </row>
        <row r="693">
          <cell r="B693">
            <v>2250103</v>
          </cell>
        </row>
        <row r="694">
          <cell r="B694">
            <v>2250104</v>
          </cell>
        </row>
        <row r="698">
          <cell r="B698">
            <v>2260101</v>
          </cell>
        </row>
        <row r="699">
          <cell r="B699">
            <v>2260102</v>
          </cell>
        </row>
        <row r="700">
          <cell r="B700">
            <v>2260103</v>
          </cell>
        </row>
        <row r="704">
          <cell r="B704">
            <v>2270101</v>
          </cell>
        </row>
        <row r="705">
          <cell r="B705">
            <v>2270102</v>
          </cell>
        </row>
        <row r="706">
          <cell r="B706">
            <v>2270104</v>
          </cell>
        </row>
        <row r="707">
          <cell r="B707">
            <v>2270105</v>
          </cell>
        </row>
        <row r="711">
          <cell r="B711">
            <v>2290101</v>
          </cell>
        </row>
        <row r="712">
          <cell r="B712">
            <v>2290102</v>
          </cell>
        </row>
        <row r="713">
          <cell r="B713">
            <v>2290103</v>
          </cell>
        </row>
        <row r="714">
          <cell r="B714">
            <v>2290104</v>
          </cell>
        </row>
        <row r="715">
          <cell r="B715">
            <v>2290105</v>
          </cell>
        </row>
        <row r="716">
          <cell r="B716">
            <v>2290106</v>
          </cell>
        </row>
        <row r="717">
          <cell r="B717">
            <v>2290107</v>
          </cell>
        </row>
        <row r="721">
          <cell r="B721">
            <v>2300101</v>
          </cell>
        </row>
        <row r="722">
          <cell r="B722">
            <v>2300102</v>
          </cell>
        </row>
        <row r="723">
          <cell r="B723">
            <v>2300103</v>
          </cell>
        </row>
        <row r="724">
          <cell r="B724">
            <v>2300104</v>
          </cell>
        </row>
        <row r="725">
          <cell r="B725">
            <v>2300105</v>
          </cell>
        </row>
        <row r="726">
          <cell r="B726">
            <v>2300107</v>
          </cell>
        </row>
        <row r="727">
          <cell r="B727">
            <v>2300108</v>
          </cell>
        </row>
        <row r="728">
          <cell r="B728">
            <v>2300109</v>
          </cell>
        </row>
        <row r="729">
          <cell r="B729">
            <v>2300110</v>
          </cell>
        </row>
        <row r="730">
          <cell r="B730">
            <v>2300111</v>
          </cell>
        </row>
        <row r="731">
          <cell r="B731">
            <v>2300112</v>
          </cell>
        </row>
        <row r="732">
          <cell r="B732">
            <v>2300113</v>
          </cell>
        </row>
        <row r="733">
          <cell r="B733">
            <v>2300114</v>
          </cell>
        </row>
        <row r="734">
          <cell r="B734">
            <v>2300115</v>
          </cell>
        </row>
        <row r="735">
          <cell r="B735">
            <v>2300116</v>
          </cell>
        </row>
        <row r="736">
          <cell r="B736">
            <v>2300117</v>
          </cell>
        </row>
        <row r="737">
          <cell r="B737">
            <v>2300118</v>
          </cell>
        </row>
        <row r="738">
          <cell r="B738">
            <v>2300119</v>
          </cell>
        </row>
        <row r="739">
          <cell r="B739">
            <v>2210114</v>
          </cell>
        </row>
        <row r="745">
          <cell r="B745">
            <v>2320101</v>
          </cell>
        </row>
        <row r="746">
          <cell r="B746">
            <v>2320102</v>
          </cell>
        </row>
        <row r="747">
          <cell r="B747">
            <v>2320103</v>
          </cell>
        </row>
        <row r="748">
          <cell r="B748">
            <v>2320104</v>
          </cell>
        </row>
        <row r="749">
          <cell r="B749">
            <v>2320105</v>
          </cell>
        </row>
        <row r="750">
          <cell r="B750">
            <v>2320106</v>
          </cell>
        </row>
        <row r="751">
          <cell r="B751">
            <v>2320108</v>
          </cell>
        </row>
        <row r="752">
          <cell r="B752">
            <v>2320109</v>
          </cell>
        </row>
        <row r="753">
          <cell r="B753">
            <v>2320110</v>
          </cell>
        </row>
        <row r="754">
          <cell r="B754">
            <v>2320111</v>
          </cell>
        </row>
        <row r="755">
          <cell r="B755">
            <v>2320112</v>
          </cell>
        </row>
        <row r="756">
          <cell r="B756">
            <v>2320113</v>
          </cell>
        </row>
        <row r="757">
          <cell r="B757">
            <v>2320114</v>
          </cell>
        </row>
        <row r="758">
          <cell r="B758">
            <v>2320115</v>
          </cell>
        </row>
        <row r="759">
          <cell r="B759">
            <v>2320117</v>
          </cell>
        </row>
        <row r="760">
          <cell r="B760">
            <v>2320118</v>
          </cell>
        </row>
        <row r="761">
          <cell r="B761">
            <v>2320119</v>
          </cell>
        </row>
        <row r="762">
          <cell r="B762">
            <v>2320120</v>
          </cell>
        </row>
        <row r="763">
          <cell r="B763">
            <v>2320121</v>
          </cell>
        </row>
        <row r="764">
          <cell r="B764">
            <v>2320122</v>
          </cell>
        </row>
        <row r="765">
          <cell r="B765">
            <v>2320123</v>
          </cell>
        </row>
        <row r="766">
          <cell r="B766">
            <v>2330101</v>
          </cell>
        </row>
        <row r="770">
          <cell r="B770" t="str">
            <v>2310  BANKS</v>
          </cell>
        </row>
        <row r="771">
          <cell r="B771" t="str">
            <v>2410  BANKS</v>
          </cell>
        </row>
        <row r="772">
          <cell r="B772">
            <v>2350101</v>
          </cell>
        </row>
        <row r="777">
          <cell r="B777">
            <v>2310180</v>
          </cell>
        </row>
        <row r="778">
          <cell r="B778">
            <v>2410180</v>
          </cell>
        </row>
        <row r="779">
          <cell r="B779">
            <v>2310178</v>
          </cell>
        </row>
        <row r="780">
          <cell r="B780">
            <v>2410178</v>
          </cell>
        </row>
        <row r="781">
          <cell r="B781">
            <v>2310144</v>
          </cell>
        </row>
        <row r="782">
          <cell r="B782">
            <v>2310145</v>
          </cell>
        </row>
        <row r="783">
          <cell r="B783">
            <v>2410145</v>
          </cell>
        </row>
        <row r="784">
          <cell r="B784">
            <v>2310161</v>
          </cell>
        </row>
        <row r="785">
          <cell r="B785">
            <v>2410161</v>
          </cell>
        </row>
        <row r="786">
          <cell r="B786">
            <v>2310162</v>
          </cell>
        </row>
        <row r="787">
          <cell r="B787">
            <v>2410162</v>
          </cell>
        </row>
        <row r="788">
          <cell r="B788">
            <v>2310165</v>
          </cell>
        </row>
        <row r="789">
          <cell r="B789">
            <v>2410165</v>
          </cell>
        </row>
        <row r="790">
          <cell r="B790">
            <v>2310167</v>
          </cell>
        </row>
        <row r="791">
          <cell r="B791">
            <v>2410167</v>
          </cell>
        </row>
        <row r="796">
          <cell r="B796">
            <v>2300106</v>
          </cell>
        </row>
        <row r="800">
          <cell r="B800">
            <v>2310288</v>
          </cell>
        </row>
        <row r="801">
          <cell r="B801">
            <v>2410288</v>
          </cell>
        </row>
        <row r="802">
          <cell r="B802">
            <v>2310289</v>
          </cell>
        </row>
        <row r="803">
          <cell r="B803">
            <v>2410289</v>
          </cell>
        </row>
        <row r="811">
          <cell r="B811">
            <v>1140106</v>
          </cell>
        </row>
        <row r="815">
          <cell r="B815">
            <v>1140107</v>
          </cell>
        </row>
        <row r="819">
          <cell r="B819">
            <v>1140101</v>
          </cell>
        </row>
        <row r="826">
          <cell r="B826">
            <v>1090101</v>
          </cell>
        </row>
        <row r="830">
          <cell r="B830">
            <v>1110103</v>
          </cell>
        </row>
        <row r="835">
          <cell r="B835">
            <v>1110110</v>
          </cell>
        </row>
        <row r="836">
          <cell r="B836">
            <v>1110111</v>
          </cell>
        </row>
        <row r="837">
          <cell r="B837">
            <v>1110114</v>
          </cell>
        </row>
        <row r="838">
          <cell r="B838">
            <v>1110106</v>
          </cell>
        </row>
        <row r="839">
          <cell r="B839">
            <v>1110107</v>
          </cell>
        </row>
        <row r="842">
          <cell r="B842">
            <v>1110108</v>
          </cell>
        </row>
        <row r="844">
          <cell r="B844">
            <v>1110105</v>
          </cell>
        </row>
        <row r="846">
          <cell r="B846">
            <v>1110102</v>
          </cell>
        </row>
        <row r="848">
          <cell r="B848">
            <v>1110109</v>
          </cell>
        </row>
        <row r="850">
          <cell r="B850">
            <v>1110113</v>
          </cell>
        </row>
        <row r="852">
          <cell r="B852">
            <v>1110115</v>
          </cell>
        </row>
        <row r="854">
          <cell r="B854">
            <v>1110116</v>
          </cell>
        </row>
        <row r="856">
          <cell r="B856">
            <v>1110119</v>
          </cell>
        </row>
        <row r="858">
          <cell r="B858">
            <v>1110120</v>
          </cell>
        </row>
        <row r="860">
          <cell r="B860">
            <v>1110117</v>
          </cell>
        </row>
        <row r="862">
          <cell r="B862">
            <v>1110118</v>
          </cell>
        </row>
        <row r="864">
          <cell r="B864">
            <v>1110121</v>
          </cell>
        </row>
        <row r="868">
          <cell r="B868">
            <v>1201101</v>
          </cell>
        </row>
        <row r="869">
          <cell r="B869">
            <v>1120101</v>
          </cell>
        </row>
        <row r="870">
          <cell r="B870">
            <v>1120102</v>
          </cell>
        </row>
        <row r="871">
          <cell r="B871">
            <v>1120103</v>
          </cell>
        </row>
        <row r="872">
          <cell r="B872">
            <v>1120104</v>
          </cell>
        </row>
        <row r="873">
          <cell r="B873">
            <v>1120105</v>
          </cell>
        </row>
        <row r="874">
          <cell r="B874">
            <v>1120106</v>
          </cell>
        </row>
        <row r="875">
          <cell r="B875">
            <v>1120107</v>
          </cell>
        </row>
        <row r="880">
          <cell r="B880">
            <v>1150101</v>
          </cell>
        </row>
        <row r="881">
          <cell r="B881">
            <v>1090102</v>
          </cell>
        </row>
        <row r="886">
          <cell r="B886">
            <v>1100101</v>
          </cell>
        </row>
        <row r="890">
          <cell r="B890">
            <v>1160102</v>
          </cell>
        </row>
        <row r="894">
          <cell r="B894">
            <v>1070101</v>
          </cell>
        </row>
        <row r="895">
          <cell r="B895">
            <v>1070102</v>
          </cell>
        </row>
        <row r="896">
          <cell r="B896">
            <v>1070101</v>
          </cell>
        </row>
        <row r="900">
          <cell r="B900">
            <v>1160103</v>
          </cell>
        </row>
        <row r="901">
          <cell r="B901">
            <v>1160111</v>
          </cell>
        </row>
        <row r="905">
          <cell r="B905">
            <v>1160104</v>
          </cell>
        </row>
        <row r="909">
          <cell r="B909">
            <v>1160105</v>
          </cell>
        </row>
        <row r="913">
          <cell r="B913">
            <v>1160106</v>
          </cell>
        </row>
        <row r="917">
          <cell r="B917">
            <v>1160108</v>
          </cell>
        </row>
        <row r="918">
          <cell r="B918">
            <v>1160109</v>
          </cell>
        </row>
        <row r="929">
          <cell r="B929">
            <v>1010101</v>
          </cell>
        </row>
        <row r="930">
          <cell r="B930">
            <v>1010102</v>
          </cell>
        </row>
        <row r="941">
          <cell r="B941">
            <v>1025101</v>
          </cell>
        </row>
        <row r="942">
          <cell r="B942">
            <v>2210107</v>
          </cell>
        </row>
        <row r="946">
          <cell r="B946">
            <v>1025102</v>
          </cell>
        </row>
        <row r="947">
          <cell r="B947">
            <v>2210106</v>
          </cell>
        </row>
        <row r="953">
          <cell r="B953">
            <v>1040105</v>
          </cell>
        </row>
        <row r="956">
          <cell r="B956">
            <v>1040106</v>
          </cell>
        </row>
        <row r="959">
          <cell r="B959">
            <v>1040107</v>
          </cell>
        </row>
        <row r="962">
          <cell r="B962">
            <v>1040108</v>
          </cell>
        </row>
        <row r="963">
          <cell r="B963">
            <v>2210111</v>
          </cell>
        </row>
        <row r="967">
          <cell r="B967">
            <v>1040109</v>
          </cell>
        </row>
        <row r="968">
          <cell r="B968">
            <v>2210112</v>
          </cell>
        </row>
        <row r="972">
          <cell r="B972">
            <v>1040110</v>
          </cell>
        </row>
        <row r="973">
          <cell r="B973">
            <v>2210108</v>
          </cell>
        </row>
        <row r="978">
          <cell r="B978">
            <v>1040111</v>
          </cell>
        </row>
        <row r="979">
          <cell r="B979">
            <v>2210109</v>
          </cell>
        </row>
        <row r="983">
          <cell r="B983">
            <v>1040112</v>
          </cell>
        </row>
        <row r="984">
          <cell r="B984">
            <v>2210110</v>
          </cell>
        </row>
        <row r="988">
          <cell r="B988">
            <v>1040113</v>
          </cell>
        </row>
        <row r="989">
          <cell r="B989">
            <v>2210113</v>
          </cell>
        </row>
        <row r="999">
          <cell r="B999">
            <v>2200101</v>
          </cell>
        </row>
        <row r="1000">
          <cell r="B1000">
            <v>2200102</v>
          </cell>
        </row>
        <row r="1001">
          <cell r="B1001">
            <v>2200103</v>
          </cell>
        </row>
        <row r="1002">
          <cell r="B1002">
            <v>2200104</v>
          </cell>
        </row>
        <row r="1003">
          <cell r="B1003">
            <v>2200105</v>
          </cell>
        </row>
        <row r="1004">
          <cell r="B1004">
            <v>2200106</v>
          </cell>
        </row>
        <row r="1005">
          <cell r="B1005">
            <v>2200107</v>
          </cell>
        </row>
        <row r="1006">
          <cell r="B1006">
            <v>2200108</v>
          </cell>
        </row>
        <row r="1007">
          <cell r="B1007">
            <v>2200109</v>
          </cell>
        </row>
        <row r="1008">
          <cell r="B1008">
            <v>2125101</v>
          </cell>
        </row>
        <row r="1009">
          <cell r="B1009">
            <v>2125102</v>
          </cell>
        </row>
        <row r="1010">
          <cell r="B1010">
            <v>2125103</v>
          </cell>
        </row>
        <row r="1011">
          <cell r="B1011">
            <v>2125104</v>
          </cell>
        </row>
        <row r="1012">
          <cell r="B1012">
            <v>2125105</v>
          </cell>
        </row>
        <row r="1013">
          <cell r="B1013">
            <v>2125106</v>
          </cell>
        </row>
        <row r="1014">
          <cell r="B1014">
            <v>2120101</v>
          </cell>
        </row>
        <row r="1015">
          <cell r="B1015">
            <v>2120102</v>
          </cell>
        </row>
        <row r="1016">
          <cell r="B1016">
            <v>2120103</v>
          </cell>
        </row>
        <row r="1017">
          <cell r="B1017">
            <v>2120104</v>
          </cell>
        </row>
        <row r="1018">
          <cell r="B1018">
            <v>2120105</v>
          </cell>
        </row>
        <row r="1019">
          <cell r="B1019">
            <v>2120106</v>
          </cell>
        </row>
        <row r="1020">
          <cell r="B1020">
            <v>2025101</v>
          </cell>
        </row>
        <row r="1021">
          <cell r="B1021">
            <v>2025102</v>
          </cell>
        </row>
        <row r="1022">
          <cell r="B1022">
            <v>2025103</v>
          </cell>
        </row>
        <row r="1023">
          <cell r="B1023">
            <v>2025104</v>
          </cell>
        </row>
        <row r="1027">
          <cell r="B1027">
            <v>2280101</v>
          </cell>
        </row>
        <row r="1028">
          <cell r="B1028">
            <v>2280102</v>
          </cell>
        </row>
        <row r="1033">
          <cell r="B1033">
            <v>1170102</v>
          </cell>
        </row>
        <row r="1034">
          <cell r="B1034">
            <v>1170103</v>
          </cell>
        </row>
        <row r="1035">
          <cell r="B1035">
            <v>1170104</v>
          </cell>
        </row>
        <row r="1036">
          <cell r="B1036">
            <v>1170105</v>
          </cell>
        </row>
        <row r="1037">
          <cell r="B1037">
            <v>1170106</v>
          </cell>
        </row>
        <row r="1038">
          <cell r="B1038">
            <v>1170108</v>
          </cell>
        </row>
        <row r="1039">
          <cell r="B1039">
            <v>1170109</v>
          </cell>
        </row>
        <row r="1040">
          <cell r="B1040">
            <v>1170110</v>
          </cell>
        </row>
        <row r="1044">
          <cell r="B1044">
            <v>1010103</v>
          </cell>
        </row>
        <row r="1048">
          <cell r="B1048">
            <v>1130101</v>
          </cell>
        </row>
        <row r="1049">
          <cell r="B1049">
            <v>1130102</v>
          </cell>
        </row>
        <row r="1050">
          <cell r="B1050">
            <v>1130103</v>
          </cell>
        </row>
        <row r="1051">
          <cell r="B1051">
            <v>1130104</v>
          </cell>
        </row>
        <row r="1052">
          <cell r="B1052">
            <v>1130105</v>
          </cell>
        </row>
        <row r="1056">
          <cell r="B1056">
            <v>1170101</v>
          </cell>
        </row>
        <row r="1060">
          <cell r="B1060">
            <v>1050101</v>
          </cell>
        </row>
        <row r="1069">
          <cell r="B1069">
            <v>2010101</v>
          </cell>
        </row>
        <row r="1070">
          <cell r="B1070">
            <v>2010102</v>
          </cell>
        </row>
        <row r="1071">
          <cell r="B1071">
            <v>2010103</v>
          </cell>
        </row>
        <row r="1072">
          <cell r="B1072">
            <v>2015101</v>
          </cell>
        </row>
        <row r="1073">
          <cell r="B1073">
            <v>2015102</v>
          </cell>
        </row>
        <row r="1077">
          <cell r="B1077">
            <v>2080101</v>
          </cell>
        </row>
        <row r="1078">
          <cell r="B1078">
            <v>2085101</v>
          </cell>
        </row>
        <row r="1082">
          <cell r="B1082">
            <v>2020101</v>
          </cell>
        </row>
        <row r="1083">
          <cell r="B1083">
            <v>2020102</v>
          </cell>
        </row>
        <row r="1084">
          <cell r="B1084">
            <v>2020103</v>
          </cell>
        </row>
        <row r="1085">
          <cell r="B1085">
            <v>2020104</v>
          </cell>
        </row>
        <row r="1086">
          <cell r="B1086">
            <v>2020105</v>
          </cell>
        </row>
        <row r="1087">
          <cell r="B1087">
            <v>2020106</v>
          </cell>
        </row>
        <row r="1088">
          <cell r="B1088">
            <v>2020107</v>
          </cell>
        </row>
        <row r="1089">
          <cell r="B1089">
            <v>2020108</v>
          </cell>
        </row>
        <row r="1090">
          <cell r="B1090">
            <v>2020110</v>
          </cell>
        </row>
        <row r="1094">
          <cell r="B1094">
            <v>2040101</v>
          </cell>
        </row>
        <row r="1095">
          <cell r="B1095">
            <v>2040102</v>
          </cell>
        </row>
        <row r="1096">
          <cell r="B1096">
            <v>2045101</v>
          </cell>
        </row>
        <row r="1100">
          <cell r="B1100">
            <v>2070101</v>
          </cell>
        </row>
        <row r="1101">
          <cell r="B1101">
            <v>2075101</v>
          </cell>
        </row>
        <row r="1105">
          <cell r="B1105">
            <v>2030101</v>
          </cell>
        </row>
        <row r="1106">
          <cell r="B1106">
            <v>2035101</v>
          </cell>
        </row>
        <row r="1111">
          <cell r="B1111">
            <v>2060101</v>
          </cell>
        </row>
        <row r="1112">
          <cell r="B1112">
            <v>2065101</v>
          </cell>
        </row>
        <row r="1115">
          <cell r="B1115">
            <v>2050101</v>
          </cell>
        </row>
        <row r="1116">
          <cell r="B1116">
            <v>2055101</v>
          </cell>
        </row>
        <row r="1121">
          <cell r="B1121">
            <v>2090101</v>
          </cell>
        </row>
        <row r="1122">
          <cell r="B1122">
            <v>2095101</v>
          </cell>
        </row>
        <row r="1128">
          <cell r="B1128">
            <v>1030101</v>
          </cell>
        </row>
        <row r="1130">
          <cell r="B1130">
            <v>1030108</v>
          </cell>
        </row>
        <row r="1132">
          <cell r="B1132">
            <v>1030102</v>
          </cell>
        </row>
        <row r="1133">
          <cell r="B1133">
            <v>1030110</v>
          </cell>
        </row>
        <row r="1136">
          <cell r="B1136">
            <v>1030104</v>
          </cell>
        </row>
        <row r="1138">
          <cell r="B1138">
            <v>1030107</v>
          </cell>
        </row>
        <row r="1140">
          <cell r="B1140">
            <v>1030103</v>
          </cell>
        </row>
        <row r="1143">
          <cell r="B1143">
            <v>1030106</v>
          </cell>
        </row>
        <row r="1145">
          <cell r="B1145">
            <v>1030105</v>
          </cell>
        </row>
        <row r="1147">
          <cell r="B1147">
            <v>1030109</v>
          </cell>
        </row>
        <row r="1154">
          <cell r="B1154">
            <v>1020101</v>
          </cell>
        </row>
        <row r="1155">
          <cell r="B1155">
            <v>1020102</v>
          </cell>
        </row>
        <row r="1156">
          <cell r="B1156">
            <v>1020103</v>
          </cell>
        </row>
        <row r="1157">
          <cell r="B1157">
            <v>1020104</v>
          </cell>
        </row>
        <row r="1158">
          <cell r="B1158">
            <v>1020105</v>
          </cell>
        </row>
        <row r="1167">
          <cell r="B1167">
            <v>4310101</v>
          </cell>
        </row>
        <row r="1174">
          <cell r="B1174" t="str">
            <v>LESS</v>
          </cell>
        </row>
        <row r="1175">
          <cell r="B1175">
            <v>4011101</v>
          </cell>
        </row>
        <row r="1176">
          <cell r="B1176">
            <v>4011102</v>
          </cell>
        </row>
        <row r="1177">
          <cell r="B1177">
            <v>4011103</v>
          </cell>
        </row>
        <row r="1187">
          <cell r="B1187">
            <v>3030101</v>
          </cell>
        </row>
        <row r="1188">
          <cell r="B1188">
            <v>3030102</v>
          </cell>
        </row>
        <row r="1189">
          <cell r="B1189">
            <v>3030103</v>
          </cell>
        </row>
        <row r="1190">
          <cell r="B1190">
            <v>3030105</v>
          </cell>
        </row>
        <row r="1191">
          <cell r="B1191">
            <v>3030106</v>
          </cell>
        </row>
        <row r="1192">
          <cell r="B1192">
            <v>3030107</v>
          </cell>
        </row>
        <row r="1193">
          <cell r="B1193">
            <v>3030108</v>
          </cell>
        </row>
        <row r="1194">
          <cell r="B1194">
            <v>3030109</v>
          </cell>
        </row>
        <row r="1195">
          <cell r="B1195">
            <v>3030110</v>
          </cell>
        </row>
        <row r="1196">
          <cell r="B1196">
            <v>3030111</v>
          </cell>
        </row>
        <row r="1197">
          <cell r="B1197">
            <v>3030112</v>
          </cell>
        </row>
        <row r="1198">
          <cell r="B1198">
            <v>3030113</v>
          </cell>
        </row>
        <row r="1199">
          <cell r="B1199">
            <v>3030114</v>
          </cell>
        </row>
        <row r="1200">
          <cell r="B1200">
            <v>3030115</v>
          </cell>
        </row>
        <row r="1201">
          <cell r="B1201">
            <v>3010101</v>
          </cell>
        </row>
        <row r="1202">
          <cell r="B1202">
            <v>3010112</v>
          </cell>
        </row>
        <row r="1203">
          <cell r="B1203">
            <v>3010124</v>
          </cell>
        </row>
        <row r="1204">
          <cell r="B1204">
            <v>3010127</v>
          </cell>
        </row>
        <row r="1205">
          <cell r="B1205">
            <v>3020101</v>
          </cell>
        </row>
        <row r="1206">
          <cell r="B1206">
            <v>3020102</v>
          </cell>
        </row>
        <row r="1207">
          <cell r="B1207">
            <v>3020103</v>
          </cell>
        </row>
        <row r="1208">
          <cell r="B1208">
            <v>3032101</v>
          </cell>
        </row>
        <row r="1209">
          <cell r="B1209">
            <v>3032102</v>
          </cell>
        </row>
        <row r="1210">
          <cell r="B1210">
            <v>3032104</v>
          </cell>
        </row>
        <row r="1211">
          <cell r="B1211">
            <v>3032105</v>
          </cell>
        </row>
        <row r="1212">
          <cell r="B1212">
            <v>3032106</v>
          </cell>
        </row>
        <row r="1213">
          <cell r="B1213">
            <v>3032107</v>
          </cell>
        </row>
        <row r="1214">
          <cell r="B1214">
            <v>3032108</v>
          </cell>
        </row>
        <row r="1215">
          <cell r="B1215">
            <v>3033101</v>
          </cell>
        </row>
        <row r="1216">
          <cell r="B1216">
            <v>3033102</v>
          </cell>
        </row>
        <row r="1217">
          <cell r="B1217">
            <v>3033103</v>
          </cell>
        </row>
        <row r="1218">
          <cell r="B1218">
            <v>3060101</v>
          </cell>
        </row>
        <row r="1219">
          <cell r="B1219">
            <v>3060102</v>
          </cell>
        </row>
        <row r="1220">
          <cell r="B1220">
            <v>4060101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400000"/>
      <sheetName val="500000"/>
      <sheetName val="600000"/>
      <sheetName val="700000"/>
      <sheetName val="800000"/>
      <sheetName val="BS"/>
      <sheetName val="P&amp;L"/>
      <sheetName val="Equity"/>
      <sheetName val="CF "/>
      <sheetName val="Note 1-3"/>
      <sheetName val="Note 4-9"/>
      <sheetName val="Note-10"/>
      <sheetName val="Notes 11-14"/>
      <sheetName val="Financial Instrument"/>
      <sheetName val="Trial Balance"/>
      <sheetName val="Adjusted Working"/>
      <sheetName val="for the whole year"/>
      <sheetName val="During the year"/>
      <sheetName val="Score Sheet-Before"/>
      <sheetName val="NCA"/>
      <sheetName val="CA"/>
      <sheetName val="CAB"/>
      <sheetName val="Capital"/>
      <sheetName val="Dep. against issue of shares"/>
      <sheetName val="Activity 2008-09"/>
      <sheetName val="Taxation"/>
      <sheetName val="Trade and Other Payables"/>
      <sheetName val="Deferred Tax Liability"/>
      <sheetName val="Direct Cost"/>
      <sheetName val="Adm"/>
      <sheetName val="Others"/>
      <sheetName val="Stancom 29"/>
      <sheetName val="#REF"/>
      <sheetName val="Tr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ing"/>
      <sheetName val="Intervals"/>
      <sheetName val="sheet"/>
      <sheetName val="negative"/>
      <sheetName val="key"/>
    </sheetNames>
    <sheetDataSet>
      <sheetData sheetId="0">
        <row r="2">
          <cell r="B2" t="str">
            <v>Taxila Cotton Mills Limited</v>
          </cell>
        </row>
      </sheetData>
      <sheetData sheetId="1">
        <row r="6">
          <cell r="C6">
            <v>4047974.2352941176</v>
          </cell>
        </row>
        <row r="13">
          <cell r="I13">
            <v>466236</v>
          </cell>
          <cell r="J13">
            <v>1</v>
          </cell>
        </row>
        <row r="14">
          <cell r="I14">
            <v>4514210.2352941176</v>
          </cell>
          <cell r="J14">
            <v>2</v>
          </cell>
        </row>
        <row r="15">
          <cell r="I15">
            <v>8562184.4705882352</v>
          </cell>
          <cell r="J15">
            <v>3</v>
          </cell>
        </row>
        <row r="16">
          <cell r="I16">
            <v>12610158.705882352</v>
          </cell>
          <cell r="J16">
            <v>4</v>
          </cell>
        </row>
        <row r="17">
          <cell r="I17">
            <v>16658132.94117647</v>
          </cell>
          <cell r="J17">
            <v>5</v>
          </cell>
        </row>
        <row r="18">
          <cell r="I18">
            <v>20706107.176470589</v>
          </cell>
          <cell r="J18">
            <v>6</v>
          </cell>
        </row>
        <row r="19">
          <cell r="I19">
            <v>24754081.411764707</v>
          </cell>
          <cell r="J19">
            <v>7</v>
          </cell>
        </row>
        <row r="20">
          <cell r="I20">
            <v>28802055.647058826</v>
          </cell>
          <cell r="J20">
            <v>8</v>
          </cell>
        </row>
        <row r="21">
          <cell r="I21">
            <v>32850029.882352944</v>
          </cell>
          <cell r="J21">
            <v>9</v>
          </cell>
        </row>
        <row r="22">
          <cell r="I22">
            <v>36898004.117647059</v>
          </cell>
          <cell r="J22">
            <v>10</v>
          </cell>
        </row>
        <row r="23">
          <cell r="I23">
            <v>40945978.352941178</v>
          </cell>
          <cell r="J23">
            <v>11</v>
          </cell>
        </row>
        <row r="24">
          <cell r="I24">
            <v>44993952.588235296</v>
          </cell>
          <cell r="J24">
            <v>12</v>
          </cell>
        </row>
        <row r="25">
          <cell r="I25">
            <v>49041926.823529415</v>
          </cell>
          <cell r="J25">
            <v>13</v>
          </cell>
        </row>
        <row r="26">
          <cell r="I26">
            <v>53089901.058823533</v>
          </cell>
          <cell r="J26">
            <v>14</v>
          </cell>
        </row>
        <row r="27">
          <cell r="I27">
            <v>57137875.294117652</v>
          </cell>
          <cell r="J27">
            <v>15</v>
          </cell>
        </row>
        <row r="28">
          <cell r="I28">
            <v>61185849.52941177</v>
          </cell>
          <cell r="J28">
            <v>16</v>
          </cell>
        </row>
        <row r="29">
          <cell r="I29">
            <v>65233823.764705889</v>
          </cell>
          <cell r="J29">
            <v>17</v>
          </cell>
        </row>
        <row r="30">
          <cell r="I30">
            <v>69281798</v>
          </cell>
          <cell r="J30">
            <v>18</v>
          </cell>
        </row>
        <row r="31">
          <cell r="I31">
            <v>73329772.235294119</v>
          </cell>
          <cell r="J31">
            <v>19</v>
          </cell>
        </row>
        <row r="32">
          <cell r="I32">
            <v>77377746.470588237</v>
          </cell>
          <cell r="J32">
            <v>20</v>
          </cell>
        </row>
        <row r="33">
          <cell r="I33">
            <v>81425720.705882356</v>
          </cell>
          <cell r="J33">
            <v>21</v>
          </cell>
        </row>
        <row r="34">
          <cell r="I34">
            <v>85473694.941176474</v>
          </cell>
          <cell r="J34">
            <v>22</v>
          </cell>
        </row>
        <row r="35">
          <cell r="I35">
            <v>89521669.176470593</v>
          </cell>
          <cell r="J35">
            <v>23</v>
          </cell>
        </row>
        <row r="36">
          <cell r="I36">
            <v>93569643.411764711</v>
          </cell>
          <cell r="J36">
            <v>24</v>
          </cell>
        </row>
        <row r="37">
          <cell r="I37">
            <v>97617617.64705883</v>
          </cell>
          <cell r="J37">
            <v>25</v>
          </cell>
        </row>
        <row r="38">
          <cell r="I38">
            <v>101665591.88235295</v>
          </cell>
          <cell r="J38">
            <v>26</v>
          </cell>
        </row>
        <row r="39">
          <cell r="I39">
            <v>105713566.11764707</v>
          </cell>
          <cell r="J39">
            <v>27</v>
          </cell>
        </row>
        <row r="40">
          <cell r="I40">
            <v>109761540.35294119</v>
          </cell>
          <cell r="J40">
            <v>28</v>
          </cell>
        </row>
        <row r="41">
          <cell r="I41">
            <v>113809514.5882353</v>
          </cell>
          <cell r="J41">
            <v>29</v>
          </cell>
        </row>
        <row r="42">
          <cell r="I42">
            <v>117857488.82352942</v>
          </cell>
          <cell r="J42">
            <v>30</v>
          </cell>
        </row>
        <row r="43">
          <cell r="I43">
            <v>121905463.05882354</v>
          </cell>
          <cell r="J43">
            <v>31</v>
          </cell>
        </row>
        <row r="44">
          <cell r="I44">
            <v>125953437.29411766</v>
          </cell>
          <cell r="J44">
            <v>32</v>
          </cell>
        </row>
        <row r="45">
          <cell r="I45">
            <v>130001411.52941178</v>
          </cell>
          <cell r="J45">
            <v>33</v>
          </cell>
        </row>
        <row r="46">
          <cell r="I46">
            <v>134049385.7647059</v>
          </cell>
          <cell r="J46">
            <v>34</v>
          </cell>
        </row>
        <row r="47">
          <cell r="I47">
            <v>138097360</v>
          </cell>
          <cell r="J47">
            <v>35</v>
          </cell>
        </row>
        <row r="48">
          <cell r="I48">
            <v>142145334.2352941</v>
          </cell>
          <cell r="J48">
            <v>36</v>
          </cell>
        </row>
        <row r="49">
          <cell r="I49">
            <v>146193308.47058821</v>
          </cell>
          <cell r="J49">
            <v>37</v>
          </cell>
        </row>
        <row r="50">
          <cell r="I50">
            <v>150241282.70588231</v>
          </cell>
          <cell r="J50">
            <v>38</v>
          </cell>
        </row>
        <row r="51">
          <cell r="I51">
            <v>154289256.94117641</v>
          </cell>
          <cell r="J51">
            <v>39</v>
          </cell>
        </row>
        <row r="52">
          <cell r="I52">
            <v>158337231.17647052</v>
          </cell>
          <cell r="J52">
            <v>40</v>
          </cell>
        </row>
        <row r="53">
          <cell r="I53">
            <v>162385205.41176462</v>
          </cell>
          <cell r="J53">
            <v>41</v>
          </cell>
        </row>
        <row r="54">
          <cell r="I54">
            <v>166433179.64705873</v>
          </cell>
          <cell r="J54">
            <v>42</v>
          </cell>
        </row>
        <row r="55">
          <cell r="I55">
            <v>170481153.88235283</v>
          </cell>
          <cell r="J55">
            <v>43</v>
          </cell>
        </row>
        <row r="56">
          <cell r="I56">
            <v>174529128.11764693</v>
          </cell>
          <cell r="J56">
            <v>44</v>
          </cell>
        </row>
        <row r="57">
          <cell r="I57">
            <v>178577102.35294104</v>
          </cell>
          <cell r="J57">
            <v>45</v>
          </cell>
        </row>
        <row r="58">
          <cell r="I58">
            <v>182625076.58823514</v>
          </cell>
          <cell r="J58">
            <v>46</v>
          </cell>
        </row>
        <row r="59">
          <cell r="I59">
            <v>186673050.82352924</v>
          </cell>
          <cell r="J59">
            <v>47</v>
          </cell>
        </row>
        <row r="60">
          <cell r="I60">
            <v>190721025.05882335</v>
          </cell>
          <cell r="J60">
            <v>48</v>
          </cell>
        </row>
        <row r="61">
          <cell r="I61">
            <v>194768999.29411745</v>
          </cell>
          <cell r="J61">
            <v>49</v>
          </cell>
        </row>
        <row r="62">
          <cell r="I62">
            <v>198816973.52941155</v>
          </cell>
          <cell r="J62">
            <v>50</v>
          </cell>
        </row>
        <row r="63">
          <cell r="I63">
            <v>202864947.76470566</v>
          </cell>
          <cell r="J63">
            <v>51</v>
          </cell>
        </row>
        <row r="64">
          <cell r="I64">
            <v>206912921.99999976</v>
          </cell>
          <cell r="J64">
            <v>52</v>
          </cell>
        </row>
        <row r="65">
          <cell r="I65">
            <v>210960896.23529387</v>
          </cell>
          <cell r="J65">
            <v>53</v>
          </cell>
        </row>
        <row r="66">
          <cell r="I66">
            <v>215008870.47058797</v>
          </cell>
          <cell r="J66">
            <v>54</v>
          </cell>
        </row>
        <row r="67">
          <cell r="I67">
            <v>219056844.70588207</v>
          </cell>
          <cell r="J67">
            <v>55</v>
          </cell>
        </row>
        <row r="68">
          <cell r="I68">
            <v>223104818.94117618</v>
          </cell>
          <cell r="J68">
            <v>56</v>
          </cell>
        </row>
        <row r="69">
          <cell r="I69">
            <v>227152793.17647028</v>
          </cell>
          <cell r="J69">
            <v>57</v>
          </cell>
        </row>
        <row r="70">
          <cell r="I70">
            <v>231200767.41176438</v>
          </cell>
          <cell r="J70">
            <v>58</v>
          </cell>
        </row>
        <row r="71">
          <cell r="I71">
            <v>235248741.64705849</v>
          </cell>
          <cell r="J71">
            <v>59</v>
          </cell>
        </row>
        <row r="72">
          <cell r="I72">
            <v>239296715.88235259</v>
          </cell>
          <cell r="J72">
            <v>60</v>
          </cell>
        </row>
        <row r="73">
          <cell r="I73">
            <v>243344690.11764669</v>
          </cell>
          <cell r="J73">
            <v>61</v>
          </cell>
        </row>
        <row r="74">
          <cell r="I74">
            <v>247392664.3529408</v>
          </cell>
          <cell r="J74">
            <v>62</v>
          </cell>
        </row>
        <row r="75">
          <cell r="I75">
            <v>251440638.5882349</v>
          </cell>
          <cell r="J75">
            <v>63</v>
          </cell>
        </row>
        <row r="76">
          <cell r="I76">
            <v>255488612.82352901</v>
          </cell>
          <cell r="J76">
            <v>64</v>
          </cell>
        </row>
        <row r="77">
          <cell r="I77">
            <v>259536587.05882311</v>
          </cell>
          <cell r="J77">
            <v>65</v>
          </cell>
        </row>
        <row r="78">
          <cell r="I78">
            <v>263584561.29411721</v>
          </cell>
          <cell r="J78">
            <v>66</v>
          </cell>
        </row>
        <row r="79">
          <cell r="I79">
            <v>267632535.52941132</v>
          </cell>
          <cell r="J79">
            <v>67</v>
          </cell>
        </row>
        <row r="80">
          <cell r="I80">
            <v>271680509.76470542</v>
          </cell>
          <cell r="J80">
            <v>68</v>
          </cell>
        </row>
        <row r="81">
          <cell r="I81">
            <v>275728483.99999952</v>
          </cell>
          <cell r="J81">
            <v>69</v>
          </cell>
        </row>
        <row r="82">
          <cell r="I82">
            <v>279776458.23529363</v>
          </cell>
          <cell r="J82">
            <v>70</v>
          </cell>
        </row>
        <row r="83">
          <cell r="I83">
            <v>283824432.47058773</v>
          </cell>
          <cell r="J83">
            <v>71</v>
          </cell>
        </row>
        <row r="84">
          <cell r="I84">
            <v>287872406.70588183</v>
          </cell>
          <cell r="J84">
            <v>72</v>
          </cell>
        </row>
        <row r="85">
          <cell r="I85">
            <v>291920380.94117594</v>
          </cell>
          <cell r="J85">
            <v>73</v>
          </cell>
        </row>
        <row r="86">
          <cell r="I86">
            <v>295968355.17647004</v>
          </cell>
          <cell r="J86">
            <v>74</v>
          </cell>
        </row>
        <row r="87">
          <cell r="I87">
            <v>300016329.41176414</v>
          </cell>
          <cell r="J87">
            <v>75</v>
          </cell>
        </row>
        <row r="88">
          <cell r="I88">
            <v>304064303.64705825</v>
          </cell>
          <cell r="J88">
            <v>76</v>
          </cell>
        </row>
        <row r="89">
          <cell r="I89">
            <v>308112277.88235235</v>
          </cell>
          <cell r="J89">
            <v>77</v>
          </cell>
        </row>
        <row r="90">
          <cell r="I90">
            <v>312160252.11764646</v>
          </cell>
          <cell r="J90">
            <v>78</v>
          </cell>
        </row>
        <row r="91">
          <cell r="I91">
            <v>316208226.35294056</v>
          </cell>
          <cell r="J91">
            <v>79</v>
          </cell>
        </row>
        <row r="92">
          <cell r="I92">
            <v>320256200.58823466</v>
          </cell>
          <cell r="J92">
            <v>80</v>
          </cell>
        </row>
        <row r="93">
          <cell r="I93">
            <v>324304174.82352877</v>
          </cell>
          <cell r="J93">
            <v>81</v>
          </cell>
        </row>
        <row r="94">
          <cell r="I94">
            <v>328352149.05882287</v>
          </cell>
          <cell r="J94">
            <v>82</v>
          </cell>
        </row>
        <row r="95">
          <cell r="I95">
            <v>332400123.29411697</v>
          </cell>
          <cell r="J95">
            <v>83</v>
          </cell>
        </row>
        <row r="96">
          <cell r="I96">
            <v>336448097.52941108</v>
          </cell>
          <cell r="J96">
            <v>84</v>
          </cell>
        </row>
        <row r="97">
          <cell r="I97">
            <v>340496071.76470518</v>
          </cell>
          <cell r="J97">
            <v>85</v>
          </cell>
        </row>
        <row r="98">
          <cell r="I98">
            <v>344544045.99999928</v>
          </cell>
          <cell r="J98">
            <v>86</v>
          </cell>
        </row>
        <row r="99">
          <cell r="I99">
            <v>348592020.23529339</v>
          </cell>
          <cell r="J99">
            <v>87</v>
          </cell>
        </row>
        <row r="100">
          <cell r="I100">
            <v>352639994.47058749</v>
          </cell>
          <cell r="J100">
            <v>88</v>
          </cell>
        </row>
        <row r="101">
          <cell r="I101">
            <v>356687968.7058816</v>
          </cell>
          <cell r="J101">
            <v>89</v>
          </cell>
        </row>
        <row r="102">
          <cell r="I102">
            <v>360735942.9411757</v>
          </cell>
          <cell r="J102">
            <v>90</v>
          </cell>
        </row>
        <row r="103">
          <cell r="I103">
            <v>364783917.1764698</v>
          </cell>
          <cell r="J103">
            <v>91</v>
          </cell>
        </row>
        <row r="104">
          <cell r="I104">
            <v>368831891.41176391</v>
          </cell>
          <cell r="J104">
            <v>92</v>
          </cell>
        </row>
        <row r="105">
          <cell r="I105">
            <v>372879865.64705801</v>
          </cell>
          <cell r="J105">
            <v>93</v>
          </cell>
        </row>
        <row r="106">
          <cell r="I106">
            <v>376927839.88235211</v>
          </cell>
          <cell r="J106">
            <v>94</v>
          </cell>
        </row>
        <row r="107">
          <cell r="I107">
            <v>380975814.11764622</v>
          </cell>
          <cell r="J107">
            <v>95</v>
          </cell>
        </row>
        <row r="108">
          <cell r="I108">
            <v>385023788.35294032</v>
          </cell>
          <cell r="J108">
            <v>96</v>
          </cell>
        </row>
        <row r="109">
          <cell r="I109">
            <v>389071762.58823442</v>
          </cell>
          <cell r="J109">
            <v>97</v>
          </cell>
        </row>
        <row r="110">
          <cell r="I110">
            <v>393119736.82352853</v>
          </cell>
          <cell r="J110">
            <v>98</v>
          </cell>
        </row>
        <row r="111">
          <cell r="I111">
            <v>397167711.05882263</v>
          </cell>
          <cell r="J111">
            <v>99</v>
          </cell>
        </row>
        <row r="112">
          <cell r="I112">
            <v>401215685.29411674</v>
          </cell>
          <cell r="J112">
            <v>100</v>
          </cell>
        </row>
        <row r="113">
          <cell r="I113">
            <v>405263659.52941084</v>
          </cell>
          <cell r="J113">
            <v>101</v>
          </cell>
        </row>
        <row r="114">
          <cell r="I114">
            <v>409311633.76470494</v>
          </cell>
          <cell r="J114">
            <v>102</v>
          </cell>
        </row>
        <row r="115">
          <cell r="I115">
            <v>413359607.99999905</v>
          </cell>
          <cell r="J115">
            <v>103</v>
          </cell>
        </row>
        <row r="116">
          <cell r="I116">
            <v>417407582.23529315</v>
          </cell>
          <cell r="J116">
            <v>104</v>
          </cell>
        </row>
        <row r="117">
          <cell r="I117">
            <v>421455556.47058725</v>
          </cell>
          <cell r="J117">
            <v>105</v>
          </cell>
        </row>
        <row r="118">
          <cell r="I118">
            <v>425503530.70588136</v>
          </cell>
          <cell r="J118">
            <v>106</v>
          </cell>
        </row>
        <row r="119">
          <cell r="I119">
            <v>429551504.94117546</v>
          </cell>
          <cell r="J119">
            <v>107</v>
          </cell>
        </row>
        <row r="120">
          <cell r="I120">
            <v>433599479.17646956</v>
          </cell>
          <cell r="J120">
            <v>108</v>
          </cell>
        </row>
        <row r="121">
          <cell r="I121">
            <v>437647453.41176367</v>
          </cell>
          <cell r="J121">
            <v>109</v>
          </cell>
        </row>
        <row r="122">
          <cell r="I122">
            <v>441695427.64705777</v>
          </cell>
          <cell r="J122">
            <v>110</v>
          </cell>
        </row>
        <row r="123">
          <cell r="I123">
            <v>445743401.88235188</v>
          </cell>
          <cell r="J123">
            <v>111</v>
          </cell>
        </row>
        <row r="124">
          <cell r="I124">
            <v>449791376.11764598</v>
          </cell>
          <cell r="J124">
            <v>112</v>
          </cell>
        </row>
        <row r="125">
          <cell r="I125">
            <v>453839350.35294008</v>
          </cell>
          <cell r="J125">
            <v>113</v>
          </cell>
        </row>
        <row r="126">
          <cell r="I126">
            <v>457887324.58823419</v>
          </cell>
          <cell r="J126">
            <v>114</v>
          </cell>
        </row>
        <row r="127">
          <cell r="I127">
            <v>461935298.82352829</v>
          </cell>
          <cell r="J127">
            <v>115</v>
          </cell>
        </row>
        <row r="128">
          <cell r="I128">
            <v>465983273.05882239</v>
          </cell>
          <cell r="J128">
            <v>116</v>
          </cell>
        </row>
        <row r="129">
          <cell r="I129">
            <v>470031247.2941165</v>
          </cell>
          <cell r="J129">
            <v>117</v>
          </cell>
        </row>
        <row r="130">
          <cell r="I130">
            <v>474079221.5294106</v>
          </cell>
          <cell r="J130">
            <v>118</v>
          </cell>
        </row>
        <row r="131">
          <cell r="I131">
            <v>478127195.7647047</v>
          </cell>
          <cell r="J131">
            <v>119</v>
          </cell>
        </row>
        <row r="132">
          <cell r="I132">
            <v>482175169.99999881</v>
          </cell>
          <cell r="J132">
            <v>120</v>
          </cell>
        </row>
        <row r="133">
          <cell r="I133">
            <v>486223144.23529291</v>
          </cell>
          <cell r="J133">
            <v>121</v>
          </cell>
        </row>
        <row r="134">
          <cell r="I134">
            <v>490271118.47058702</v>
          </cell>
          <cell r="J134">
            <v>122</v>
          </cell>
        </row>
        <row r="135">
          <cell r="I135">
            <v>494319092.70588112</v>
          </cell>
          <cell r="J135">
            <v>123</v>
          </cell>
        </row>
        <row r="136">
          <cell r="I136">
            <v>498367066.94117522</v>
          </cell>
          <cell r="J136">
            <v>124</v>
          </cell>
        </row>
        <row r="137">
          <cell r="I137">
            <v>502415041.17646933</v>
          </cell>
          <cell r="J137">
            <v>125</v>
          </cell>
        </row>
        <row r="138">
          <cell r="I138">
            <v>506463015.41176343</v>
          </cell>
          <cell r="J138">
            <v>126</v>
          </cell>
        </row>
        <row r="139">
          <cell r="I139">
            <v>510510989.64705753</v>
          </cell>
          <cell r="J139">
            <v>127</v>
          </cell>
        </row>
        <row r="140">
          <cell r="I140">
            <v>514558963.88235164</v>
          </cell>
          <cell r="J140">
            <v>128</v>
          </cell>
        </row>
        <row r="141">
          <cell r="I141">
            <v>518606938.11764574</v>
          </cell>
          <cell r="J141">
            <v>129</v>
          </cell>
        </row>
        <row r="142">
          <cell r="I142">
            <v>522654912.35293984</v>
          </cell>
          <cell r="J142">
            <v>130</v>
          </cell>
        </row>
        <row r="143">
          <cell r="I143">
            <v>526702886.58823395</v>
          </cell>
          <cell r="J143">
            <v>131</v>
          </cell>
        </row>
        <row r="144">
          <cell r="I144">
            <v>530750860.82352805</v>
          </cell>
          <cell r="J144">
            <v>132</v>
          </cell>
        </row>
        <row r="145">
          <cell r="I145">
            <v>534798835.05882215</v>
          </cell>
          <cell r="J145">
            <v>133</v>
          </cell>
        </row>
        <row r="146">
          <cell r="I146">
            <v>538846809.29411626</v>
          </cell>
          <cell r="J146">
            <v>134</v>
          </cell>
        </row>
        <row r="147">
          <cell r="I147">
            <v>542894783.52941036</v>
          </cell>
          <cell r="J147">
            <v>135</v>
          </cell>
        </row>
        <row r="148">
          <cell r="I148">
            <v>546942757.76470447</v>
          </cell>
          <cell r="J148">
            <v>136</v>
          </cell>
        </row>
        <row r="149">
          <cell r="I149">
            <v>550990731.99999857</v>
          </cell>
          <cell r="J149">
            <v>137</v>
          </cell>
        </row>
        <row r="150">
          <cell r="I150">
            <v>555038706.23529267</v>
          </cell>
          <cell r="J150">
            <v>138</v>
          </cell>
        </row>
        <row r="151">
          <cell r="I151">
            <v>559086680.47058678</v>
          </cell>
          <cell r="J151">
            <v>139</v>
          </cell>
        </row>
        <row r="152">
          <cell r="I152">
            <v>563134654.70588088</v>
          </cell>
          <cell r="J152">
            <v>140</v>
          </cell>
        </row>
        <row r="153">
          <cell r="I153">
            <v>567182628.94117498</v>
          </cell>
          <cell r="J153">
            <v>141</v>
          </cell>
        </row>
        <row r="154">
          <cell r="I154">
            <v>571230603.17646909</v>
          </cell>
          <cell r="J154">
            <v>142</v>
          </cell>
        </row>
        <row r="155">
          <cell r="I155">
            <v>575278577.41176319</v>
          </cell>
          <cell r="J155">
            <v>143</v>
          </cell>
        </row>
        <row r="156">
          <cell r="I156">
            <v>579326551.64705729</v>
          </cell>
          <cell r="J156">
            <v>144</v>
          </cell>
        </row>
        <row r="157">
          <cell r="I157">
            <v>583374525.8823514</v>
          </cell>
          <cell r="J157">
            <v>145</v>
          </cell>
        </row>
        <row r="158">
          <cell r="I158">
            <v>587422500.1176455</v>
          </cell>
          <cell r="J158">
            <v>146</v>
          </cell>
        </row>
        <row r="159">
          <cell r="I159">
            <v>591470474.35293961</v>
          </cell>
          <cell r="J159">
            <v>147</v>
          </cell>
        </row>
        <row r="160">
          <cell r="I160">
            <v>595518448.58823371</v>
          </cell>
          <cell r="J160">
            <v>148</v>
          </cell>
        </row>
        <row r="161">
          <cell r="I161">
            <v>599566422.82352781</v>
          </cell>
          <cell r="J161">
            <v>149</v>
          </cell>
        </row>
        <row r="162">
          <cell r="I162">
            <v>603614397.05882192</v>
          </cell>
          <cell r="J162">
            <v>150</v>
          </cell>
        </row>
        <row r="163">
          <cell r="I163">
            <v>607662371.29411602</v>
          </cell>
          <cell r="J163">
            <v>151</v>
          </cell>
        </row>
        <row r="164">
          <cell r="I164">
            <v>611710345.52941012</v>
          </cell>
          <cell r="J164">
            <v>152</v>
          </cell>
        </row>
        <row r="165">
          <cell r="I165">
            <v>615758319.76470423</v>
          </cell>
          <cell r="J165">
            <v>153</v>
          </cell>
        </row>
        <row r="166">
          <cell r="I166">
            <v>619806293.99999833</v>
          </cell>
          <cell r="J166">
            <v>154</v>
          </cell>
        </row>
        <row r="167">
          <cell r="I167">
            <v>623854268.23529243</v>
          </cell>
          <cell r="J167">
            <v>155</v>
          </cell>
        </row>
        <row r="168">
          <cell r="I168">
            <v>627902242.47058654</v>
          </cell>
          <cell r="J168">
            <v>156</v>
          </cell>
        </row>
        <row r="169">
          <cell r="I169">
            <v>631950216.70588064</v>
          </cell>
          <cell r="J169">
            <v>157</v>
          </cell>
        </row>
        <row r="170">
          <cell r="I170">
            <v>635998190.94117475</v>
          </cell>
          <cell r="J170">
            <v>158</v>
          </cell>
        </row>
        <row r="171">
          <cell r="I171">
            <v>640046165.17646885</v>
          </cell>
          <cell r="J171">
            <v>159</v>
          </cell>
        </row>
        <row r="172">
          <cell r="I172">
            <v>644094139.41176295</v>
          </cell>
          <cell r="J172">
            <v>160</v>
          </cell>
        </row>
        <row r="173">
          <cell r="I173">
            <v>648142113.64705706</v>
          </cell>
          <cell r="J173">
            <v>161</v>
          </cell>
        </row>
        <row r="174">
          <cell r="I174">
            <v>652190087.88235116</v>
          </cell>
          <cell r="J174">
            <v>162</v>
          </cell>
        </row>
        <row r="175">
          <cell r="I175">
            <v>656238062.11764526</v>
          </cell>
          <cell r="J175">
            <v>163</v>
          </cell>
        </row>
        <row r="176">
          <cell r="I176">
            <v>660286036.35293937</v>
          </cell>
          <cell r="J176">
            <v>164</v>
          </cell>
        </row>
        <row r="177">
          <cell r="I177">
            <v>664334010.58823347</v>
          </cell>
          <cell r="J177">
            <v>165</v>
          </cell>
        </row>
        <row r="178">
          <cell r="I178">
            <v>668381984.82352757</v>
          </cell>
          <cell r="J178">
            <v>166</v>
          </cell>
        </row>
        <row r="179">
          <cell r="I179">
            <v>672429959.05882168</v>
          </cell>
          <cell r="J179">
            <v>167</v>
          </cell>
        </row>
        <row r="180">
          <cell r="I180">
            <v>676477933.29411578</v>
          </cell>
          <cell r="J180">
            <v>168</v>
          </cell>
        </row>
        <row r="181">
          <cell r="I181">
            <v>680525907.52940989</v>
          </cell>
          <cell r="J181">
            <v>169</v>
          </cell>
        </row>
        <row r="182">
          <cell r="I182">
            <v>684573881.76470399</v>
          </cell>
          <cell r="J182">
            <v>170</v>
          </cell>
        </row>
        <row r="183">
          <cell r="I183">
            <v>688621855.99999809</v>
          </cell>
          <cell r="J183">
            <v>171</v>
          </cell>
        </row>
        <row r="184">
          <cell r="I184">
            <v>692669830.2352922</v>
          </cell>
          <cell r="J184">
            <v>172</v>
          </cell>
        </row>
        <row r="185">
          <cell r="I185">
            <v>696717804.4705863</v>
          </cell>
          <cell r="J185">
            <v>173</v>
          </cell>
        </row>
        <row r="186">
          <cell r="I186">
            <v>700765778.7058804</v>
          </cell>
          <cell r="J186">
            <v>174</v>
          </cell>
        </row>
        <row r="187">
          <cell r="I187">
            <v>704813752.94117451</v>
          </cell>
          <cell r="J187">
            <v>175</v>
          </cell>
        </row>
        <row r="188">
          <cell r="I188">
            <v>708861727.17646861</v>
          </cell>
          <cell r="J188">
            <v>176</v>
          </cell>
        </row>
        <row r="189">
          <cell r="I189">
            <v>712909701.41176271</v>
          </cell>
          <cell r="J189">
            <v>177</v>
          </cell>
        </row>
        <row r="190">
          <cell r="I190">
            <v>716957675.64705682</v>
          </cell>
          <cell r="J190">
            <v>178</v>
          </cell>
        </row>
        <row r="191">
          <cell r="I191">
            <v>721005649.88235092</v>
          </cell>
          <cell r="J191">
            <v>179</v>
          </cell>
        </row>
        <row r="192">
          <cell r="I192">
            <v>725053624.11764503</v>
          </cell>
          <cell r="J192">
            <v>180</v>
          </cell>
        </row>
        <row r="193">
          <cell r="I193">
            <v>729101598.35293913</v>
          </cell>
          <cell r="J193">
            <v>181</v>
          </cell>
        </row>
        <row r="194">
          <cell r="I194">
            <v>733149572.58823323</v>
          </cell>
          <cell r="J194">
            <v>182</v>
          </cell>
        </row>
        <row r="195">
          <cell r="I195">
            <v>737197546.82352734</v>
          </cell>
          <cell r="J195">
            <v>183</v>
          </cell>
        </row>
        <row r="196">
          <cell r="I196">
            <v>741245521.05882144</v>
          </cell>
          <cell r="J196">
            <v>184</v>
          </cell>
        </row>
        <row r="197">
          <cell r="I197">
            <v>745293495.29411554</v>
          </cell>
          <cell r="J197">
            <v>185</v>
          </cell>
        </row>
        <row r="198">
          <cell r="I198">
            <v>749341469.52940965</v>
          </cell>
          <cell r="J198">
            <v>186</v>
          </cell>
        </row>
        <row r="199">
          <cell r="I199">
            <v>753389443.76470375</v>
          </cell>
          <cell r="J199">
            <v>187</v>
          </cell>
        </row>
        <row r="200">
          <cell r="I200">
            <v>757437417.99999785</v>
          </cell>
          <cell r="J200">
            <v>188</v>
          </cell>
        </row>
        <row r="201">
          <cell r="I201">
            <v>761485392.23529196</v>
          </cell>
          <cell r="J201">
            <v>189</v>
          </cell>
        </row>
        <row r="202">
          <cell r="I202">
            <v>765533366.47058606</v>
          </cell>
          <cell r="J202">
            <v>190</v>
          </cell>
        </row>
        <row r="203">
          <cell r="I203">
            <v>769581340.70588017</v>
          </cell>
          <cell r="J203">
            <v>191</v>
          </cell>
        </row>
        <row r="204">
          <cell r="I204">
            <v>773629314.94117427</v>
          </cell>
          <cell r="J204">
            <v>192</v>
          </cell>
        </row>
        <row r="205">
          <cell r="I205">
            <v>777677289.17646837</v>
          </cell>
          <cell r="J205">
            <v>193</v>
          </cell>
        </row>
        <row r="206">
          <cell r="I206">
            <v>781725263.41176248</v>
          </cell>
          <cell r="J206">
            <v>194</v>
          </cell>
        </row>
        <row r="207">
          <cell r="I207">
            <v>785773237.64705658</v>
          </cell>
          <cell r="J207">
            <v>195</v>
          </cell>
        </row>
        <row r="208">
          <cell r="I208">
            <v>789821211.88235068</v>
          </cell>
          <cell r="J208">
            <v>196</v>
          </cell>
        </row>
        <row r="209">
          <cell r="I209">
            <v>793869186.11764479</v>
          </cell>
          <cell r="J209">
            <v>197</v>
          </cell>
        </row>
        <row r="210">
          <cell r="I210">
            <v>797917160.35293889</v>
          </cell>
          <cell r="J210">
            <v>198</v>
          </cell>
        </row>
        <row r="211">
          <cell r="I211">
            <v>801965134.58823299</v>
          </cell>
          <cell r="J211">
            <v>199</v>
          </cell>
        </row>
        <row r="212">
          <cell r="I212">
            <v>806013108.8235271</v>
          </cell>
          <cell r="J212">
            <v>200</v>
          </cell>
        </row>
        <row r="213">
          <cell r="I213">
            <v>810061083.0588212</v>
          </cell>
          <cell r="J213">
            <v>201</v>
          </cell>
        </row>
        <row r="214">
          <cell r="I214">
            <v>814109057.2941153</v>
          </cell>
          <cell r="J214">
            <v>202</v>
          </cell>
        </row>
        <row r="215">
          <cell r="I215">
            <v>818157031.52940941</v>
          </cell>
          <cell r="J215">
            <v>203</v>
          </cell>
        </row>
        <row r="216">
          <cell r="I216">
            <v>822205005.76470351</v>
          </cell>
          <cell r="J216">
            <v>204</v>
          </cell>
        </row>
        <row r="217">
          <cell r="I217">
            <v>826252979.99999762</v>
          </cell>
          <cell r="J217">
            <v>205</v>
          </cell>
        </row>
        <row r="218">
          <cell r="I218">
            <v>830300954.23529172</v>
          </cell>
          <cell r="J218">
            <v>206</v>
          </cell>
        </row>
        <row r="219">
          <cell r="I219">
            <v>834348928.47058582</v>
          </cell>
          <cell r="J219">
            <v>207</v>
          </cell>
        </row>
        <row r="220">
          <cell r="I220">
            <v>838396902.70587993</v>
          </cell>
          <cell r="J220">
            <v>208</v>
          </cell>
        </row>
        <row r="221">
          <cell r="I221">
            <v>842444876.94117403</v>
          </cell>
          <cell r="J221">
            <v>209</v>
          </cell>
        </row>
        <row r="222">
          <cell r="I222">
            <v>846492851.17646813</v>
          </cell>
          <cell r="J222">
            <v>210</v>
          </cell>
        </row>
        <row r="223">
          <cell r="I223">
            <v>850540825.41176224</v>
          </cell>
          <cell r="J223">
            <v>211</v>
          </cell>
        </row>
        <row r="224">
          <cell r="I224">
            <v>854588799.64705634</v>
          </cell>
          <cell r="J224">
            <v>212</v>
          </cell>
        </row>
        <row r="225">
          <cell r="I225">
            <v>858636773.88235044</v>
          </cell>
          <cell r="J225">
            <v>213</v>
          </cell>
        </row>
        <row r="226">
          <cell r="I226">
            <v>862684748.11764455</v>
          </cell>
          <cell r="J226">
            <v>214</v>
          </cell>
        </row>
        <row r="227">
          <cell r="I227">
            <v>866732722.35293865</v>
          </cell>
          <cell r="J227">
            <v>215</v>
          </cell>
        </row>
        <row r="228">
          <cell r="I228">
            <v>870780696.58823276</v>
          </cell>
          <cell r="J228">
            <v>216</v>
          </cell>
        </row>
        <row r="229">
          <cell r="I229">
            <v>874828670.82352686</v>
          </cell>
          <cell r="J229">
            <v>217</v>
          </cell>
        </row>
        <row r="230">
          <cell r="I230">
            <v>878876645.05882096</v>
          </cell>
          <cell r="J230">
            <v>218</v>
          </cell>
        </row>
        <row r="231">
          <cell r="I231">
            <v>882924619.29411507</v>
          </cell>
          <cell r="J231">
            <v>219</v>
          </cell>
        </row>
        <row r="232">
          <cell r="I232">
            <v>886972593.52940917</v>
          </cell>
          <cell r="J232">
            <v>220</v>
          </cell>
        </row>
        <row r="233">
          <cell r="I233">
            <v>891020567.76470327</v>
          </cell>
          <cell r="J233">
            <v>221</v>
          </cell>
        </row>
        <row r="234">
          <cell r="I234">
            <v>895068541.99999738</v>
          </cell>
          <cell r="J234">
            <v>222</v>
          </cell>
        </row>
        <row r="235">
          <cell r="I235">
            <v>899116516.23529148</v>
          </cell>
          <cell r="J235">
            <v>223</v>
          </cell>
        </row>
        <row r="236">
          <cell r="I236">
            <v>903164490.47058558</v>
          </cell>
          <cell r="J236">
            <v>224</v>
          </cell>
        </row>
        <row r="237">
          <cell r="I237">
            <v>907212464.70587969</v>
          </cell>
          <cell r="J237">
            <v>225</v>
          </cell>
        </row>
        <row r="238">
          <cell r="I238">
            <v>911260438.94117379</v>
          </cell>
          <cell r="J238">
            <v>226</v>
          </cell>
        </row>
        <row r="239">
          <cell r="I239">
            <v>915308413.1764679</v>
          </cell>
          <cell r="J239">
            <v>227</v>
          </cell>
        </row>
        <row r="240">
          <cell r="I240">
            <v>919356387.411762</v>
          </cell>
          <cell r="J240">
            <v>228</v>
          </cell>
        </row>
        <row r="241">
          <cell r="I241">
            <v>923404361.6470561</v>
          </cell>
          <cell r="J241">
            <v>229</v>
          </cell>
        </row>
        <row r="242">
          <cell r="I242">
            <v>927452335.88235021</v>
          </cell>
          <cell r="J242">
            <v>230</v>
          </cell>
        </row>
        <row r="243">
          <cell r="I243">
            <v>931500310.11764431</v>
          </cell>
          <cell r="J243">
            <v>231</v>
          </cell>
        </row>
        <row r="244">
          <cell r="I244">
            <v>935548284.35293841</v>
          </cell>
          <cell r="J244">
            <v>232</v>
          </cell>
        </row>
        <row r="245">
          <cell r="I245">
            <v>939596258.58823252</v>
          </cell>
          <cell r="J245">
            <v>233</v>
          </cell>
        </row>
        <row r="246">
          <cell r="I246">
            <v>943644232.82352662</v>
          </cell>
          <cell r="J246">
            <v>234</v>
          </cell>
        </row>
        <row r="247">
          <cell r="I247">
            <v>947692207.05882072</v>
          </cell>
          <cell r="J247">
            <v>235</v>
          </cell>
        </row>
        <row r="248">
          <cell r="I248">
            <v>951740181.29411483</v>
          </cell>
          <cell r="J248">
            <v>236</v>
          </cell>
        </row>
        <row r="249">
          <cell r="I249">
            <v>955788155.52940893</v>
          </cell>
          <cell r="J249">
            <v>237</v>
          </cell>
        </row>
        <row r="250">
          <cell r="I250">
            <v>959836129.76470304</v>
          </cell>
          <cell r="J250">
            <v>238</v>
          </cell>
        </row>
        <row r="251">
          <cell r="I251">
            <v>963884103.99999714</v>
          </cell>
          <cell r="J251">
            <v>239</v>
          </cell>
        </row>
        <row r="252">
          <cell r="I252">
            <v>967932078.23529124</v>
          </cell>
          <cell r="J252">
            <v>240</v>
          </cell>
        </row>
        <row r="253">
          <cell r="I253">
            <v>971980052.47058535</v>
          </cell>
          <cell r="J253">
            <v>241</v>
          </cell>
        </row>
        <row r="254">
          <cell r="I254">
            <v>976028026.70587945</v>
          </cell>
          <cell r="J254">
            <v>242</v>
          </cell>
        </row>
        <row r="255">
          <cell r="I255">
            <v>980076000.94117355</v>
          </cell>
          <cell r="J255">
            <v>243</v>
          </cell>
        </row>
        <row r="256">
          <cell r="I256">
            <v>984123975.17646766</v>
          </cell>
          <cell r="J256">
            <v>244</v>
          </cell>
        </row>
        <row r="257">
          <cell r="I257">
            <v>988171949.41176176</v>
          </cell>
          <cell r="J257">
            <v>245</v>
          </cell>
        </row>
        <row r="258">
          <cell r="I258">
            <v>992219923.64705586</v>
          </cell>
          <cell r="J258">
            <v>246</v>
          </cell>
        </row>
        <row r="259">
          <cell r="I259">
            <v>996267897.88234997</v>
          </cell>
          <cell r="J259">
            <v>247</v>
          </cell>
        </row>
        <row r="260">
          <cell r="I260">
            <v>1000315872.1176441</v>
          </cell>
          <cell r="J260">
            <v>248</v>
          </cell>
        </row>
        <row r="261">
          <cell r="I261">
            <v>1004363846.3529382</v>
          </cell>
          <cell r="J261">
            <v>249</v>
          </cell>
        </row>
        <row r="262">
          <cell r="I262">
            <v>1008411820.5882323</v>
          </cell>
          <cell r="J262">
            <v>250</v>
          </cell>
        </row>
        <row r="263">
          <cell r="I263">
            <v>1012459794.8235264</v>
          </cell>
          <cell r="J263">
            <v>251</v>
          </cell>
        </row>
        <row r="264">
          <cell r="I264">
            <v>1016507769.0588205</v>
          </cell>
          <cell r="J264">
            <v>252</v>
          </cell>
        </row>
        <row r="265">
          <cell r="I265">
            <v>1020555743.2941146</v>
          </cell>
          <cell r="J265">
            <v>253</v>
          </cell>
        </row>
        <row r="266">
          <cell r="I266">
            <v>1024603717.5294087</v>
          </cell>
          <cell r="J266">
            <v>254</v>
          </cell>
        </row>
        <row r="267">
          <cell r="I267">
            <v>1028651691.7647028</v>
          </cell>
          <cell r="J267">
            <v>255</v>
          </cell>
        </row>
        <row r="268">
          <cell r="I268">
            <v>1032699665.9999969</v>
          </cell>
          <cell r="J268">
            <v>256</v>
          </cell>
        </row>
        <row r="269">
          <cell r="I269">
            <v>1036747640.235291</v>
          </cell>
          <cell r="J269">
            <v>257</v>
          </cell>
        </row>
        <row r="270">
          <cell r="I270">
            <v>1040795614.4705851</v>
          </cell>
          <cell r="J270">
            <v>258</v>
          </cell>
        </row>
        <row r="271">
          <cell r="I271">
            <v>1044843588.7058792</v>
          </cell>
          <cell r="J271">
            <v>259</v>
          </cell>
        </row>
        <row r="272">
          <cell r="I272">
            <v>1048891562.9411733</v>
          </cell>
          <cell r="J272">
            <v>260</v>
          </cell>
        </row>
        <row r="273">
          <cell r="I273">
            <v>1052939537.1764674</v>
          </cell>
          <cell r="J273">
            <v>261</v>
          </cell>
        </row>
        <row r="274">
          <cell r="I274">
            <v>1056987511.4117615</v>
          </cell>
          <cell r="J274">
            <v>262</v>
          </cell>
        </row>
        <row r="275">
          <cell r="I275">
            <v>1061035485.6470556</v>
          </cell>
          <cell r="J275">
            <v>263</v>
          </cell>
        </row>
        <row r="276">
          <cell r="I276">
            <v>1065083459.8823497</v>
          </cell>
          <cell r="J276">
            <v>264</v>
          </cell>
        </row>
        <row r="277">
          <cell r="I277">
            <v>1069131434.1176438</v>
          </cell>
          <cell r="J277">
            <v>265</v>
          </cell>
        </row>
        <row r="278">
          <cell r="I278">
            <v>1073179408.3529379</v>
          </cell>
          <cell r="J278">
            <v>266</v>
          </cell>
        </row>
        <row r="279">
          <cell r="I279">
            <v>1077227382.588232</v>
          </cell>
          <cell r="J279">
            <v>267</v>
          </cell>
        </row>
        <row r="280">
          <cell r="I280">
            <v>1081275356.8235261</v>
          </cell>
          <cell r="J280">
            <v>268</v>
          </cell>
        </row>
        <row r="281">
          <cell r="I281">
            <v>1085323331.0588202</v>
          </cell>
          <cell r="J281">
            <v>269</v>
          </cell>
        </row>
        <row r="282">
          <cell r="I282">
            <v>1089371305.2941144</v>
          </cell>
          <cell r="J282">
            <v>270</v>
          </cell>
        </row>
        <row r="283">
          <cell r="I283">
            <v>1093419279.5294085</v>
          </cell>
          <cell r="J283">
            <v>271</v>
          </cell>
        </row>
        <row r="284">
          <cell r="I284">
            <v>1097467253.7647026</v>
          </cell>
          <cell r="J284">
            <v>272</v>
          </cell>
        </row>
        <row r="285">
          <cell r="I285">
            <v>1101515227.9999967</v>
          </cell>
          <cell r="J285">
            <v>273</v>
          </cell>
        </row>
        <row r="286">
          <cell r="I286">
            <v>1105563202.2352908</v>
          </cell>
          <cell r="J286">
            <v>274</v>
          </cell>
        </row>
        <row r="287">
          <cell r="I287">
            <v>1109611176.4705849</v>
          </cell>
          <cell r="J287">
            <v>275</v>
          </cell>
        </row>
        <row r="288">
          <cell r="I288">
            <v>1113659150.705879</v>
          </cell>
          <cell r="J288">
            <v>276</v>
          </cell>
        </row>
        <row r="289">
          <cell r="I289">
            <v>1117707124.9411731</v>
          </cell>
          <cell r="J289">
            <v>277</v>
          </cell>
        </row>
        <row r="290">
          <cell r="I290">
            <v>1121755099.1764672</v>
          </cell>
          <cell r="J290">
            <v>278</v>
          </cell>
        </row>
        <row r="291">
          <cell r="I291">
            <v>1125803073.4117613</v>
          </cell>
          <cell r="J291">
            <v>279</v>
          </cell>
        </row>
        <row r="292">
          <cell r="I292">
            <v>1129851047.6470554</v>
          </cell>
          <cell r="J292">
            <v>280</v>
          </cell>
        </row>
        <row r="293">
          <cell r="I293">
            <v>1133899021.8823495</v>
          </cell>
          <cell r="J293">
            <v>281</v>
          </cell>
        </row>
        <row r="294">
          <cell r="I294">
            <v>1137946996.1176436</v>
          </cell>
          <cell r="J294">
            <v>282</v>
          </cell>
        </row>
        <row r="295">
          <cell r="I295">
            <v>1141994970.3529377</v>
          </cell>
          <cell r="J295">
            <v>283</v>
          </cell>
        </row>
        <row r="296">
          <cell r="I296">
            <v>1146042944.5882318</v>
          </cell>
          <cell r="J296">
            <v>284</v>
          </cell>
        </row>
        <row r="297">
          <cell r="I297">
            <v>1150090918.8235259</v>
          </cell>
          <cell r="J297">
            <v>285</v>
          </cell>
        </row>
        <row r="298">
          <cell r="I298">
            <v>1154138893.05882</v>
          </cell>
          <cell r="J298">
            <v>286</v>
          </cell>
        </row>
        <row r="299">
          <cell r="I299">
            <v>1158186867.2941141</v>
          </cell>
          <cell r="J299">
            <v>287</v>
          </cell>
        </row>
        <row r="300">
          <cell r="I300">
            <v>1162234841.5294082</v>
          </cell>
          <cell r="J300">
            <v>288</v>
          </cell>
        </row>
        <row r="301">
          <cell r="I301">
            <v>1166282815.7647023</v>
          </cell>
          <cell r="J301">
            <v>289</v>
          </cell>
        </row>
        <row r="302">
          <cell r="I302">
            <v>1170330789.9999964</v>
          </cell>
          <cell r="J302">
            <v>290</v>
          </cell>
        </row>
        <row r="303">
          <cell r="I303">
            <v>1174378764.2352905</v>
          </cell>
          <cell r="J303">
            <v>291</v>
          </cell>
        </row>
        <row r="304">
          <cell r="I304">
            <v>1178426738.4705846</v>
          </cell>
          <cell r="J304">
            <v>292</v>
          </cell>
        </row>
        <row r="305">
          <cell r="I305">
            <v>1182474712.7058787</v>
          </cell>
          <cell r="J305">
            <v>293</v>
          </cell>
        </row>
        <row r="306">
          <cell r="I306">
            <v>1186522686.9411728</v>
          </cell>
          <cell r="J306">
            <v>294</v>
          </cell>
        </row>
        <row r="307">
          <cell r="I307">
            <v>1190570661.1764669</v>
          </cell>
          <cell r="J307">
            <v>295</v>
          </cell>
        </row>
        <row r="308">
          <cell r="I308">
            <v>1194618635.411761</v>
          </cell>
          <cell r="J308">
            <v>296</v>
          </cell>
        </row>
        <row r="309">
          <cell r="I309">
            <v>1198666609.6470551</v>
          </cell>
          <cell r="J309">
            <v>297</v>
          </cell>
        </row>
        <row r="310">
          <cell r="I310">
            <v>1202714583.8823493</v>
          </cell>
          <cell r="J310">
            <v>298</v>
          </cell>
        </row>
        <row r="311">
          <cell r="I311">
            <v>1206762558.1176434</v>
          </cell>
          <cell r="J311">
            <v>299</v>
          </cell>
        </row>
        <row r="312">
          <cell r="I312">
            <v>1210810532.3529375</v>
          </cell>
          <cell r="J312">
            <v>300</v>
          </cell>
        </row>
        <row r="313">
          <cell r="I313">
            <v>1214858506.5882316</v>
          </cell>
          <cell r="J313">
            <v>301</v>
          </cell>
        </row>
        <row r="314">
          <cell r="I314">
            <v>1218906480.8235257</v>
          </cell>
          <cell r="J314">
            <v>302</v>
          </cell>
        </row>
        <row r="315">
          <cell r="I315">
            <v>1222954455.0588198</v>
          </cell>
          <cell r="J315">
            <v>303</v>
          </cell>
        </row>
        <row r="316">
          <cell r="I316">
            <v>1227002429.2941139</v>
          </cell>
          <cell r="J316">
            <v>304</v>
          </cell>
        </row>
        <row r="317">
          <cell r="I317">
            <v>1231050403.529408</v>
          </cell>
          <cell r="J317">
            <v>305</v>
          </cell>
        </row>
        <row r="318">
          <cell r="I318">
            <v>1235098377.7647021</v>
          </cell>
          <cell r="J318">
            <v>306</v>
          </cell>
        </row>
        <row r="319">
          <cell r="I319">
            <v>1239146351.9999962</v>
          </cell>
          <cell r="J319">
            <v>307</v>
          </cell>
        </row>
        <row r="320">
          <cell r="I320">
            <v>1243194326.2352903</v>
          </cell>
          <cell r="J320">
            <v>308</v>
          </cell>
        </row>
        <row r="321">
          <cell r="I321">
            <v>1247242300.4705844</v>
          </cell>
          <cell r="J321">
            <v>309</v>
          </cell>
        </row>
        <row r="322">
          <cell r="I322">
            <v>1251290274.7058785</v>
          </cell>
          <cell r="J322">
            <v>310</v>
          </cell>
        </row>
        <row r="323">
          <cell r="I323">
            <v>1255338248.9411726</v>
          </cell>
          <cell r="J323">
            <v>311</v>
          </cell>
        </row>
        <row r="324">
          <cell r="I324">
            <v>1259386223.1764667</v>
          </cell>
          <cell r="J324">
            <v>312</v>
          </cell>
        </row>
        <row r="325">
          <cell r="I325">
            <v>1263434197.4117608</v>
          </cell>
          <cell r="J325">
            <v>313</v>
          </cell>
        </row>
        <row r="326">
          <cell r="I326">
            <v>1267482171.6470549</v>
          </cell>
          <cell r="J326">
            <v>314</v>
          </cell>
        </row>
        <row r="327">
          <cell r="I327">
            <v>1271530145.882349</v>
          </cell>
          <cell r="J327">
            <v>315</v>
          </cell>
        </row>
        <row r="328">
          <cell r="I328">
            <v>1275578120.1176431</v>
          </cell>
          <cell r="J328">
            <v>316</v>
          </cell>
        </row>
        <row r="329">
          <cell r="I329">
            <v>1279626094.3529372</v>
          </cell>
          <cell r="J329">
            <v>317</v>
          </cell>
        </row>
        <row r="330">
          <cell r="I330">
            <v>1283674068.5882313</v>
          </cell>
          <cell r="J330">
            <v>318</v>
          </cell>
        </row>
        <row r="331">
          <cell r="I331">
            <v>1287722042.8235254</v>
          </cell>
          <cell r="J331">
            <v>319</v>
          </cell>
        </row>
        <row r="332">
          <cell r="I332">
            <v>1291770017.0588195</v>
          </cell>
          <cell r="J332">
            <v>320</v>
          </cell>
        </row>
        <row r="333">
          <cell r="I333">
            <v>1295817991.2941136</v>
          </cell>
          <cell r="J333">
            <v>321</v>
          </cell>
        </row>
        <row r="334">
          <cell r="I334">
            <v>1299865965.5294077</v>
          </cell>
          <cell r="J334">
            <v>322</v>
          </cell>
        </row>
        <row r="335">
          <cell r="I335">
            <v>1303913939.7647018</v>
          </cell>
          <cell r="J335">
            <v>323</v>
          </cell>
        </row>
        <row r="336">
          <cell r="I336">
            <v>1307961913.9999959</v>
          </cell>
          <cell r="J336">
            <v>324</v>
          </cell>
        </row>
        <row r="337">
          <cell r="I337">
            <v>1312009888.2352901</v>
          </cell>
          <cell r="J337">
            <v>325</v>
          </cell>
        </row>
        <row r="338">
          <cell r="I338">
            <v>1316057862.4705842</v>
          </cell>
          <cell r="J338">
            <v>326</v>
          </cell>
        </row>
        <row r="339">
          <cell r="I339">
            <v>1320105836.7058783</v>
          </cell>
          <cell r="J339">
            <v>327</v>
          </cell>
        </row>
        <row r="340">
          <cell r="I340">
            <v>1324153810.9411724</v>
          </cell>
          <cell r="J340">
            <v>328</v>
          </cell>
        </row>
        <row r="341">
          <cell r="I341">
            <v>1328201785.1764665</v>
          </cell>
          <cell r="J341">
            <v>329</v>
          </cell>
        </row>
        <row r="342">
          <cell r="I342">
            <v>1332249759.4117606</v>
          </cell>
          <cell r="J342">
            <v>330</v>
          </cell>
        </row>
        <row r="343">
          <cell r="I343">
            <v>1336297733.6470547</v>
          </cell>
          <cell r="J343">
            <v>331</v>
          </cell>
        </row>
        <row r="344">
          <cell r="I344">
            <v>1340345707.8823488</v>
          </cell>
          <cell r="J344">
            <v>332</v>
          </cell>
        </row>
        <row r="345">
          <cell r="I345">
            <v>1344393682.1176429</v>
          </cell>
          <cell r="J345">
            <v>333</v>
          </cell>
        </row>
        <row r="346">
          <cell r="I346">
            <v>1348441656.352937</v>
          </cell>
          <cell r="J346">
            <v>334</v>
          </cell>
        </row>
        <row r="347">
          <cell r="I347">
            <v>1352489630.5882311</v>
          </cell>
          <cell r="J347">
            <v>335</v>
          </cell>
        </row>
        <row r="348">
          <cell r="I348">
            <v>1356537604.8235252</v>
          </cell>
          <cell r="J348">
            <v>336</v>
          </cell>
        </row>
        <row r="349">
          <cell r="I349">
            <v>1360585579.0588193</v>
          </cell>
          <cell r="J349">
            <v>337</v>
          </cell>
        </row>
        <row r="350">
          <cell r="I350">
            <v>1364633553.2941134</v>
          </cell>
          <cell r="J350">
            <v>338</v>
          </cell>
        </row>
        <row r="351">
          <cell r="I351">
            <v>1368681527.5294075</v>
          </cell>
          <cell r="J351">
            <v>339</v>
          </cell>
        </row>
        <row r="352">
          <cell r="I352">
            <v>1372729501.7647016</v>
          </cell>
          <cell r="J352">
            <v>340</v>
          </cell>
        </row>
        <row r="353">
          <cell r="I353">
            <v>1376777475.9999957</v>
          </cell>
          <cell r="J353">
            <v>341</v>
          </cell>
        </row>
        <row r="354">
          <cell r="I354">
            <v>1380825450.2352898</v>
          </cell>
          <cell r="J354">
            <v>342</v>
          </cell>
        </row>
        <row r="355">
          <cell r="I355">
            <v>1384873424.4705839</v>
          </cell>
          <cell r="J355">
            <v>343</v>
          </cell>
        </row>
        <row r="356">
          <cell r="I356">
            <v>1388921398.705878</v>
          </cell>
          <cell r="J356">
            <v>344</v>
          </cell>
        </row>
        <row r="357">
          <cell r="I357">
            <v>1392969372.9411721</v>
          </cell>
          <cell r="J357">
            <v>345</v>
          </cell>
        </row>
        <row r="358">
          <cell r="I358">
            <v>1397017347.1764662</v>
          </cell>
          <cell r="J358">
            <v>346</v>
          </cell>
        </row>
        <row r="359">
          <cell r="I359">
            <v>1401065321.4117603</v>
          </cell>
          <cell r="J359">
            <v>347</v>
          </cell>
        </row>
        <row r="360">
          <cell r="I360">
            <v>1405113295.6470544</v>
          </cell>
          <cell r="J360">
            <v>348</v>
          </cell>
        </row>
        <row r="361">
          <cell r="I361">
            <v>1409161269.8823485</v>
          </cell>
          <cell r="J361">
            <v>349</v>
          </cell>
        </row>
        <row r="362">
          <cell r="I362">
            <v>1413209244.1176426</v>
          </cell>
          <cell r="J362">
            <v>350</v>
          </cell>
        </row>
        <row r="363">
          <cell r="I363">
            <v>1417257218.3529367</v>
          </cell>
          <cell r="J363">
            <v>351</v>
          </cell>
        </row>
        <row r="364">
          <cell r="I364">
            <v>1421305192.5882308</v>
          </cell>
          <cell r="J364">
            <v>352</v>
          </cell>
        </row>
        <row r="365">
          <cell r="I365">
            <v>1425353166.823525</v>
          </cell>
          <cell r="J365">
            <v>353</v>
          </cell>
        </row>
        <row r="366">
          <cell r="I366">
            <v>1429401141.0588191</v>
          </cell>
          <cell r="J366">
            <v>354</v>
          </cell>
        </row>
        <row r="367">
          <cell r="I367">
            <v>1433449115.2941132</v>
          </cell>
          <cell r="J367">
            <v>355</v>
          </cell>
        </row>
        <row r="368">
          <cell r="I368">
            <v>1437497089.5294073</v>
          </cell>
          <cell r="J368">
            <v>356</v>
          </cell>
        </row>
        <row r="369">
          <cell r="I369">
            <v>1441545063.7647014</v>
          </cell>
          <cell r="J369">
            <v>357</v>
          </cell>
        </row>
        <row r="370">
          <cell r="I370">
            <v>1445593037.9999955</v>
          </cell>
          <cell r="J370">
            <v>358</v>
          </cell>
        </row>
        <row r="371">
          <cell r="I371">
            <v>1449641012.2352896</v>
          </cell>
          <cell r="J371">
            <v>359</v>
          </cell>
        </row>
        <row r="372">
          <cell r="I372">
            <v>1453688986.4705837</v>
          </cell>
          <cell r="J372">
            <v>360</v>
          </cell>
        </row>
        <row r="373">
          <cell r="I373">
            <v>1457736960.7058778</v>
          </cell>
          <cell r="J373">
            <v>361</v>
          </cell>
        </row>
        <row r="374">
          <cell r="I374">
            <v>1461784934.9411719</v>
          </cell>
          <cell r="J374">
            <v>362</v>
          </cell>
        </row>
        <row r="375">
          <cell r="I375">
            <v>1465832909.176466</v>
          </cell>
          <cell r="J375">
            <v>363</v>
          </cell>
        </row>
        <row r="376">
          <cell r="I376">
            <v>1469880883.4117601</v>
          </cell>
          <cell r="J376">
            <v>364</v>
          </cell>
        </row>
        <row r="377">
          <cell r="I377">
            <v>1473928857.6470542</v>
          </cell>
          <cell r="J377">
            <v>365</v>
          </cell>
        </row>
        <row r="378">
          <cell r="I378">
            <v>1477976831.8823483</v>
          </cell>
          <cell r="J378">
            <v>366</v>
          </cell>
        </row>
        <row r="379">
          <cell r="I379">
            <v>1482024806.1176424</v>
          </cell>
          <cell r="J379">
            <v>367</v>
          </cell>
        </row>
        <row r="380">
          <cell r="I380">
            <v>1486072780.3529365</v>
          </cell>
          <cell r="J380">
            <v>368</v>
          </cell>
        </row>
        <row r="381">
          <cell r="I381">
            <v>1490120754.5882306</v>
          </cell>
          <cell r="J381">
            <v>369</v>
          </cell>
        </row>
        <row r="382">
          <cell r="I382">
            <v>1494168728.8235247</v>
          </cell>
          <cell r="J382">
            <v>370</v>
          </cell>
        </row>
        <row r="383">
          <cell r="I383">
            <v>1498216703.0588188</v>
          </cell>
          <cell r="J383">
            <v>371</v>
          </cell>
        </row>
        <row r="384">
          <cell r="I384">
            <v>1502264677.2941129</v>
          </cell>
          <cell r="J384">
            <v>372</v>
          </cell>
        </row>
        <row r="385">
          <cell r="I385">
            <v>1506312651.529407</v>
          </cell>
          <cell r="J385">
            <v>373</v>
          </cell>
        </row>
        <row r="386">
          <cell r="I386">
            <v>1510360625.7647011</v>
          </cell>
          <cell r="J386">
            <v>374</v>
          </cell>
        </row>
        <row r="387">
          <cell r="I387">
            <v>1514408599.9999952</v>
          </cell>
          <cell r="J387">
            <v>375</v>
          </cell>
        </row>
        <row r="388">
          <cell r="I388">
            <v>1518456574.2352893</v>
          </cell>
          <cell r="J388">
            <v>376</v>
          </cell>
        </row>
        <row r="389">
          <cell r="I389">
            <v>1522504548.4705834</v>
          </cell>
          <cell r="J389">
            <v>377</v>
          </cell>
        </row>
        <row r="390">
          <cell r="I390">
            <v>1526552522.7058775</v>
          </cell>
          <cell r="J390">
            <v>378</v>
          </cell>
        </row>
        <row r="391">
          <cell r="I391">
            <v>1530600496.9411716</v>
          </cell>
          <cell r="J391">
            <v>379</v>
          </cell>
        </row>
        <row r="392">
          <cell r="I392">
            <v>1534648471.1764657</v>
          </cell>
          <cell r="J392">
            <v>380</v>
          </cell>
        </row>
        <row r="393">
          <cell r="I393">
            <v>1538696445.4117599</v>
          </cell>
          <cell r="J393">
            <v>381</v>
          </cell>
        </row>
        <row r="394">
          <cell r="I394">
            <v>1542744419.647054</v>
          </cell>
          <cell r="J394">
            <v>382</v>
          </cell>
        </row>
        <row r="395">
          <cell r="I395">
            <v>1546792393.8823481</v>
          </cell>
          <cell r="J395">
            <v>383</v>
          </cell>
        </row>
        <row r="396">
          <cell r="I396">
            <v>1550840368.1176422</v>
          </cell>
          <cell r="J396">
            <v>384</v>
          </cell>
        </row>
        <row r="397">
          <cell r="I397">
            <v>1554888342.3529363</v>
          </cell>
          <cell r="J397">
            <v>385</v>
          </cell>
        </row>
        <row r="398">
          <cell r="I398">
            <v>1558936316.5882304</v>
          </cell>
          <cell r="J398">
            <v>386</v>
          </cell>
        </row>
        <row r="399">
          <cell r="I399">
            <v>1562984290.8235245</v>
          </cell>
          <cell r="J399">
            <v>387</v>
          </cell>
        </row>
        <row r="400">
          <cell r="I400">
            <v>1567032265.0588186</v>
          </cell>
          <cell r="J400">
            <v>388</v>
          </cell>
        </row>
        <row r="401">
          <cell r="I401">
            <v>1571080239.2941127</v>
          </cell>
          <cell r="J401">
            <v>389</v>
          </cell>
        </row>
        <row r="402">
          <cell r="I402">
            <v>1575128213.5294068</v>
          </cell>
          <cell r="J402">
            <v>390</v>
          </cell>
        </row>
        <row r="403">
          <cell r="I403">
            <v>1579176187.7647009</v>
          </cell>
          <cell r="J403">
            <v>391</v>
          </cell>
        </row>
        <row r="404">
          <cell r="I404">
            <v>1583224161.999995</v>
          </cell>
          <cell r="J404">
            <v>392</v>
          </cell>
        </row>
        <row r="405">
          <cell r="I405">
            <v>1587272136.2352891</v>
          </cell>
          <cell r="J405">
            <v>393</v>
          </cell>
        </row>
        <row r="406">
          <cell r="I406">
            <v>1591320110.4705832</v>
          </cell>
          <cell r="J406">
            <v>394</v>
          </cell>
        </row>
        <row r="407">
          <cell r="I407">
            <v>1595368084.7058773</v>
          </cell>
          <cell r="J407">
            <v>395</v>
          </cell>
        </row>
        <row r="408">
          <cell r="I408">
            <v>1599416058.9411714</v>
          </cell>
          <cell r="J408">
            <v>396</v>
          </cell>
        </row>
        <row r="409">
          <cell r="I409">
            <v>1603464033.1764655</v>
          </cell>
          <cell r="J409">
            <v>397</v>
          </cell>
        </row>
        <row r="410">
          <cell r="I410">
            <v>1607512007.4117596</v>
          </cell>
          <cell r="J410">
            <v>398</v>
          </cell>
        </row>
        <row r="411">
          <cell r="I411">
            <v>1611559981.6470537</v>
          </cell>
          <cell r="J411">
            <v>399</v>
          </cell>
        </row>
        <row r="412">
          <cell r="I412">
            <v>1615607955.8823478</v>
          </cell>
          <cell r="J412">
            <v>400</v>
          </cell>
        </row>
        <row r="413">
          <cell r="I413">
            <v>1619655930.1176419</v>
          </cell>
          <cell r="J413">
            <v>401</v>
          </cell>
        </row>
        <row r="414">
          <cell r="I414">
            <v>1623703904.352936</v>
          </cell>
          <cell r="J414">
            <v>402</v>
          </cell>
        </row>
        <row r="415">
          <cell r="I415">
            <v>1627751878.5882301</v>
          </cell>
          <cell r="J415">
            <v>403</v>
          </cell>
        </row>
        <row r="416">
          <cell r="I416">
            <v>1631799852.8235242</v>
          </cell>
          <cell r="J416">
            <v>404</v>
          </cell>
        </row>
        <row r="417">
          <cell r="I417">
            <v>1635847827.0588183</v>
          </cell>
          <cell r="J417">
            <v>405</v>
          </cell>
        </row>
        <row r="418">
          <cell r="I418">
            <v>1639895801.2941124</v>
          </cell>
          <cell r="J418">
            <v>406</v>
          </cell>
        </row>
        <row r="419">
          <cell r="I419">
            <v>1643943775.5294065</v>
          </cell>
          <cell r="J419">
            <v>407</v>
          </cell>
        </row>
        <row r="420">
          <cell r="I420">
            <v>1647991749.7647007</v>
          </cell>
          <cell r="J420">
            <v>408</v>
          </cell>
        </row>
        <row r="421">
          <cell r="I421">
            <v>1652039723.9999948</v>
          </cell>
          <cell r="J421">
            <v>409</v>
          </cell>
        </row>
        <row r="422">
          <cell r="I422">
            <v>1656087698.2352889</v>
          </cell>
          <cell r="J422">
            <v>410</v>
          </cell>
        </row>
        <row r="423">
          <cell r="I423">
            <v>1660135672.470583</v>
          </cell>
          <cell r="J423">
            <v>411</v>
          </cell>
        </row>
        <row r="424">
          <cell r="I424">
            <v>1664183646.7058771</v>
          </cell>
          <cell r="J424">
            <v>412</v>
          </cell>
        </row>
        <row r="425">
          <cell r="I425">
            <v>1668231620.9411712</v>
          </cell>
          <cell r="J425">
            <v>413</v>
          </cell>
        </row>
        <row r="426">
          <cell r="I426">
            <v>1672279595.1764653</v>
          </cell>
          <cell r="J426">
            <v>414</v>
          </cell>
        </row>
        <row r="427">
          <cell r="I427">
            <v>1676327569.4117594</v>
          </cell>
          <cell r="J427">
            <v>415</v>
          </cell>
        </row>
        <row r="428">
          <cell r="I428">
            <v>1680375543.6470535</v>
          </cell>
          <cell r="J428">
            <v>416</v>
          </cell>
        </row>
        <row r="429">
          <cell r="I429">
            <v>1684423517.8823476</v>
          </cell>
          <cell r="J429">
            <v>417</v>
          </cell>
        </row>
        <row r="430">
          <cell r="I430">
            <v>1688471492.1176417</v>
          </cell>
          <cell r="J430">
            <v>418</v>
          </cell>
        </row>
        <row r="431">
          <cell r="I431">
            <v>1692519466.3529358</v>
          </cell>
          <cell r="J431">
            <v>419</v>
          </cell>
        </row>
        <row r="432">
          <cell r="I432">
            <v>1696567440.5882299</v>
          </cell>
          <cell r="J432">
            <v>420</v>
          </cell>
        </row>
        <row r="433">
          <cell r="I433">
            <v>1700615414.823524</v>
          </cell>
          <cell r="J433">
            <v>421</v>
          </cell>
        </row>
        <row r="434">
          <cell r="I434">
            <v>1704663389.0588181</v>
          </cell>
          <cell r="J434">
            <v>422</v>
          </cell>
        </row>
        <row r="435">
          <cell r="I435">
            <v>1708711363.2941122</v>
          </cell>
          <cell r="J435">
            <v>423</v>
          </cell>
        </row>
        <row r="436">
          <cell r="I436">
            <v>1712759337.5294063</v>
          </cell>
          <cell r="J436">
            <v>424</v>
          </cell>
        </row>
        <row r="437">
          <cell r="I437">
            <v>1716807311.7647004</v>
          </cell>
          <cell r="J437">
            <v>425</v>
          </cell>
        </row>
        <row r="438">
          <cell r="I438">
            <v>1720855285.9999945</v>
          </cell>
          <cell r="J438">
            <v>426</v>
          </cell>
        </row>
        <row r="439">
          <cell r="I439">
            <v>1724903260.2352886</v>
          </cell>
          <cell r="J439">
            <v>427</v>
          </cell>
        </row>
        <row r="440">
          <cell r="I440">
            <v>1728951234.4705827</v>
          </cell>
          <cell r="J440">
            <v>428</v>
          </cell>
        </row>
        <row r="441">
          <cell r="I441">
            <v>1732999208.7058768</v>
          </cell>
          <cell r="J441">
            <v>429</v>
          </cell>
        </row>
        <row r="442">
          <cell r="I442">
            <v>1737047182.9411709</v>
          </cell>
          <cell r="J442">
            <v>430</v>
          </cell>
        </row>
        <row r="443">
          <cell r="I443">
            <v>1741095157.176465</v>
          </cell>
          <cell r="J443">
            <v>431</v>
          </cell>
        </row>
        <row r="444">
          <cell r="I444">
            <v>1745143131.4117591</v>
          </cell>
          <cell r="J444">
            <v>432</v>
          </cell>
        </row>
        <row r="445">
          <cell r="I445">
            <v>1749191105.6470532</v>
          </cell>
          <cell r="J445">
            <v>433</v>
          </cell>
        </row>
        <row r="446">
          <cell r="I446">
            <v>1753239079.8823473</v>
          </cell>
          <cell r="J446">
            <v>434</v>
          </cell>
        </row>
        <row r="447">
          <cell r="I447">
            <v>1757287054.1176414</v>
          </cell>
          <cell r="J447">
            <v>435</v>
          </cell>
        </row>
        <row r="448">
          <cell r="I448">
            <v>1761335028.3529356</v>
          </cell>
          <cell r="J448">
            <v>436</v>
          </cell>
        </row>
        <row r="449">
          <cell r="I449">
            <v>1765383002.5882297</v>
          </cell>
          <cell r="J449">
            <v>437</v>
          </cell>
        </row>
        <row r="450">
          <cell r="I450">
            <v>1769430976.8235238</v>
          </cell>
          <cell r="J450">
            <v>438</v>
          </cell>
        </row>
        <row r="451">
          <cell r="I451">
            <v>1773478951.0588179</v>
          </cell>
          <cell r="J451">
            <v>439</v>
          </cell>
        </row>
        <row r="452">
          <cell r="I452">
            <v>1777526925.294112</v>
          </cell>
          <cell r="J452">
            <v>440</v>
          </cell>
        </row>
        <row r="453">
          <cell r="I453">
            <v>1781574899.5294061</v>
          </cell>
          <cell r="J453">
            <v>441</v>
          </cell>
        </row>
        <row r="454">
          <cell r="I454">
            <v>1785622873.7647002</v>
          </cell>
          <cell r="J454">
            <v>442</v>
          </cell>
        </row>
        <row r="455">
          <cell r="I455">
            <v>1789670847.9999943</v>
          </cell>
          <cell r="J455">
            <v>443</v>
          </cell>
        </row>
        <row r="456">
          <cell r="I456">
            <v>1793718822.2352884</v>
          </cell>
          <cell r="J456">
            <v>444</v>
          </cell>
        </row>
        <row r="457">
          <cell r="I457">
            <v>1797766796.4705825</v>
          </cell>
          <cell r="J457">
            <v>445</v>
          </cell>
        </row>
        <row r="458">
          <cell r="I458">
            <v>1801814770.7058766</v>
          </cell>
          <cell r="J458">
            <v>446</v>
          </cell>
        </row>
        <row r="459">
          <cell r="I459">
            <v>1805862744.9411707</v>
          </cell>
          <cell r="J459">
            <v>447</v>
          </cell>
        </row>
        <row r="460">
          <cell r="I460">
            <v>1809910719.1764648</v>
          </cell>
          <cell r="J460">
            <v>448</v>
          </cell>
        </row>
        <row r="461">
          <cell r="I461">
            <v>1813958693.4117589</v>
          </cell>
          <cell r="J461">
            <v>449</v>
          </cell>
        </row>
        <row r="462">
          <cell r="I462">
            <v>1818006667.647053</v>
          </cell>
          <cell r="J462">
            <v>450</v>
          </cell>
        </row>
        <row r="463">
          <cell r="I463">
            <v>1822054641.8823471</v>
          </cell>
          <cell r="J463">
            <v>451</v>
          </cell>
        </row>
        <row r="464">
          <cell r="I464">
            <v>1826102616.1176412</v>
          </cell>
          <cell r="J464">
            <v>452</v>
          </cell>
        </row>
        <row r="465">
          <cell r="I465">
            <v>1830150590.3529353</v>
          </cell>
          <cell r="J465">
            <v>453</v>
          </cell>
        </row>
        <row r="466">
          <cell r="I466">
            <v>1834198564.5882294</v>
          </cell>
          <cell r="J466">
            <v>454</v>
          </cell>
        </row>
        <row r="467">
          <cell r="I467">
            <v>1838246538.8235235</v>
          </cell>
          <cell r="J467">
            <v>455</v>
          </cell>
        </row>
        <row r="468">
          <cell r="I468">
            <v>1842294513.0588176</v>
          </cell>
          <cell r="J468">
            <v>456</v>
          </cell>
        </row>
        <row r="469">
          <cell r="I469">
            <v>1846342487.2941117</v>
          </cell>
          <cell r="J469">
            <v>457</v>
          </cell>
        </row>
        <row r="470">
          <cell r="I470">
            <v>1850390461.5294058</v>
          </cell>
          <cell r="J470">
            <v>458</v>
          </cell>
        </row>
        <row r="471">
          <cell r="I471">
            <v>1854438435.7646999</v>
          </cell>
          <cell r="J471">
            <v>459</v>
          </cell>
        </row>
        <row r="472">
          <cell r="I472">
            <v>1858486409.999994</v>
          </cell>
          <cell r="J472">
            <v>460</v>
          </cell>
        </row>
        <row r="473">
          <cell r="I473">
            <v>1862534384.2352881</v>
          </cell>
          <cell r="J473">
            <v>461</v>
          </cell>
        </row>
        <row r="474">
          <cell r="I474">
            <v>1866582358.4705822</v>
          </cell>
          <cell r="J474">
            <v>462</v>
          </cell>
        </row>
        <row r="475">
          <cell r="I475">
            <v>1870630332.7058764</v>
          </cell>
          <cell r="J475">
            <v>463</v>
          </cell>
        </row>
        <row r="476">
          <cell r="I476">
            <v>1874678306.9411705</v>
          </cell>
          <cell r="J476">
            <v>464</v>
          </cell>
        </row>
        <row r="477">
          <cell r="I477">
            <v>1878726281.1764646</v>
          </cell>
          <cell r="J477">
            <v>465</v>
          </cell>
        </row>
        <row r="478">
          <cell r="I478">
            <v>1882774255.4117587</v>
          </cell>
          <cell r="J478">
            <v>466</v>
          </cell>
        </row>
        <row r="479">
          <cell r="I479">
            <v>1886822229.6470528</v>
          </cell>
          <cell r="J479">
            <v>467</v>
          </cell>
        </row>
        <row r="480">
          <cell r="I480">
            <v>1890870203.8823469</v>
          </cell>
          <cell r="J480">
            <v>468</v>
          </cell>
        </row>
        <row r="481">
          <cell r="I481">
            <v>1894918178.117641</v>
          </cell>
          <cell r="J481">
            <v>469</v>
          </cell>
        </row>
        <row r="482">
          <cell r="I482">
            <v>1898966152.3529351</v>
          </cell>
          <cell r="J482">
            <v>470</v>
          </cell>
        </row>
        <row r="483">
          <cell r="I483">
            <v>1903014126.5882292</v>
          </cell>
          <cell r="J483">
            <v>471</v>
          </cell>
        </row>
        <row r="484">
          <cell r="I484">
            <v>1907062100.8235233</v>
          </cell>
          <cell r="J484">
            <v>472</v>
          </cell>
        </row>
        <row r="485">
          <cell r="I485">
            <v>1911110075.0588174</v>
          </cell>
          <cell r="J485">
            <v>473</v>
          </cell>
        </row>
        <row r="486">
          <cell r="I486">
            <v>1915158049.2941115</v>
          </cell>
          <cell r="J486">
            <v>474</v>
          </cell>
        </row>
        <row r="487">
          <cell r="I487">
            <v>1919206023.5294056</v>
          </cell>
          <cell r="J487">
            <v>475</v>
          </cell>
        </row>
        <row r="488">
          <cell r="I488">
            <v>1923253997.7646997</v>
          </cell>
          <cell r="J488">
            <v>476</v>
          </cell>
        </row>
        <row r="489">
          <cell r="I489">
            <v>1927301971.9999938</v>
          </cell>
          <cell r="J489">
            <v>477</v>
          </cell>
        </row>
        <row r="490">
          <cell r="I490">
            <v>1931349946.2352879</v>
          </cell>
          <cell r="J490">
            <v>478</v>
          </cell>
        </row>
        <row r="491">
          <cell r="I491">
            <v>1935397920.470582</v>
          </cell>
          <cell r="J491">
            <v>479</v>
          </cell>
        </row>
        <row r="492">
          <cell r="I492">
            <v>1939445894.7058761</v>
          </cell>
          <cell r="J492">
            <v>480</v>
          </cell>
        </row>
        <row r="493">
          <cell r="I493">
            <v>1943493868.9411702</v>
          </cell>
          <cell r="J493">
            <v>481</v>
          </cell>
        </row>
        <row r="494">
          <cell r="I494">
            <v>1947541843.1764643</v>
          </cell>
          <cell r="J494">
            <v>482</v>
          </cell>
        </row>
        <row r="495">
          <cell r="I495">
            <v>1951589817.4117584</v>
          </cell>
          <cell r="J495">
            <v>483</v>
          </cell>
        </row>
        <row r="496">
          <cell r="I496">
            <v>1955637791.6470525</v>
          </cell>
          <cell r="J496">
            <v>484</v>
          </cell>
        </row>
        <row r="497">
          <cell r="I497">
            <v>1959685765.8823466</v>
          </cell>
          <cell r="J497">
            <v>485</v>
          </cell>
        </row>
        <row r="498">
          <cell r="I498">
            <v>1963733740.1176407</v>
          </cell>
          <cell r="J498">
            <v>486</v>
          </cell>
        </row>
        <row r="499">
          <cell r="I499">
            <v>1967781714.3529348</v>
          </cell>
          <cell r="J499">
            <v>487</v>
          </cell>
        </row>
        <row r="500">
          <cell r="I500">
            <v>1971829688.5882289</v>
          </cell>
          <cell r="J500">
            <v>488</v>
          </cell>
        </row>
        <row r="501">
          <cell r="I501">
            <v>1975877662.823523</v>
          </cell>
          <cell r="J501">
            <v>489</v>
          </cell>
        </row>
        <row r="502">
          <cell r="I502">
            <v>1979925637.0588171</v>
          </cell>
          <cell r="J502">
            <v>490</v>
          </cell>
        </row>
        <row r="503">
          <cell r="I503">
            <v>1983973611.2941113</v>
          </cell>
          <cell r="J503">
            <v>491</v>
          </cell>
        </row>
        <row r="504">
          <cell r="I504">
            <v>1988021585.5294054</v>
          </cell>
          <cell r="J504">
            <v>492</v>
          </cell>
        </row>
        <row r="505">
          <cell r="I505">
            <v>1992069559.7646995</v>
          </cell>
          <cell r="J505">
            <v>493</v>
          </cell>
        </row>
        <row r="506">
          <cell r="I506">
            <v>1996117533.9999936</v>
          </cell>
          <cell r="J506">
            <v>494</v>
          </cell>
        </row>
        <row r="507">
          <cell r="I507">
            <v>2000165508.2352877</v>
          </cell>
          <cell r="J507">
            <v>495</v>
          </cell>
        </row>
        <row r="508">
          <cell r="I508">
            <v>2004213482.4705818</v>
          </cell>
          <cell r="J508">
            <v>496</v>
          </cell>
        </row>
        <row r="509">
          <cell r="I509">
            <v>2008261456.7058759</v>
          </cell>
          <cell r="J509">
            <v>497</v>
          </cell>
        </row>
        <row r="510">
          <cell r="I510">
            <v>2012309430.94117</v>
          </cell>
          <cell r="J510">
            <v>498</v>
          </cell>
        </row>
        <row r="511">
          <cell r="I511">
            <v>2016357405.1764641</v>
          </cell>
          <cell r="J511">
            <v>499</v>
          </cell>
        </row>
        <row r="512">
          <cell r="I512">
            <v>2020405379.4117582</v>
          </cell>
          <cell r="J512">
            <v>500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2.1"/>
      <sheetName val="Q3"/>
      <sheetName val="Q4"/>
      <sheetName val="Q4.1"/>
      <sheetName val="Q4.2"/>
      <sheetName val="Q 5"/>
      <sheetName val="Q5.1"/>
      <sheetName val="Q6"/>
      <sheetName val="sheet"/>
      <sheetName val="Q4.1 (2)"/>
      <sheetName val="lc921471"/>
      <sheetName val="Others"/>
      <sheetName val="Stancom 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Bank List"/>
      <sheetName val="Summary"/>
      <sheetName val="PAYSHEET"/>
      <sheetName val="List"/>
      <sheetName val="Q1"/>
      <sheetName val="Analytical_review"/>
      <sheetName val="Others"/>
      <sheetName val="Stancom 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Emp#</v>
          </cell>
          <cell r="B1" t="str">
            <v>Name</v>
          </cell>
          <cell r="C1" t="str">
            <v>Designation</v>
          </cell>
          <cell r="D1" t="str">
            <v>Join</v>
          </cell>
          <cell r="E1" t="str">
            <v>Leaving</v>
          </cell>
          <cell r="F1" t="str">
            <v>Basic</v>
          </cell>
          <cell r="G1" t="str">
            <v>H. Rent</v>
          </cell>
          <cell r="H1" t="str">
            <v>Utilities</v>
          </cell>
          <cell r="I1" t="str">
            <v>G.Allow</v>
          </cell>
          <cell r="J1" t="str">
            <v>O.Allow</v>
          </cell>
          <cell r="K1" t="str">
            <v>O.Type</v>
          </cell>
          <cell r="L1" t="str">
            <v>Gross</v>
          </cell>
          <cell r="M1" t="str">
            <v>City</v>
          </cell>
          <cell r="N1" t="str">
            <v>Depart</v>
          </cell>
          <cell r="O1" t="str">
            <v>Bank A/C</v>
          </cell>
          <cell r="P1" t="str">
            <v>Bank Name</v>
          </cell>
          <cell r="Q1" t="str">
            <v>Days</v>
          </cell>
        </row>
        <row r="2">
          <cell r="A2" t="str">
            <v>A-001</v>
          </cell>
          <cell r="Q2">
            <v>0</v>
          </cell>
        </row>
        <row r="3">
          <cell r="A3" t="str">
            <v>C-001</v>
          </cell>
          <cell r="B3" t="str">
            <v>Rizwana Rahool</v>
          </cell>
          <cell r="C3" t="str">
            <v>Graphic Designer</v>
          </cell>
          <cell r="F3">
            <v>5333</v>
          </cell>
          <cell r="G3">
            <v>2399.85</v>
          </cell>
          <cell r="H3">
            <v>267.14999999999998</v>
          </cell>
          <cell r="L3">
            <v>8000</v>
          </cell>
          <cell r="M3" t="str">
            <v>Islamabad</v>
          </cell>
          <cell r="N3" t="str">
            <v>Marketing</v>
          </cell>
          <cell r="P3" t="str">
            <v>Cheque</v>
          </cell>
          <cell r="Q3">
            <v>0</v>
          </cell>
        </row>
        <row r="4">
          <cell r="A4" t="str">
            <v>C-002</v>
          </cell>
          <cell r="B4" t="str">
            <v>Umair Ahmad</v>
          </cell>
          <cell r="C4" t="str">
            <v>LAN Admin</v>
          </cell>
          <cell r="D4">
            <v>35704</v>
          </cell>
          <cell r="E4">
            <v>35801</v>
          </cell>
          <cell r="F4">
            <v>3667</v>
          </cell>
          <cell r="G4">
            <v>1650.15</v>
          </cell>
          <cell r="H4">
            <v>182.84999999999991</v>
          </cell>
          <cell r="L4">
            <v>5500</v>
          </cell>
          <cell r="M4" t="str">
            <v>Karachi</v>
          </cell>
          <cell r="N4" t="str">
            <v>Operations</v>
          </cell>
          <cell r="O4" t="str">
            <v>6873-3</v>
          </cell>
          <cell r="P4" t="str">
            <v>MCB - Clifton Br. Karachi</v>
          </cell>
          <cell r="Q4">
            <v>0</v>
          </cell>
        </row>
        <row r="5">
          <cell r="A5" t="str">
            <v>E-001</v>
          </cell>
          <cell r="B5" t="str">
            <v>Salman Azhar Ansari</v>
          </cell>
          <cell r="C5" t="str">
            <v>CEO</v>
          </cell>
          <cell r="F5">
            <v>66667</v>
          </cell>
          <cell r="G5">
            <v>30000.15</v>
          </cell>
          <cell r="H5">
            <v>3332.8499999999985</v>
          </cell>
          <cell r="L5">
            <v>100000</v>
          </cell>
          <cell r="M5" t="str">
            <v>Islamabad</v>
          </cell>
          <cell r="N5" t="str">
            <v>Management</v>
          </cell>
          <cell r="P5" t="str">
            <v>Cheque</v>
          </cell>
          <cell r="Q5">
            <v>0</v>
          </cell>
        </row>
        <row r="6">
          <cell r="A6" t="str">
            <v>E-004</v>
          </cell>
          <cell r="B6" t="str">
            <v>Syed Ali Azhar</v>
          </cell>
          <cell r="C6" t="str">
            <v>GM HR &amp; Admin (Corporate)</v>
          </cell>
          <cell r="F6">
            <v>57500</v>
          </cell>
          <cell r="G6">
            <v>25875</v>
          </cell>
          <cell r="H6">
            <v>2875</v>
          </cell>
          <cell r="L6">
            <v>86250</v>
          </cell>
          <cell r="M6" t="str">
            <v>Karachi</v>
          </cell>
          <cell r="N6" t="str">
            <v>HR &amp; Admin.</v>
          </cell>
          <cell r="O6" t="str">
            <v>PLS-3392-1</v>
          </cell>
          <cell r="P6" t="str">
            <v>MCB - Clifton Br. Karachi</v>
          </cell>
          <cell r="Q6">
            <v>0</v>
          </cell>
        </row>
        <row r="7">
          <cell r="A7" t="str">
            <v>E-006</v>
          </cell>
          <cell r="B7" t="str">
            <v>Husain Mohammad</v>
          </cell>
          <cell r="C7" t="str">
            <v>Asstt.to M.D</v>
          </cell>
          <cell r="F7">
            <v>11000</v>
          </cell>
          <cell r="G7">
            <v>4950</v>
          </cell>
          <cell r="H7">
            <v>550</v>
          </cell>
          <cell r="L7">
            <v>16500</v>
          </cell>
          <cell r="M7" t="str">
            <v>Islamabad</v>
          </cell>
          <cell r="N7" t="str">
            <v>Management</v>
          </cell>
          <cell r="O7" t="str">
            <v>CA-786-2</v>
          </cell>
          <cell r="P7" t="str">
            <v>MCB - Isb. Stoc Exchange Branch, Blue Area</v>
          </cell>
          <cell r="Q7">
            <v>0</v>
          </cell>
        </row>
        <row r="8">
          <cell r="A8" t="str">
            <v>E-011</v>
          </cell>
          <cell r="B8" t="str">
            <v>Khurshid Ahmad</v>
          </cell>
          <cell r="C8" t="str">
            <v>A.Manager Procurement</v>
          </cell>
          <cell r="F8">
            <v>18800</v>
          </cell>
          <cell r="G8">
            <v>8460</v>
          </cell>
          <cell r="H8">
            <v>940</v>
          </cell>
          <cell r="L8">
            <v>28200</v>
          </cell>
          <cell r="M8" t="str">
            <v>Islamabad</v>
          </cell>
          <cell r="N8" t="str">
            <v>Finance</v>
          </cell>
          <cell r="O8" t="str">
            <v>PLS 1923-2</v>
          </cell>
          <cell r="P8" t="str">
            <v>MCB - Isb. Stoc Exchange Branch, Blue Area</v>
          </cell>
          <cell r="Q8">
            <v>0</v>
          </cell>
        </row>
        <row r="9">
          <cell r="A9" t="str">
            <v>E-012</v>
          </cell>
          <cell r="B9" t="str">
            <v>Imran Malik</v>
          </cell>
          <cell r="C9" t="str">
            <v>Manager VSAT</v>
          </cell>
          <cell r="F9">
            <v>47333</v>
          </cell>
          <cell r="G9">
            <v>21299.850000000002</v>
          </cell>
          <cell r="H9">
            <v>2367.1499999999978</v>
          </cell>
          <cell r="L9">
            <v>71000</v>
          </cell>
          <cell r="M9" t="str">
            <v>Islamabad</v>
          </cell>
          <cell r="N9" t="str">
            <v>Operations/Engin Dev.</v>
          </cell>
          <cell r="O9" t="str">
            <v>PLS 2192-0</v>
          </cell>
          <cell r="P9" t="str">
            <v>MCB - Isb. Stoc Exchange Branch, Blue Area</v>
          </cell>
          <cell r="Q9">
            <v>0</v>
          </cell>
        </row>
        <row r="10">
          <cell r="A10" t="str">
            <v>E-013</v>
          </cell>
          <cell r="B10" t="str">
            <v>Abdul Hakim</v>
          </cell>
          <cell r="C10" t="str">
            <v>Office Assistant</v>
          </cell>
          <cell r="F10">
            <v>4333</v>
          </cell>
          <cell r="G10">
            <v>1949.8500000000001</v>
          </cell>
          <cell r="H10">
            <v>217.14999999999986</v>
          </cell>
          <cell r="L10">
            <v>6500</v>
          </cell>
          <cell r="M10" t="str">
            <v>Karachi</v>
          </cell>
          <cell r="N10" t="str">
            <v>HR &amp; Admin.</v>
          </cell>
          <cell r="O10" t="str">
            <v>PLS-5893-0</v>
          </cell>
          <cell r="P10" t="str">
            <v>MCB - Clifton Br. Karachi</v>
          </cell>
          <cell r="Q10">
            <v>0</v>
          </cell>
        </row>
        <row r="11">
          <cell r="A11" t="str">
            <v>E-015</v>
          </cell>
          <cell r="B11" t="str">
            <v>Jamal Nasir Khan</v>
          </cell>
          <cell r="C11" t="str">
            <v>Sr.Manager Eng</v>
          </cell>
          <cell r="F11">
            <v>47333</v>
          </cell>
          <cell r="G11">
            <v>21299.850000000002</v>
          </cell>
          <cell r="H11">
            <v>2367.1499999999978</v>
          </cell>
          <cell r="L11">
            <v>71000</v>
          </cell>
          <cell r="M11" t="str">
            <v>Karachi</v>
          </cell>
          <cell r="N11" t="str">
            <v>Operations</v>
          </cell>
          <cell r="O11" t="str">
            <v>PLS-5884-9</v>
          </cell>
          <cell r="P11" t="str">
            <v>MCB - Clifton Br. Karachi</v>
          </cell>
          <cell r="Q11">
            <v>0</v>
          </cell>
        </row>
        <row r="12">
          <cell r="A12" t="str">
            <v>E-016</v>
          </cell>
          <cell r="B12" t="str">
            <v>Moeen Khawaja</v>
          </cell>
          <cell r="C12" t="str">
            <v>Sr.Marketing Manager</v>
          </cell>
          <cell r="F12">
            <v>33333</v>
          </cell>
          <cell r="G12">
            <v>14999.85</v>
          </cell>
          <cell r="H12">
            <v>1667.1499999999996</v>
          </cell>
          <cell r="L12">
            <v>50000</v>
          </cell>
          <cell r="M12" t="str">
            <v>Islamabad</v>
          </cell>
          <cell r="N12" t="str">
            <v>Marketing</v>
          </cell>
          <cell r="O12" t="str">
            <v>02-6963-300</v>
          </cell>
          <cell r="P12" t="str">
            <v>Prudential Comrcl Bank, Razi Sharif Plaza, Blue Area</v>
          </cell>
          <cell r="Q12">
            <v>0</v>
          </cell>
        </row>
        <row r="13">
          <cell r="A13" t="str">
            <v>E-018</v>
          </cell>
          <cell r="B13" t="str">
            <v>Arif Shaheed Khan</v>
          </cell>
          <cell r="C13" t="str">
            <v>Manager HR &amp; A.</v>
          </cell>
          <cell r="F13">
            <v>14667</v>
          </cell>
          <cell r="G13">
            <v>6600.1500000000005</v>
          </cell>
          <cell r="H13">
            <v>732.84999999999945</v>
          </cell>
          <cell r="L13">
            <v>22000</v>
          </cell>
          <cell r="M13" t="str">
            <v>Lahore</v>
          </cell>
          <cell r="N13" t="str">
            <v>HR &amp; Admin.</v>
          </cell>
          <cell r="O13" t="str">
            <v>PLS-4158-4</v>
          </cell>
          <cell r="P13" t="str">
            <v>MCB-New Garden Town. Lahore.</v>
          </cell>
          <cell r="Q13">
            <v>0</v>
          </cell>
        </row>
        <row r="14">
          <cell r="A14" t="str">
            <v>E-019</v>
          </cell>
          <cell r="B14" t="str">
            <v>Javed Malik</v>
          </cell>
          <cell r="C14" t="str">
            <v>Regional Manager</v>
          </cell>
          <cell r="F14">
            <v>52533</v>
          </cell>
          <cell r="G14">
            <v>23639.850000000002</v>
          </cell>
          <cell r="H14">
            <v>2627.1499999999978</v>
          </cell>
          <cell r="L14">
            <v>78800</v>
          </cell>
          <cell r="M14" t="str">
            <v>Karachi</v>
          </cell>
          <cell r="N14" t="str">
            <v>Operations</v>
          </cell>
          <cell r="O14" t="str">
            <v>PLS-5885-7</v>
          </cell>
          <cell r="P14" t="str">
            <v>MCB - Clifton Br. Karachi</v>
          </cell>
          <cell r="Q14">
            <v>0</v>
          </cell>
        </row>
        <row r="15">
          <cell r="A15" t="str">
            <v>E-021</v>
          </cell>
          <cell r="B15" t="str">
            <v>Tahir Alam</v>
          </cell>
          <cell r="C15" t="str">
            <v>AM HR &amp; Admin</v>
          </cell>
          <cell r="F15">
            <v>13071</v>
          </cell>
          <cell r="G15">
            <v>5881.95</v>
          </cell>
          <cell r="H15">
            <v>653.05000000000018</v>
          </cell>
          <cell r="L15">
            <v>19606</v>
          </cell>
          <cell r="M15" t="str">
            <v>Islamabad</v>
          </cell>
          <cell r="N15" t="str">
            <v>HR &amp; Admin.</v>
          </cell>
          <cell r="O15" t="str">
            <v>PLS-2761-2</v>
          </cell>
          <cell r="P15" t="str">
            <v>MCB - Isb. Stoc Exchange Branch, Blue Area</v>
          </cell>
          <cell r="Q15">
            <v>0</v>
          </cell>
        </row>
        <row r="16">
          <cell r="A16" t="str">
            <v>E-025</v>
          </cell>
          <cell r="B16" t="str">
            <v>Syed Farhan Mahmood</v>
          </cell>
          <cell r="C16" t="str">
            <v>Assistant Manager H.R.</v>
          </cell>
          <cell r="E16">
            <v>35836</v>
          </cell>
          <cell r="F16">
            <v>15400</v>
          </cell>
          <cell r="G16">
            <v>6930</v>
          </cell>
          <cell r="H16">
            <v>770</v>
          </cell>
          <cell r="L16">
            <v>23100</v>
          </cell>
          <cell r="M16" t="str">
            <v>Islamabad</v>
          </cell>
          <cell r="N16" t="str">
            <v>HR &amp; Admin.</v>
          </cell>
          <cell r="O16" t="str">
            <v>PLS 2191-2</v>
          </cell>
          <cell r="P16" t="str">
            <v>MCB - Isb. Stoc Exchange Branch, Blue Area</v>
          </cell>
          <cell r="Q16">
            <v>0</v>
          </cell>
        </row>
        <row r="17">
          <cell r="A17" t="str">
            <v>E-027</v>
          </cell>
          <cell r="B17" t="str">
            <v>Hasan Baig</v>
          </cell>
          <cell r="C17" t="str">
            <v xml:space="preserve"> Sr. Sales Executive</v>
          </cell>
          <cell r="F17">
            <v>14000</v>
          </cell>
          <cell r="G17">
            <v>6300</v>
          </cell>
          <cell r="H17">
            <v>700</v>
          </cell>
          <cell r="L17">
            <v>21000</v>
          </cell>
          <cell r="M17" t="str">
            <v>Karachi</v>
          </cell>
          <cell r="N17" t="str">
            <v>Marketing</v>
          </cell>
          <cell r="O17" t="str">
            <v>PLS-5905-2</v>
          </cell>
          <cell r="P17" t="str">
            <v>MCB - Clifton Br. Karachi</v>
          </cell>
          <cell r="Q17">
            <v>0</v>
          </cell>
        </row>
        <row r="18">
          <cell r="A18" t="str">
            <v>E-028</v>
          </cell>
          <cell r="B18" t="str">
            <v>M.Saghir Ahmad</v>
          </cell>
          <cell r="C18" t="str">
            <v>Offfice Attendent</v>
          </cell>
          <cell r="F18">
            <v>4000</v>
          </cell>
          <cell r="G18">
            <v>1800</v>
          </cell>
          <cell r="H18">
            <v>200</v>
          </cell>
          <cell r="L18">
            <v>6000</v>
          </cell>
          <cell r="M18" t="str">
            <v>Karachi</v>
          </cell>
          <cell r="N18" t="str">
            <v>HR &amp; Admin.</v>
          </cell>
          <cell r="O18" t="str">
            <v>PLS-5926-1</v>
          </cell>
          <cell r="P18" t="str">
            <v>MCB - Clifton Br. Karachi</v>
          </cell>
          <cell r="Q18">
            <v>0</v>
          </cell>
        </row>
        <row r="19">
          <cell r="A19" t="str">
            <v>E-029</v>
          </cell>
          <cell r="B19" t="str">
            <v>Mubin Abbas</v>
          </cell>
          <cell r="C19" t="str">
            <v>IS Officer</v>
          </cell>
          <cell r="F19">
            <v>13333</v>
          </cell>
          <cell r="G19">
            <v>5999.85</v>
          </cell>
          <cell r="H19">
            <v>667.14999999999964</v>
          </cell>
          <cell r="L19">
            <v>20000</v>
          </cell>
          <cell r="M19" t="str">
            <v>Karachi</v>
          </cell>
          <cell r="N19" t="str">
            <v>Information Systems</v>
          </cell>
          <cell r="O19" t="str">
            <v>PLS-5914-3</v>
          </cell>
          <cell r="P19" t="str">
            <v>MCB - Clifton Br. Karachi</v>
          </cell>
          <cell r="Q19">
            <v>0</v>
          </cell>
        </row>
        <row r="20">
          <cell r="A20" t="str">
            <v>E-032</v>
          </cell>
          <cell r="B20" t="str">
            <v>Adnan Anwar Baig</v>
          </cell>
          <cell r="C20" t="str">
            <v>Accounts Officer</v>
          </cell>
          <cell r="F20">
            <v>6333</v>
          </cell>
          <cell r="G20">
            <v>2849.85</v>
          </cell>
          <cell r="H20">
            <v>317.15000000000009</v>
          </cell>
          <cell r="L20">
            <v>9500</v>
          </cell>
          <cell r="M20" t="str">
            <v>Lahore</v>
          </cell>
          <cell r="N20" t="str">
            <v>Finance</v>
          </cell>
          <cell r="O20" t="str">
            <v>PLS-4092-2</v>
          </cell>
          <cell r="P20" t="str">
            <v>MCB-New Garden Town. Lahore.</v>
          </cell>
          <cell r="Q20">
            <v>0</v>
          </cell>
        </row>
        <row r="21">
          <cell r="A21" t="str">
            <v>E-033</v>
          </cell>
          <cell r="B21" t="str">
            <v>Nadeem A Bhatti</v>
          </cell>
          <cell r="C21" t="str">
            <v>Asstt. Manager</v>
          </cell>
          <cell r="F21">
            <v>23333</v>
          </cell>
          <cell r="G21">
            <v>10499.85</v>
          </cell>
          <cell r="H21">
            <v>1167.1499999999996</v>
          </cell>
          <cell r="L21">
            <v>35000</v>
          </cell>
          <cell r="M21" t="str">
            <v>Lahore</v>
          </cell>
          <cell r="N21" t="str">
            <v>Operations/Engin Dev.</v>
          </cell>
          <cell r="O21" t="str">
            <v>PLS-4153-1</v>
          </cell>
          <cell r="P21" t="str">
            <v>MCB-New Garden Town. Lahore.</v>
          </cell>
          <cell r="Q21">
            <v>0</v>
          </cell>
        </row>
        <row r="22">
          <cell r="A22" t="str">
            <v>E-035</v>
          </cell>
          <cell r="B22" t="str">
            <v>Saima Afsheen Babar</v>
          </cell>
          <cell r="C22" t="str">
            <v>Admin Officer</v>
          </cell>
          <cell r="F22">
            <v>4467</v>
          </cell>
          <cell r="G22">
            <v>2010.15</v>
          </cell>
          <cell r="H22">
            <v>222.84999999999991</v>
          </cell>
          <cell r="L22">
            <v>6700</v>
          </cell>
          <cell r="M22" t="str">
            <v>Islamabad</v>
          </cell>
          <cell r="N22" t="str">
            <v>HR &amp; Admin.</v>
          </cell>
          <cell r="O22" t="str">
            <v>PLS 2200-0</v>
          </cell>
          <cell r="P22" t="str">
            <v>MCB - Isb. Stoc Exchange Branch, Blue Area</v>
          </cell>
          <cell r="Q22">
            <v>0</v>
          </cell>
        </row>
        <row r="23">
          <cell r="A23" t="str">
            <v>E-036</v>
          </cell>
          <cell r="B23" t="str">
            <v>Wajiha Malik</v>
          </cell>
          <cell r="C23" t="str">
            <v>Officer Engineering</v>
          </cell>
          <cell r="F23">
            <v>8000</v>
          </cell>
          <cell r="G23">
            <v>3600</v>
          </cell>
          <cell r="H23">
            <v>400</v>
          </cell>
          <cell r="L23">
            <v>12000</v>
          </cell>
          <cell r="M23" t="str">
            <v>Islamabad</v>
          </cell>
          <cell r="N23" t="str">
            <v>Operations/Engin Dev.</v>
          </cell>
          <cell r="O23" t="str">
            <v>PLS-2222-4</v>
          </cell>
          <cell r="P23" t="str">
            <v>MCB - Isb. Stoc Exchange Branch, Blue Area</v>
          </cell>
          <cell r="Q23">
            <v>0</v>
          </cell>
        </row>
        <row r="24">
          <cell r="A24" t="str">
            <v>E-037</v>
          </cell>
          <cell r="B24" t="str">
            <v>Abbas Hussain</v>
          </cell>
          <cell r="C24" t="str">
            <v>Field Engineer</v>
          </cell>
          <cell r="F24">
            <v>12000</v>
          </cell>
          <cell r="G24">
            <v>5400</v>
          </cell>
          <cell r="H24">
            <v>600</v>
          </cell>
          <cell r="L24">
            <v>18000</v>
          </cell>
          <cell r="M24" t="str">
            <v>Islamabad</v>
          </cell>
          <cell r="N24" t="str">
            <v>Operations/Engin Dev.</v>
          </cell>
          <cell r="O24" t="str">
            <v>PLS 2196-2</v>
          </cell>
          <cell r="P24" t="str">
            <v>MCB - Isb. Stoc Exchange Branch, Blue Area</v>
          </cell>
          <cell r="Q24">
            <v>0</v>
          </cell>
        </row>
        <row r="25">
          <cell r="A25" t="str">
            <v>E-039</v>
          </cell>
          <cell r="B25" t="str">
            <v>Ahmad Nadeem Syed</v>
          </cell>
          <cell r="C25" t="str">
            <v>Sr.Mgr.Finance</v>
          </cell>
          <cell r="F25">
            <v>55333</v>
          </cell>
          <cell r="G25">
            <v>24899.850000000002</v>
          </cell>
          <cell r="H25">
            <v>2767.1499999999978</v>
          </cell>
          <cell r="L25">
            <v>83000</v>
          </cell>
          <cell r="M25" t="str">
            <v>Islamabad</v>
          </cell>
          <cell r="N25" t="str">
            <v>Finance</v>
          </cell>
          <cell r="O25" t="str">
            <v>KB-297-1</v>
          </cell>
          <cell r="P25" t="str">
            <v>MCB - Isb. Stoc Exchange Branch, Blue Area</v>
          </cell>
          <cell r="Q25">
            <v>0</v>
          </cell>
        </row>
        <row r="26">
          <cell r="A26" t="str">
            <v>E-040</v>
          </cell>
          <cell r="B26" t="str">
            <v>Salman Zia</v>
          </cell>
          <cell r="C26" t="str">
            <v>Regional Manager</v>
          </cell>
          <cell r="F26">
            <v>27000</v>
          </cell>
          <cell r="G26">
            <v>12150</v>
          </cell>
          <cell r="H26">
            <v>1350</v>
          </cell>
          <cell r="L26">
            <v>40500</v>
          </cell>
          <cell r="M26" t="str">
            <v>Lahore</v>
          </cell>
          <cell r="N26" t="str">
            <v>Marketing</v>
          </cell>
          <cell r="O26" t="str">
            <v>PLS-4170-5</v>
          </cell>
          <cell r="P26" t="str">
            <v>MCB-New Garden Town. Lahore.</v>
          </cell>
          <cell r="Q26">
            <v>0</v>
          </cell>
        </row>
        <row r="27">
          <cell r="A27" t="str">
            <v>E-041</v>
          </cell>
          <cell r="B27" t="str">
            <v>Faraz Ahmad Siddiqui</v>
          </cell>
          <cell r="C27" t="str">
            <v>Asst. Engineer</v>
          </cell>
          <cell r="F27">
            <v>3533</v>
          </cell>
          <cell r="G27">
            <v>1589.8500000000001</v>
          </cell>
          <cell r="H27">
            <v>177.14999999999986</v>
          </cell>
          <cell r="L27">
            <v>5300</v>
          </cell>
          <cell r="M27" t="str">
            <v>Karachi</v>
          </cell>
          <cell r="N27" t="str">
            <v>Operations</v>
          </cell>
          <cell r="O27" t="str">
            <v>PLS-6032-6</v>
          </cell>
          <cell r="P27" t="str">
            <v>MCB - Clifton Br. Karachi</v>
          </cell>
          <cell r="Q27">
            <v>0</v>
          </cell>
        </row>
        <row r="28">
          <cell r="A28" t="str">
            <v>E-042</v>
          </cell>
          <cell r="B28" t="str">
            <v>Saeed Iqbal</v>
          </cell>
          <cell r="C28" t="str">
            <v>Office Attendent</v>
          </cell>
          <cell r="F28">
            <v>2200</v>
          </cell>
          <cell r="G28">
            <v>990</v>
          </cell>
          <cell r="H28">
            <v>110</v>
          </cell>
          <cell r="L28">
            <v>3300</v>
          </cell>
          <cell r="M28" t="str">
            <v>Lahore</v>
          </cell>
          <cell r="N28" t="str">
            <v>HR &amp; Admin.</v>
          </cell>
          <cell r="O28" t="str">
            <v>PLS-4159-2</v>
          </cell>
          <cell r="P28" t="str">
            <v>MCB-New Garden Town. Lahore.</v>
          </cell>
          <cell r="Q28">
            <v>0</v>
          </cell>
        </row>
        <row r="29">
          <cell r="A29" t="str">
            <v>E-044</v>
          </cell>
          <cell r="B29" t="str">
            <v>Abdul Waheed</v>
          </cell>
          <cell r="C29" t="str">
            <v>Admin Asstt.</v>
          </cell>
          <cell r="F29">
            <v>3000</v>
          </cell>
          <cell r="G29">
            <v>1350</v>
          </cell>
          <cell r="H29">
            <v>150</v>
          </cell>
          <cell r="L29">
            <v>4500</v>
          </cell>
          <cell r="M29" t="str">
            <v>Islamabad</v>
          </cell>
          <cell r="N29" t="str">
            <v>HR &amp; Admin.</v>
          </cell>
          <cell r="O29" t="str">
            <v>PLS 2199-9</v>
          </cell>
          <cell r="P29" t="str">
            <v>MCB - Isb. Stoc Exchange Branch, Blue Area</v>
          </cell>
          <cell r="Q29">
            <v>0</v>
          </cell>
        </row>
        <row r="30">
          <cell r="A30" t="str">
            <v>E-047</v>
          </cell>
          <cell r="B30" t="str">
            <v>Tariq Khan</v>
          </cell>
          <cell r="C30" t="str">
            <v>Admin Asststant</v>
          </cell>
          <cell r="F30">
            <v>3333</v>
          </cell>
          <cell r="G30">
            <v>1499.8500000000001</v>
          </cell>
          <cell r="H30">
            <v>167.14999999999986</v>
          </cell>
          <cell r="L30">
            <v>5000</v>
          </cell>
          <cell r="M30" t="str">
            <v>Islamabad</v>
          </cell>
          <cell r="N30" t="str">
            <v>HR &amp; Admin.</v>
          </cell>
          <cell r="O30" t="str">
            <v>PLS-2217-8</v>
          </cell>
          <cell r="P30" t="str">
            <v>MCB - Isb. Stoc Exchange Branch, Blue Area</v>
          </cell>
          <cell r="Q30">
            <v>0</v>
          </cell>
        </row>
        <row r="31">
          <cell r="A31" t="str">
            <v>E-048</v>
          </cell>
          <cell r="B31" t="str">
            <v>Mohammad Ali</v>
          </cell>
          <cell r="C31" t="str">
            <v>Sr.Engineer</v>
          </cell>
          <cell r="F31">
            <v>13667</v>
          </cell>
          <cell r="G31">
            <v>6150.1500000000005</v>
          </cell>
          <cell r="H31">
            <v>682.84999999999945</v>
          </cell>
          <cell r="L31">
            <v>20500</v>
          </cell>
          <cell r="M31" t="str">
            <v>Karachi</v>
          </cell>
          <cell r="N31" t="str">
            <v>Operations</v>
          </cell>
          <cell r="O31" t="str">
            <v>PLS-6075-9</v>
          </cell>
          <cell r="P31" t="str">
            <v>MCB - Clifton Br. Karachi</v>
          </cell>
          <cell r="Q31">
            <v>0</v>
          </cell>
        </row>
        <row r="32">
          <cell r="A32" t="str">
            <v>E-050</v>
          </cell>
          <cell r="B32" t="str">
            <v>Sarwat Abidi</v>
          </cell>
          <cell r="C32" t="str">
            <v>Admin Officer</v>
          </cell>
          <cell r="F32">
            <v>3667</v>
          </cell>
          <cell r="G32">
            <v>1650.15</v>
          </cell>
          <cell r="H32">
            <v>182.84999999999991</v>
          </cell>
          <cell r="L32">
            <v>5500</v>
          </cell>
          <cell r="M32" t="str">
            <v>Karachi</v>
          </cell>
          <cell r="N32" t="str">
            <v>HR &amp; Admin.</v>
          </cell>
          <cell r="O32" t="str">
            <v>PLS-6129-6</v>
          </cell>
          <cell r="P32" t="str">
            <v>MCB - Clifton Br. Karachi</v>
          </cell>
          <cell r="Q32">
            <v>0</v>
          </cell>
        </row>
        <row r="33">
          <cell r="A33" t="str">
            <v>E-053</v>
          </cell>
          <cell r="B33" t="str">
            <v>Zahid Iqbal</v>
          </cell>
          <cell r="C33" t="str">
            <v>Asst. Engineer</v>
          </cell>
          <cell r="E33">
            <v>35844</v>
          </cell>
          <cell r="F33">
            <v>8000</v>
          </cell>
          <cell r="G33">
            <v>3600</v>
          </cell>
          <cell r="H33">
            <v>400</v>
          </cell>
          <cell r="L33">
            <v>12000</v>
          </cell>
          <cell r="M33" t="str">
            <v>Islamabad</v>
          </cell>
          <cell r="N33" t="str">
            <v>Operations/Engin Dev.</v>
          </cell>
          <cell r="O33" t="str">
            <v>PLS 2189-0</v>
          </cell>
          <cell r="P33" t="str">
            <v>MCB - Isb. Stoc Exchange Branch, Blue Area</v>
          </cell>
          <cell r="Q33">
            <v>0</v>
          </cell>
        </row>
        <row r="34">
          <cell r="A34" t="str">
            <v>E-056</v>
          </cell>
          <cell r="B34" t="str">
            <v>Haroon Raees</v>
          </cell>
          <cell r="C34" t="str">
            <v>Asst. Engineer</v>
          </cell>
          <cell r="F34">
            <v>8000</v>
          </cell>
          <cell r="G34">
            <v>3600</v>
          </cell>
          <cell r="H34">
            <v>400</v>
          </cell>
          <cell r="L34">
            <v>12000</v>
          </cell>
          <cell r="M34" t="str">
            <v>Islamabad</v>
          </cell>
          <cell r="N34" t="str">
            <v>Operations/Engin Dev.</v>
          </cell>
          <cell r="O34" t="str">
            <v>PLS 2197-3</v>
          </cell>
          <cell r="P34" t="str">
            <v>MCB - Isb. Stoc Exchange Branch, Blue Area</v>
          </cell>
          <cell r="Q34">
            <v>0</v>
          </cell>
        </row>
        <row r="35">
          <cell r="A35" t="str">
            <v>E-057</v>
          </cell>
          <cell r="B35" t="str">
            <v>Modabbir Hussain</v>
          </cell>
          <cell r="C35" t="str">
            <v>AM HR &amp; Admin (Corporate)</v>
          </cell>
          <cell r="F35">
            <v>14667</v>
          </cell>
          <cell r="G35">
            <v>6600.1500000000005</v>
          </cell>
          <cell r="H35">
            <v>732.84999999999945</v>
          </cell>
          <cell r="L35">
            <v>22000</v>
          </cell>
          <cell r="M35" t="str">
            <v>Karachi</v>
          </cell>
          <cell r="N35" t="str">
            <v>HR &amp; Admin.</v>
          </cell>
          <cell r="O35" t="str">
            <v>PLS-3397-6</v>
          </cell>
          <cell r="P35" t="str">
            <v>MCB - Clifton Br. Karachi</v>
          </cell>
          <cell r="Q35">
            <v>0</v>
          </cell>
        </row>
        <row r="36">
          <cell r="A36" t="str">
            <v>E-059</v>
          </cell>
          <cell r="B36" t="str">
            <v>Safdar Iqbal</v>
          </cell>
          <cell r="C36" t="str">
            <v>Store Officer</v>
          </cell>
          <cell r="F36">
            <v>5267</v>
          </cell>
          <cell r="G36">
            <v>2370.15</v>
          </cell>
          <cell r="H36">
            <v>262.84999999999991</v>
          </cell>
          <cell r="L36">
            <v>7900</v>
          </cell>
          <cell r="M36" t="str">
            <v>Islamabad</v>
          </cell>
          <cell r="N36" t="str">
            <v>Finance</v>
          </cell>
          <cell r="O36" t="str">
            <v>PLS 2207-9</v>
          </cell>
          <cell r="P36" t="str">
            <v>MCB - Isb. Stoc Exchange Branch, Blue Area</v>
          </cell>
          <cell r="Q36">
            <v>0</v>
          </cell>
        </row>
        <row r="37">
          <cell r="A37" t="str">
            <v>E-061</v>
          </cell>
          <cell r="B37" t="str">
            <v>Mohammad Idrees</v>
          </cell>
          <cell r="C37" t="str">
            <v>Assistant Manager Finance</v>
          </cell>
          <cell r="F37">
            <v>14400</v>
          </cell>
          <cell r="G37">
            <v>6480</v>
          </cell>
          <cell r="H37">
            <v>720</v>
          </cell>
          <cell r="L37">
            <v>21600</v>
          </cell>
          <cell r="M37" t="str">
            <v>Islamabad</v>
          </cell>
          <cell r="N37" t="str">
            <v>Finance</v>
          </cell>
          <cell r="O37" t="str">
            <v>PLS 2249-1</v>
          </cell>
          <cell r="P37" t="str">
            <v>MCB - Isb. Stoc Exchange Branch, Blue Area</v>
          </cell>
          <cell r="Q37">
            <v>0</v>
          </cell>
        </row>
        <row r="38">
          <cell r="A38" t="str">
            <v>E-062</v>
          </cell>
          <cell r="B38" t="str">
            <v>Nadeem Junejo</v>
          </cell>
          <cell r="C38" t="str">
            <v>AM field. Engineering</v>
          </cell>
          <cell r="F38">
            <v>23333</v>
          </cell>
          <cell r="G38">
            <v>10499.85</v>
          </cell>
          <cell r="H38">
            <v>1167.1499999999996</v>
          </cell>
          <cell r="L38">
            <v>35000</v>
          </cell>
          <cell r="M38" t="str">
            <v>Karachi</v>
          </cell>
          <cell r="N38" t="str">
            <v>Operations</v>
          </cell>
          <cell r="O38" t="str">
            <v>PLS-6351-6</v>
          </cell>
          <cell r="P38" t="str">
            <v>MCB - Clifton Br. Karachi</v>
          </cell>
          <cell r="Q38">
            <v>0</v>
          </cell>
        </row>
        <row r="39">
          <cell r="A39" t="str">
            <v>E-063</v>
          </cell>
          <cell r="B39" t="str">
            <v>Tariq Mustafa</v>
          </cell>
          <cell r="C39" t="str">
            <v>Asst. Engineer</v>
          </cell>
          <cell r="F39">
            <v>14667</v>
          </cell>
          <cell r="G39">
            <v>6600.1500000000005</v>
          </cell>
          <cell r="H39">
            <v>732.84999999999945</v>
          </cell>
          <cell r="L39">
            <v>22000</v>
          </cell>
          <cell r="M39" t="str">
            <v>Karachi</v>
          </cell>
          <cell r="N39" t="str">
            <v>Operations</v>
          </cell>
          <cell r="O39" t="str">
            <v>PLS-6350-8</v>
          </cell>
          <cell r="P39" t="str">
            <v>MCB - Clifton Br. Karachi</v>
          </cell>
          <cell r="Q39">
            <v>0</v>
          </cell>
        </row>
        <row r="40">
          <cell r="A40" t="str">
            <v>E-064</v>
          </cell>
          <cell r="B40" t="str">
            <v>Babar Shahzad</v>
          </cell>
          <cell r="C40" t="str">
            <v>Office Assistant</v>
          </cell>
          <cell r="F40">
            <v>2333</v>
          </cell>
          <cell r="G40">
            <v>1049.8500000000001</v>
          </cell>
          <cell r="H40">
            <v>117.14999999999986</v>
          </cell>
          <cell r="L40">
            <v>3500</v>
          </cell>
          <cell r="M40" t="str">
            <v>Islamabad</v>
          </cell>
          <cell r="N40" t="str">
            <v>HR &amp; Admin.</v>
          </cell>
          <cell r="O40" t="str">
            <v>PLS-2252-</v>
          </cell>
          <cell r="P40" t="str">
            <v>MCB - Isb. Stoc Exchange Branch, Blue Area</v>
          </cell>
          <cell r="Q40">
            <v>0</v>
          </cell>
        </row>
        <row r="41">
          <cell r="A41" t="str">
            <v>E-065</v>
          </cell>
          <cell r="B41" t="str">
            <v>Kashan Chaudhry</v>
          </cell>
          <cell r="C41" t="str">
            <v>Sales Executive</v>
          </cell>
          <cell r="F41">
            <v>17333</v>
          </cell>
          <cell r="G41">
            <v>7799.85</v>
          </cell>
          <cell r="H41">
            <v>867.14999999999964</v>
          </cell>
          <cell r="L41">
            <v>26000</v>
          </cell>
          <cell r="M41" t="str">
            <v>Islamabad</v>
          </cell>
          <cell r="N41" t="str">
            <v>Marketing</v>
          </cell>
          <cell r="O41" t="str">
            <v>PLS 2281-3</v>
          </cell>
          <cell r="P41" t="str">
            <v>MCB - Isb. Stoc Exchange Branch, Blue Area</v>
          </cell>
          <cell r="Q41">
            <v>0</v>
          </cell>
        </row>
        <row r="42">
          <cell r="A42" t="str">
            <v>E-067</v>
          </cell>
          <cell r="B42" t="str">
            <v>Zain ul Abiddin</v>
          </cell>
          <cell r="C42" t="str">
            <v>Admn officer</v>
          </cell>
          <cell r="F42">
            <v>5000</v>
          </cell>
          <cell r="G42">
            <v>2250</v>
          </cell>
          <cell r="H42">
            <v>250</v>
          </cell>
          <cell r="L42">
            <v>7500</v>
          </cell>
          <cell r="M42" t="str">
            <v>Karachi</v>
          </cell>
          <cell r="N42" t="str">
            <v>HR &amp; Admin.</v>
          </cell>
          <cell r="O42" t="str">
            <v>PLS-6534-2</v>
          </cell>
          <cell r="P42" t="str">
            <v>MCB - Clifton Br. Karachi</v>
          </cell>
          <cell r="Q42">
            <v>0</v>
          </cell>
        </row>
        <row r="43">
          <cell r="A43" t="str">
            <v>E-068</v>
          </cell>
          <cell r="B43" t="str">
            <v>Muhammad Shahid</v>
          </cell>
          <cell r="C43" t="str">
            <v>IS Officer</v>
          </cell>
          <cell r="F43">
            <v>8667</v>
          </cell>
          <cell r="G43">
            <v>3900.15</v>
          </cell>
          <cell r="H43">
            <v>432.84999999999991</v>
          </cell>
          <cell r="L43">
            <v>13000</v>
          </cell>
          <cell r="M43" t="str">
            <v>Karachi</v>
          </cell>
          <cell r="N43" t="str">
            <v>Information Systems</v>
          </cell>
          <cell r="O43" t="str">
            <v>PLS-6538-7</v>
          </cell>
          <cell r="P43" t="str">
            <v>MCB - Clifton Br. Karachi</v>
          </cell>
          <cell r="Q43">
            <v>0</v>
          </cell>
        </row>
        <row r="44">
          <cell r="A44" t="str">
            <v>E-069</v>
          </cell>
          <cell r="B44" t="str">
            <v>Shahid Habib</v>
          </cell>
          <cell r="C44" t="str">
            <v>Asstt. Engineer</v>
          </cell>
          <cell r="E44">
            <v>35844</v>
          </cell>
          <cell r="F44">
            <v>8000</v>
          </cell>
          <cell r="G44">
            <v>3600</v>
          </cell>
          <cell r="H44">
            <v>400</v>
          </cell>
          <cell r="L44">
            <v>12000</v>
          </cell>
          <cell r="M44" t="str">
            <v>Islamabad</v>
          </cell>
          <cell r="N44" t="str">
            <v>Operations/Engin Dev.</v>
          </cell>
          <cell r="O44" t="str">
            <v>PLS-2360-4</v>
          </cell>
          <cell r="P44" t="str">
            <v>MCB - Isb. Stoc Exchange Branch, Blue Area</v>
          </cell>
          <cell r="Q44">
            <v>0</v>
          </cell>
        </row>
        <row r="45">
          <cell r="A45" t="str">
            <v>E-070</v>
          </cell>
          <cell r="B45" t="str">
            <v>Ghulam Abbas</v>
          </cell>
          <cell r="C45" t="str">
            <v>Office Assistant</v>
          </cell>
          <cell r="F45">
            <v>2133</v>
          </cell>
          <cell r="G45">
            <v>959.85</v>
          </cell>
          <cell r="H45">
            <v>107.14999999999998</v>
          </cell>
          <cell r="L45">
            <v>3200</v>
          </cell>
          <cell r="M45" t="str">
            <v>Islamabad</v>
          </cell>
          <cell r="N45" t="str">
            <v>HR &amp; Admin.</v>
          </cell>
          <cell r="O45" t="str">
            <v>PLS-2358-</v>
          </cell>
          <cell r="P45" t="str">
            <v>MCB - Isb. Stoc Exchange Branch, Blue Area</v>
          </cell>
          <cell r="Q45">
            <v>0</v>
          </cell>
        </row>
        <row r="46">
          <cell r="A46" t="str">
            <v>E-071</v>
          </cell>
          <cell r="B46" t="str">
            <v>Arif Sarwar</v>
          </cell>
          <cell r="C46" t="str">
            <v>Asst.Engineer</v>
          </cell>
          <cell r="F46">
            <v>6667</v>
          </cell>
          <cell r="G46">
            <v>3000.15</v>
          </cell>
          <cell r="H46">
            <v>332.84999999999991</v>
          </cell>
          <cell r="L46">
            <v>10000</v>
          </cell>
          <cell r="M46" t="str">
            <v>Lahore</v>
          </cell>
          <cell r="N46" t="str">
            <v>Operations/Engin Dev.</v>
          </cell>
          <cell r="O46" t="str">
            <v>PLS-4163-3</v>
          </cell>
          <cell r="P46" t="str">
            <v>MCB-New Garden Town. Lahore.</v>
          </cell>
          <cell r="Q46">
            <v>0</v>
          </cell>
        </row>
        <row r="47">
          <cell r="A47" t="str">
            <v>E-072</v>
          </cell>
          <cell r="B47" t="str">
            <v>Mazhar Nafees</v>
          </cell>
          <cell r="C47" t="str">
            <v>Associate Engineer</v>
          </cell>
          <cell r="F47">
            <v>6000</v>
          </cell>
          <cell r="G47">
            <v>2700</v>
          </cell>
          <cell r="H47">
            <v>300</v>
          </cell>
          <cell r="L47">
            <v>9000</v>
          </cell>
          <cell r="M47" t="str">
            <v>Karachi</v>
          </cell>
          <cell r="N47" t="str">
            <v>Operations</v>
          </cell>
          <cell r="O47" t="str">
            <v>PLS-6615-2</v>
          </cell>
          <cell r="P47" t="str">
            <v>MCB - Clifton Br. Karachi</v>
          </cell>
          <cell r="Q47">
            <v>0</v>
          </cell>
        </row>
        <row r="48">
          <cell r="A48" t="str">
            <v>E-073</v>
          </cell>
          <cell r="B48" t="str">
            <v>Khurram Ejaz</v>
          </cell>
          <cell r="C48" t="str">
            <v>Marketing Officer</v>
          </cell>
          <cell r="E48">
            <v>35804</v>
          </cell>
          <cell r="F48">
            <v>6233</v>
          </cell>
          <cell r="G48">
            <v>2804.85</v>
          </cell>
          <cell r="H48">
            <v>312.15000000000009</v>
          </cell>
          <cell r="L48">
            <v>9350</v>
          </cell>
          <cell r="M48" t="str">
            <v>Islamabad</v>
          </cell>
          <cell r="N48" t="str">
            <v>Marketing</v>
          </cell>
          <cell r="O48" t="str">
            <v>PLS 2350-5</v>
          </cell>
          <cell r="P48" t="str">
            <v>MCB - Isb. Stoc Exchange Branch, Blue Area</v>
          </cell>
          <cell r="Q48">
            <v>0</v>
          </cell>
        </row>
        <row r="49">
          <cell r="A49" t="str">
            <v>E-075</v>
          </cell>
          <cell r="B49" t="str">
            <v>Asif Aslam Chaudhry</v>
          </cell>
          <cell r="C49" t="str">
            <v>Executive Engineer</v>
          </cell>
          <cell r="F49">
            <v>12333</v>
          </cell>
          <cell r="G49">
            <v>5549.85</v>
          </cell>
          <cell r="H49">
            <v>617.14999999999964</v>
          </cell>
          <cell r="L49">
            <v>18500</v>
          </cell>
          <cell r="M49" t="str">
            <v>Lahore</v>
          </cell>
          <cell r="N49" t="str">
            <v>Operations/Engin Dev.</v>
          </cell>
          <cell r="O49" t="str">
            <v>PLS-4310-9</v>
          </cell>
          <cell r="P49" t="str">
            <v xml:space="preserve">MCB - Ladies Br. Gulberg </v>
          </cell>
          <cell r="Q49">
            <v>0</v>
          </cell>
        </row>
        <row r="50">
          <cell r="A50" t="str">
            <v>E-078</v>
          </cell>
          <cell r="B50" t="str">
            <v>Azhar Amin Mughal</v>
          </cell>
          <cell r="C50" t="str">
            <v>Web Master</v>
          </cell>
          <cell r="F50">
            <v>7667</v>
          </cell>
          <cell r="G50">
            <v>3450.15</v>
          </cell>
          <cell r="H50">
            <v>382.84999999999991</v>
          </cell>
          <cell r="L50">
            <v>11500</v>
          </cell>
          <cell r="M50" t="str">
            <v>Islamabad</v>
          </cell>
          <cell r="N50" t="str">
            <v>Operations/Engin Dev.</v>
          </cell>
          <cell r="O50" t="str">
            <v>2428-5</v>
          </cell>
          <cell r="P50" t="str">
            <v>MCB - Isb. Stoc Exchange Branch, Blue Area</v>
          </cell>
          <cell r="Q50">
            <v>0</v>
          </cell>
        </row>
        <row r="51">
          <cell r="A51" t="str">
            <v>E-079</v>
          </cell>
          <cell r="B51" t="str">
            <v>Zia-ud-Din Nayyer</v>
          </cell>
          <cell r="C51" t="str">
            <v>Finance Executive</v>
          </cell>
          <cell r="F51">
            <v>9533</v>
          </cell>
          <cell r="G51">
            <v>4289.8500000000004</v>
          </cell>
          <cell r="H51">
            <v>477.14999999999964</v>
          </cell>
          <cell r="L51">
            <v>14300</v>
          </cell>
          <cell r="M51" t="str">
            <v>Karachi</v>
          </cell>
          <cell r="N51" t="str">
            <v>Finance</v>
          </cell>
          <cell r="O51" t="str">
            <v>PLS-6700-3</v>
          </cell>
          <cell r="P51" t="str">
            <v>MCB - Clifton Br. Karachi</v>
          </cell>
          <cell r="Q51">
            <v>0</v>
          </cell>
        </row>
        <row r="52">
          <cell r="A52" t="str">
            <v>E-083</v>
          </cell>
          <cell r="B52" t="str">
            <v>Mursal Janan</v>
          </cell>
          <cell r="C52" t="str">
            <v>Office Attendant</v>
          </cell>
          <cell r="F52">
            <v>2333</v>
          </cell>
          <cell r="G52">
            <v>1049.8500000000001</v>
          </cell>
          <cell r="H52">
            <v>117.14999999999986</v>
          </cell>
          <cell r="L52">
            <v>3500</v>
          </cell>
          <cell r="M52" t="str">
            <v>Karachi</v>
          </cell>
          <cell r="N52" t="str">
            <v>HR &amp; Admin.</v>
          </cell>
          <cell r="O52" t="str">
            <v>6761-5</v>
          </cell>
          <cell r="P52" t="str">
            <v>MCB - Clifton Br. Karachi</v>
          </cell>
          <cell r="Q52">
            <v>0</v>
          </cell>
        </row>
        <row r="53">
          <cell r="A53" t="str">
            <v>E-085</v>
          </cell>
          <cell r="B53" t="str">
            <v>Majid Qayyum</v>
          </cell>
          <cell r="C53" t="str">
            <v>Admin Assistant</v>
          </cell>
          <cell r="F53">
            <v>2600</v>
          </cell>
          <cell r="G53">
            <v>1170</v>
          </cell>
          <cell r="H53">
            <v>130</v>
          </cell>
          <cell r="L53">
            <v>3900</v>
          </cell>
          <cell r="M53" t="str">
            <v>Islamabad</v>
          </cell>
          <cell r="N53" t="str">
            <v>HR &amp; Admin.</v>
          </cell>
          <cell r="O53" t="str">
            <v>02-6955-300</v>
          </cell>
          <cell r="P53" t="str">
            <v>Prudential Comrcl Bank, Razi Sharif Plaza, Blue Area</v>
          </cell>
          <cell r="Q53">
            <v>0</v>
          </cell>
        </row>
        <row r="54">
          <cell r="A54" t="str">
            <v>E-086</v>
          </cell>
          <cell r="B54" t="str">
            <v>Fahim-ul-Islam</v>
          </cell>
          <cell r="C54" t="str">
            <v>Ex.customer services</v>
          </cell>
          <cell r="F54">
            <v>11333</v>
          </cell>
          <cell r="G54">
            <v>5099.8500000000004</v>
          </cell>
          <cell r="H54">
            <v>567.14999999999964</v>
          </cell>
          <cell r="L54">
            <v>17000</v>
          </cell>
          <cell r="M54" t="str">
            <v>Karachi</v>
          </cell>
          <cell r="N54" t="str">
            <v>Marketing</v>
          </cell>
          <cell r="O54" t="str">
            <v>6769-2</v>
          </cell>
          <cell r="P54" t="str">
            <v>MCB - Clifton Br. Karachi</v>
          </cell>
          <cell r="Q54">
            <v>0</v>
          </cell>
        </row>
        <row r="55">
          <cell r="A55" t="str">
            <v>E-087</v>
          </cell>
          <cell r="B55" t="str">
            <v>Mudassir Iqbal</v>
          </cell>
          <cell r="C55" t="str">
            <v>Tech. Officer</v>
          </cell>
          <cell r="F55">
            <v>4133</v>
          </cell>
          <cell r="G55">
            <v>1859.8500000000001</v>
          </cell>
          <cell r="H55">
            <v>207.14999999999986</v>
          </cell>
          <cell r="L55">
            <v>6200</v>
          </cell>
          <cell r="M55" t="str">
            <v>Lahore</v>
          </cell>
          <cell r="N55" t="str">
            <v>Operations/Engin Dev.</v>
          </cell>
          <cell r="O55" t="str">
            <v>PLS-4157-6</v>
          </cell>
          <cell r="P55" t="str">
            <v>MCB-New Garden Town. Lahore.</v>
          </cell>
          <cell r="Q55">
            <v>0</v>
          </cell>
        </row>
        <row r="56">
          <cell r="A56" t="str">
            <v>E-088</v>
          </cell>
          <cell r="B56" t="str">
            <v>Najeeb Ahmad Hashmi</v>
          </cell>
          <cell r="C56" t="str">
            <v>Product Manager</v>
          </cell>
          <cell r="F56">
            <v>15733</v>
          </cell>
          <cell r="G56">
            <v>7079.85</v>
          </cell>
          <cell r="H56">
            <v>787.14999999999964</v>
          </cell>
          <cell r="L56">
            <v>23600</v>
          </cell>
          <cell r="M56" t="str">
            <v>Karachi</v>
          </cell>
          <cell r="N56" t="str">
            <v>Marketing</v>
          </cell>
          <cell r="O56" t="str">
            <v>6744-1</v>
          </cell>
          <cell r="P56" t="str">
            <v>MCB - Clifton Br. Karachi</v>
          </cell>
          <cell r="Q56">
            <v>0</v>
          </cell>
        </row>
        <row r="57">
          <cell r="A57" t="str">
            <v>E-089</v>
          </cell>
          <cell r="B57" t="str">
            <v>Amir Awan</v>
          </cell>
          <cell r="C57" t="str">
            <v>A.M. Sales</v>
          </cell>
          <cell r="E57">
            <v>35844</v>
          </cell>
          <cell r="F57">
            <v>18000</v>
          </cell>
          <cell r="G57">
            <v>8100</v>
          </cell>
          <cell r="H57">
            <v>900</v>
          </cell>
          <cell r="L57">
            <v>27000</v>
          </cell>
          <cell r="M57" t="str">
            <v>Karachi</v>
          </cell>
          <cell r="N57" t="str">
            <v>Marketing</v>
          </cell>
          <cell r="P57" t="str">
            <v>Cheque</v>
          </cell>
          <cell r="Q57">
            <v>0</v>
          </cell>
        </row>
        <row r="58">
          <cell r="A58" t="str">
            <v>E-090</v>
          </cell>
          <cell r="B58" t="str">
            <v>Ejaz Ahmed Kazi</v>
          </cell>
          <cell r="C58" t="str">
            <v>Executive Engineer</v>
          </cell>
          <cell r="D58">
            <v>35729</v>
          </cell>
          <cell r="F58">
            <v>10333</v>
          </cell>
          <cell r="G58">
            <v>4649.8500000000004</v>
          </cell>
          <cell r="H58">
            <v>517.14999999999964</v>
          </cell>
          <cell r="L58">
            <v>15500</v>
          </cell>
          <cell r="M58" t="str">
            <v>Karachi</v>
          </cell>
          <cell r="N58" t="str">
            <v>Engineering</v>
          </cell>
          <cell r="O58" t="str">
            <v>6879-1</v>
          </cell>
          <cell r="P58" t="str">
            <v>MCB - Clifton Br. Karachi</v>
          </cell>
          <cell r="Q58">
            <v>0</v>
          </cell>
        </row>
        <row r="59">
          <cell r="A59" t="str">
            <v>E-091</v>
          </cell>
          <cell r="B59" t="str">
            <v>Syed Adnan Shafqat</v>
          </cell>
          <cell r="C59" t="str">
            <v>Finance Executive</v>
          </cell>
          <cell r="D59">
            <v>35718</v>
          </cell>
          <cell r="F59">
            <v>10000</v>
          </cell>
          <cell r="G59">
            <v>4500</v>
          </cell>
          <cell r="H59">
            <v>500</v>
          </cell>
          <cell r="L59">
            <v>15000</v>
          </cell>
          <cell r="M59" t="str">
            <v>Karachi</v>
          </cell>
          <cell r="N59" t="str">
            <v>Finance</v>
          </cell>
          <cell r="O59" t="str">
            <v>6876-7</v>
          </cell>
          <cell r="P59" t="str">
            <v>MCB - Clifton Br. Karachi</v>
          </cell>
          <cell r="Q59">
            <v>0</v>
          </cell>
        </row>
        <row r="60">
          <cell r="A60" t="str">
            <v>E-092</v>
          </cell>
          <cell r="B60" t="str">
            <v>Syed Yousuf Jaffar</v>
          </cell>
          <cell r="C60" t="str">
            <v>GM Finance</v>
          </cell>
          <cell r="D60">
            <v>35735</v>
          </cell>
          <cell r="F60">
            <v>46000</v>
          </cell>
          <cell r="G60">
            <v>20700</v>
          </cell>
          <cell r="H60">
            <v>2300</v>
          </cell>
          <cell r="L60">
            <v>69000</v>
          </cell>
          <cell r="M60" t="str">
            <v>Karachi</v>
          </cell>
          <cell r="N60" t="str">
            <v>Finance</v>
          </cell>
          <cell r="O60" t="str">
            <v>6913-6</v>
          </cell>
          <cell r="P60" t="str">
            <v>MCB - Clifton Br. Karachi</v>
          </cell>
          <cell r="Q60">
            <v>0</v>
          </cell>
        </row>
        <row r="61">
          <cell r="A61" t="str">
            <v>E-093</v>
          </cell>
          <cell r="B61" t="str">
            <v>Kaiser Shahzad</v>
          </cell>
          <cell r="C61" t="str">
            <v>Customer Service Officer</v>
          </cell>
          <cell r="D61">
            <v>35735</v>
          </cell>
          <cell r="F61">
            <v>8333</v>
          </cell>
          <cell r="G61">
            <v>3749.85</v>
          </cell>
          <cell r="H61">
            <v>417.15000000000009</v>
          </cell>
          <cell r="L61">
            <v>12500</v>
          </cell>
          <cell r="M61" t="str">
            <v>Karachi</v>
          </cell>
          <cell r="N61" t="str">
            <v>Customer Services</v>
          </cell>
          <cell r="O61" t="str">
            <v>6885-8</v>
          </cell>
          <cell r="P61" t="str">
            <v>MCB - Clifton Br. Karachi</v>
          </cell>
          <cell r="Q61">
            <v>0</v>
          </cell>
        </row>
        <row r="62">
          <cell r="A62" t="str">
            <v>E-094</v>
          </cell>
          <cell r="B62" t="str">
            <v>Muhammad Waseem</v>
          </cell>
          <cell r="C62" t="str">
            <v>IS Officer</v>
          </cell>
          <cell r="D62">
            <v>35744</v>
          </cell>
          <cell r="F62">
            <v>6000</v>
          </cell>
          <cell r="G62">
            <v>2700</v>
          </cell>
          <cell r="H62">
            <v>300</v>
          </cell>
          <cell r="L62">
            <v>9000</v>
          </cell>
          <cell r="M62" t="str">
            <v>Karachi</v>
          </cell>
          <cell r="N62" t="str">
            <v>Information Systems</v>
          </cell>
          <cell r="O62" t="str">
            <v>6906-1</v>
          </cell>
          <cell r="P62" t="str">
            <v>MCB - Clifton Br. Karachi</v>
          </cell>
          <cell r="Q62">
            <v>0</v>
          </cell>
        </row>
        <row r="63">
          <cell r="A63" t="str">
            <v>E-095</v>
          </cell>
          <cell r="B63" t="str">
            <v>Zameer Amjad</v>
          </cell>
          <cell r="C63" t="str">
            <v>Finance Officer</v>
          </cell>
          <cell r="D63">
            <v>35753</v>
          </cell>
          <cell r="F63">
            <v>4667</v>
          </cell>
          <cell r="G63">
            <v>2100.15</v>
          </cell>
          <cell r="H63">
            <v>232.84999999999991</v>
          </cell>
          <cell r="L63">
            <v>7000</v>
          </cell>
          <cell r="M63" t="str">
            <v>Karachi</v>
          </cell>
          <cell r="N63" t="str">
            <v>Finance</v>
          </cell>
          <cell r="O63" t="str">
            <v>6904-5</v>
          </cell>
          <cell r="P63" t="str">
            <v>MCB - Clifton Br. Karachi</v>
          </cell>
          <cell r="Q63">
            <v>0</v>
          </cell>
        </row>
        <row r="64">
          <cell r="A64" t="str">
            <v>E-096</v>
          </cell>
          <cell r="B64" t="str">
            <v>M. Salman Usmani</v>
          </cell>
          <cell r="C64" t="str">
            <v>Officer Finance</v>
          </cell>
          <cell r="D64">
            <v>35765</v>
          </cell>
          <cell r="F64">
            <v>6000</v>
          </cell>
          <cell r="G64">
            <v>2700</v>
          </cell>
          <cell r="H64">
            <v>300</v>
          </cell>
          <cell r="L64">
            <v>9000</v>
          </cell>
          <cell r="M64" t="str">
            <v>Karachi</v>
          </cell>
          <cell r="N64" t="str">
            <v>Finance</v>
          </cell>
          <cell r="O64" t="str">
            <v>6965-0</v>
          </cell>
          <cell r="P64" t="str">
            <v>MCB - Clifton Br. Karachi</v>
          </cell>
          <cell r="Q64">
            <v>0</v>
          </cell>
        </row>
        <row r="65">
          <cell r="A65" t="str">
            <v>E-097</v>
          </cell>
          <cell r="B65" t="str">
            <v>Shaikh Omair Ahmed</v>
          </cell>
          <cell r="C65" t="str">
            <v>Sales Executive</v>
          </cell>
          <cell r="D65">
            <v>35765</v>
          </cell>
          <cell r="F65">
            <v>6667</v>
          </cell>
          <cell r="G65">
            <v>3000.15</v>
          </cell>
          <cell r="H65">
            <v>332.84999999999991</v>
          </cell>
          <cell r="L65">
            <v>10000</v>
          </cell>
          <cell r="M65" t="str">
            <v>Karachi</v>
          </cell>
          <cell r="N65" t="str">
            <v>Sales</v>
          </cell>
          <cell r="O65" t="str">
            <v>6935-3</v>
          </cell>
          <cell r="P65" t="str">
            <v>MCB - Clifton Br. Karachi</v>
          </cell>
          <cell r="Q65">
            <v>0</v>
          </cell>
        </row>
        <row r="66">
          <cell r="A66" t="str">
            <v>E-098</v>
          </cell>
          <cell r="B66" t="str">
            <v>Zubair Ahmad Chaudry</v>
          </cell>
          <cell r="C66" t="str">
            <v>Assistant Engineer</v>
          </cell>
          <cell r="D66">
            <v>35774</v>
          </cell>
          <cell r="F66">
            <v>7133</v>
          </cell>
          <cell r="G66">
            <v>3209.85</v>
          </cell>
          <cell r="H66">
            <v>357.15000000000009</v>
          </cell>
          <cell r="L66">
            <v>10700</v>
          </cell>
          <cell r="M66" t="str">
            <v>Islamabad</v>
          </cell>
          <cell r="N66" t="str">
            <v>Operations/Engin Dev.</v>
          </cell>
          <cell r="O66" t="str">
            <v>2627-7</v>
          </cell>
          <cell r="P66" t="str">
            <v>MCB - Isb. Stoc Exchange Branch, Blue Area</v>
          </cell>
          <cell r="Q66">
            <v>0</v>
          </cell>
        </row>
        <row r="67">
          <cell r="A67" t="str">
            <v>E-099</v>
          </cell>
          <cell r="B67" t="str">
            <v>Syeda Huma Rizvi</v>
          </cell>
          <cell r="C67" t="str">
            <v>Customer Service Officer</v>
          </cell>
          <cell r="D67">
            <v>35777</v>
          </cell>
          <cell r="F67">
            <v>5733</v>
          </cell>
          <cell r="G67">
            <v>2579.85</v>
          </cell>
          <cell r="H67">
            <v>287.15000000000009</v>
          </cell>
          <cell r="L67">
            <v>8600</v>
          </cell>
          <cell r="M67" t="str">
            <v>Karachi</v>
          </cell>
          <cell r="N67" t="str">
            <v>Customer Services</v>
          </cell>
          <cell r="O67" t="str">
            <v>6947-8</v>
          </cell>
          <cell r="P67" t="str">
            <v>MCB - Clifton Br. Karachi</v>
          </cell>
          <cell r="Q67">
            <v>0</v>
          </cell>
        </row>
        <row r="68">
          <cell r="A68" t="str">
            <v>E-100</v>
          </cell>
          <cell r="B68" t="str">
            <v>Arshad Saeed</v>
          </cell>
          <cell r="C68" t="str">
            <v>Assistant Engineer</v>
          </cell>
          <cell r="D68">
            <v>35780</v>
          </cell>
          <cell r="F68">
            <v>8333</v>
          </cell>
          <cell r="G68">
            <v>3749.85</v>
          </cell>
          <cell r="H68">
            <v>417.15000000000009</v>
          </cell>
          <cell r="L68">
            <v>12500</v>
          </cell>
          <cell r="M68" t="str">
            <v>Karachi</v>
          </cell>
          <cell r="N68" t="str">
            <v>Engineering</v>
          </cell>
          <cell r="O68" t="str">
            <v>6710-2</v>
          </cell>
          <cell r="P68" t="str">
            <v>MCB - Clifton Br. Karachi</v>
          </cell>
          <cell r="Q68">
            <v>0</v>
          </cell>
        </row>
        <row r="69">
          <cell r="A69" t="str">
            <v>E-101</v>
          </cell>
          <cell r="B69" t="str">
            <v>Sami ullah Khan</v>
          </cell>
          <cell r="C69" t="str">
            <v>Assistant Engineer</v>
          </cell>
          <cell r="D69">
            <v>35782</v>
          </cell>
          <cell r="F69">
            <v>8333</v>
          </cell>
          <cell r="G69">
            <v>3749.85</v>
          </cell>
          <cell r="H69">
            <v>417.15000000000009</v>
          </cell>
          <cell r="L69">
            <v>12500</v>
          </cell>
          <cell r="M69" t="str">
            <v>Karachi</v>
          </cell>
          <cell r="N69" t="str">
            <v>Engineering</v>
          </cell>
          <cell r="O69" t="str">
            <v>6745-2</v>
          </cell>
          <cell r="P69" t="str">
            <v>MCB - Clifton Br. Karachi</v>
          </cell>
          <cell r="Q69">
            <v>0</v>
          </cell>
        </row>
        <row r="70">
          <cell r="A70" t="str">
            <v>E-102</v>
          </cell>
          <cell r="B70" t="str">
            <v>Mohammad Naveed</v>
          </cell>
          <cell r="C70" t="str">
            <v>Assistant Engineer</v>
          </cell>
          <cell r="D70">
            <v>35782</v>
          </cell>
          <cell r="F70">
            <v>8333</v>
          </cell>
          <cell r="G70">
            <v>3749.85</v>
          </cell>
          <cell r="H70">
            <v>417.15000000000009</v>
          </cell>
          <cell r="L70">
            <v>12500</v>
          </cell>
          <cell r="M70" t="str">
            <v>Karachi</v>
          </cell>
          <cell r="N70" t="str">
            <v>Engineering</v>
          </cell>
          <cell r="O70" t="str">
            <v>6701-1</v>
          </cell>
          <cell r="P70" t="str">
            <v>MCB - Clifton Br. Karachi</v>
          </cell>
          <cell r="Q70">
            <v>0</v>
          </cell>
        </row>
        <row r="71">
          <cell r="A71" t="str">
            <v>E-103</v>
          </cell>
          <cell r="B71" t="str">
            <v>Munawar Hussain</v>
          </cell>
          <cell r="C71" t="str">
            <v>Driver</v>
          </cell>
          <cell r="D71">
            <v>35774</v>
          </cell>
          <cell r="E71" t="str">
            <v>???????</v>
          </cell>
          <cell r="F71">
            <v>2100</v>
          </cell>
          <cell r="G71">
            <v>945</v>
          </cell>
          <cell r="H71">
            <v>0</v>
          </cell>
          <cell r="I71">
            <v>775</v>
          </cell>
          <cell r="J71">
            <v>180</v>
          </cell>
          <cell r="K71" t="str">
            <v>Convnc</v>
          </cell>
          <cell r="L71">
            <v>4000</v>
          </cell>
          <cell r="M71" t="str">
            <v>Lahore</v>
          </cell>
          <cell r="N71" t="str">
            <v>HR &amp; Admin.</v>
          </cell>
          <cell r="P71" t="str">
            <v>Cheque</v>
          </cell>
          <cell r="Q71" t="e">
            <v>#VALUE!</v>
          </cell>
        </row>
        <row r="72">
          <cell r="A72" t="str">
            <v>E-104</v>
          </cell>
          <cell r="B72" t="str">
            <v>Asif Zafar Durrani</v>
          </cell>
          <cell r="C72" t="str">
            <v>Sr.Exec.Bus.Development</v>
          </cell>
          <cell r="D72">
            <v>35796</v>
          </cell>
          <cell r="F72">
            <v>12000</v>
          </cell>
          <cell r="G72">
            <v>5400</v>
          </cell>
          <cell r="H72">
            <v>600</v>
          </cell>
          <cell r="L72">
            <v>18000</v>
          </cell>
          <cell r="M72" t="str">
            <v>Islamabad</v>
          </cell>
          <cell r="N72" t="str">
            <v>Marketing</v>
          </cell>
          <cell r="O72" t="str">
            <v>2644-1</v>
          </cell>
          <cell r="P72" t="str">
            <v>MCB - Isb. Stoc Exchange Branch, Blue Area</v>
          </cell>
          <cell r="Q72">
            <v>0</v>
          </cell>
        </row>
        <row r="73">
          <cell r="A73" t="str">
            <v>E-105</v>
          </cell>
          <cell r="B73" t="str">
            <v>Umair Ahmad</v>
          </cell>
          <cell r="C73" t="str">
            <v>LAN Administrator</v>
          </cell>
          <cell r="D73">
            <v>35802</v>
          </cell>
          <cell r="F73">
            <v>6667</v>
          </cell>
          <cell r="G73">
            <v>3000.15</v>
          </cell>
          <cell r="H73">
            <v>332.84999999999991</v>
          </cell>
          <cell r="L73">
            <v>10000</v>
          </cell>
          <cell r="M73" t="str">
            <v>Karachi</v>
          </cell>
          <cell r="N73" t="str">
            <v>Information Systems</v>
          </cell>
          <cell r="O73" t="str">
            <v>6873-3</v>
          </cell>
          <cell r="P73" t="str">
            <v>MCB - Clifton Br. Karachi</v>
          </cell>
          <cell r="Q73">
            <v>0</v>
          </cell>
        </row>
        <row r="74">
          <cell r="A74" t="str">
            <v>E-106</v>
          </cell>
          <cell r="B74" t="str">
            <v>Furqan Ahmed</v>
          </cell>
          <cell r="C74" t="str">
            <v>Assistant Engineer</v>
          </cell>
          <cell r="D74">
            <v>35807</v>
          </cell>
          <cell r="F74">
            <v>7333</v>
          </cell>
          <cell r="G74">
            <v>3299.85</v>
          </cell>
          <cell r="H74">
            <v>367.15000000000009</v>
          </cell>
          <cell r="L74">
            <v>11000</v>
          </cell>
          <cell r="M74" t="str">
            <v>Lahore</v>
          </cell>
          <cell r="N74" t="str">
            <v>Operations/Engin Dev.</v>
          </cell>
          <cell r="O74" t="str">
            <v>PLS-4154-2</v>
          </cell>
          <cell r="P74" t="str">
            <v>MCB-New Garden Town. Lahore.</v>
          </cell>
          <cell r="Q74">
            <v>0</v>
          </cell>
        </row>
        <row r="75">
          <cell r="A75" t="str">
            <v>E-107</v>
          </cell>
          <cell r="B75" t="str">
            <v>Asif Habib</v>
          </cell>
          <cell r="C75" t="str">
            <v>Mgr.Information Systems</v>
          </cell>
          <cell r="D75">
            <v>35814</v>
          </cell>
          <cell r="F75">
            <v>29333</v>
          </cell>
          <cell r="G75">
            <v>13199.85</v>
          </cell>
          <cell r="H75">
            <v>1467.1499999999996</v>
          </cell>
          <cell r="L75">
            <v>44000</v>
          </cell>
          <cell r="M75" t="str">
            <v>Karachi</v>
          </cell>
          <cell r="N75" t="str">
            <v>Information Systems</v>
          </cell>
          <cell r="O75" t="str">
            <v>PLS-7005-4</v>
          </cell>
          <cell r="P75" t="str">
            <v>MCB - Clifton Br. Karachi</v>
          </cell>
          <cell r="Q75">
            <v>0</v>
          </cell>
        </row>
        <row r="76">
          <cell r="A76" t="str">
            <v>E-108</v>
          </cell>
          <cell r="B76" t="str">
            <v>Nigel Clemonds</v>
          </cell>
          <cell r="C76" t="str">
            <v>AM Internet Operations</v>
          </cell>
          <cell r="D76">
            <v>35814</v>
          </cell>
          <cell r="F76">
            <v>15000</v>
          </cell>
          <cell r="G76">
            <v>6750</v>
          </cell>
          <cell r="H76">
            <v>750</v>
          </cell>
          <cell r="L76">
            <v>22500</v>
          </cell>
          <cell r="M76" t="str">
            <v>Karachi</v>
          </cell>
          <cell r="N76" t="str">
            <v>Customer Services</v>
          </cell>
          <cell r="O76" t="str">
            <v>PLS-3494-0</v>
          </cell>
          <cell r="P76" t="str">
            <v>MCB - Clifton Br. Karachi</v>
          </cell>
          <cell r="Q76">
            <v>0</v>
          </cell>
        </row>
        <row r="77">
          <cell r="A77" t="str">
            <v>E-109</v>
          </cell>
          <cell r="B77" t="str">
            <v>Ali Ahmed Khan</v>
          </cell>
          <cell r="C77" t="str">
            <v>Customer Service Officer</v>
          </cell>
          <cell r="D77">
            <v>35814</v>
          </cell>
          <cell r="F77">
            <v>7333</v>
          </cell>
          <cell r="G77">
            <v>3299.85</v>
          </cell>
          <cell r="H77">
            <v>367.15000000000009</v>
          </cell>
          <cell r="L77">
            <v>11000</v>
          </cell>
          <cell r="M77" t="str">
            <v>Karachi</v>
          </cell>
          <cell r="N77" t="str">
            <v>Customer Services</v>
          </cell>
          <cell r="O77" t="str">
            <v>6980-5</v>
          </cell>
          <cell r="P77" t="str">
            <v>MCB - Clifton Br. Karachi</v>
          </cell>
          <cell r="Q77">
            <v>0</v>
          </cell>
        </row>
        <row r="78">
          <cell r="A78" t="str">
            <v>E-110</v>
          </cell>
          <cell r="B78" t="str">
            <v>Asim Riaz</v>
          </cell>
          <cell r="C78" t="str">
            <v>Administration Officer</v>
          </cell>
          <cell r="D78">
            <v>35827</v>
          </cell>
          <cell r="F78">
            <v>3667</v>
          </cell>
          <cell r="G78">
            <v>1650.15</v>
          </cell>
          <cell r="H78">
            <v>182.84999999999991</v>
          </cell>
          <cell r="L78">
            <v>5500</v>
          </cell>
          <cell r="M78" t="str">
            <v>Islamabad</v>
          </cell>
          <cell r="N78" t="str">
            <v>HR &amp; Admin.</v>
          </cell>
          <cell r="O78" t="str">
            <v>2686-3</v>
          </cell>
          <cell r="P78" t="str">
            <v>MCB - Isb. Stoc Exchange Branch, Blue Area</v>
          </cell>
          <cell r="Q78">
            <v>0</v>
          </cell>
        </row>
        <row r="79">
          <cell r="A79" t="str">
            <v>E-111</v>
          </cell>
          <cell r="B79" t="str">
            <v>Rabia Gharib</v>
          </cell>
          <cell r="C79" t="str">
            <v>Customer Service Officer</v>
          </cell>
          <cell r="D79">
            <v>35832</v>
          </cell>
          <cell r="F79">
            <v>5667</v>
          </cell>
          <cell r="G79">
            <v>2550.15</v>
          </cell>
          <cell r="H79">
            <v>282.84999999999991</v>
          </cell>
          <cell r="L79">
            <v>8500</v>
          </cell>
          <cell r="M79" t="str">
            <v>Karachi</v>
          </cell>
          <cell r="N79" t="str">
            <v>Customer Services</v>
          </cell>
          <cell r="O79" t="str">
            <v>PLS-7010-3</v>
          </cell>
          <cell r="P79" t="str">
            <v>MCB - Clifton Br. Karachi</v>
          </cell>
          <cell r="Q79">
            <v>0</v>
          </cell>
        </row>
        <row r="80">
          <cell r="A80" t="str">
            <v>E-112</v>
          </cell>
          <cell r="B80" t="str">
            <v>Nyla Marie Sheikh</v>
          </cell>
          <cell r="C80" t="str">
            <v>Customer Service Officer</v>
          </cell>
          <cell r="D80">
            <v>35832</v>
          </cell>
          <cell r="F80">
            <v>4000</v>
          </cell>
          <cell r="G80">
            <v>1800</v>
          </cell>
          <cell r="H80">
            <v>200</v>
          </cell>
          <cell r="L80">
            <v>6000</v>
          </cell>
          <cell r="M80" t="str">
            <v>Karachi</v>
          </cell>
          <cell r="N80" t="str">
            <v>Customer Services</v>
          </cell>
          <cell r="O80" t="str">
            <v>PLS-7011-1</v>
          </cell>
          <cell r="P80" t="str">
            <v>MCB - Clifton Br. Karachi</v>
          </cell>
          <cell r="Q80">
            <v>0</v>
          </cell>
        </row>
        <row r="81">
          <cell r="A81" t="str">
            <v>E-113</v>
          </cell>
          <cell r="B81" t="str">
            <v>Iftikhar Ilyas</v>
          </cell>
          <cell r="C81" t="str">
            <v>Assistant Engineer</v>
          </cell>
          <cell r="D81">
            <v>35886</v>
          </cell>
          <cell r="F81">
            <v>8333</v>
          </cell>
          <cell r="G81">
            <v>3749.85</v>
          </cell>
          <cell r="H81">
            <v>417.15000000000009</v>
          </cell>
          <cell r="L81">
            <v>12500</v>
          </cell>
          <cell r="M81" t="str">
            <v>Islamabad</v>
          </cell>
          <cell r="N81" t="str">
            <v>Operations/Engin Dev.</v>
          </cell>
          <cell r="O81" t="str">
            <v>7617-300</v>
          </cell>
          <cell r="P81" t="str">
            <v>Prudential Comrcl Bank, Razi Sharif Plaza, Blue Area</v>
          </cell>
          <cell r="Q81">
            <v>0</v>
          </cell>
        </row>
        <row r="82">
          <cell r="A82" t="str">
            <v>E-114</v>
          </cell>
          <cell r="B82" t="str">
            <v>Wajiha Mirza</v>
          </cell>
          <cell r="C82" t="str">
            <v>Assistant Engineer</v>
          </cell>
          <cell r="F82">
            <v>8333</v>
          </cell>
          <cell r="G82">
            <v>3749.85</v>
          </cell>
          <cell r="H82">
            <v>417.15000000000009</v>
          </cell>
          <cell r="L82">
            <v>12500</v>
          </cell>
          <cell r="M82" t="str">
            <v>Islamabad</v>
          </cell>
          <cell r="N82" t="str">
            <v>Operations/Engin Dev.</v>
          </cell>
          <cell r="O82" t="str">
            <v>2-7625-300</v>
          </cell>
          <cell r="P82" t="str">
            <v>Prudential Comrcl Bank, Razi Sharif Plaza, Blue Area</v>
          </cell>
          <cell r="Q82">
            <v>0</v>
          </cell>
        </row>
        <row r="83">
          <cell r="A83" t="str">
            <v>E-115</v>
          </cell>
          <cell r="B83" t="str">
            <v>Zaman Saeed</v>
          </cell>
          <cell r="C83" t="str">
            <v>Administration Officer</v>
          </cell>
          <cell r="D83">
            <v>35914</v>
          </cell>
          <cell r="F83">
            <v>4667</v>
          </cell>
          <cell r="G83">
            <v>2100.15</v>
          </cell>
          <cell r="H83">
            <v>232.84999999999991</v>
          </cell>
          <cell r="L83">
            <v>7000</v>
          </cell>
          <cell r="M83" t="str">
            <v>Karachi</v>
          </cell>
          <cell r="N83" t="str">
            <v>HR &amp; Admin.</v>
          </cell>
          <cell r="O83" t="str">
            <v>7080-6</v>
          </cell>
          <cell r="P83" t="str">
            <v>MCB - Clifton Br. Karachi</v>
          </cell>
          <cell r="Q83">
            <v>0</v>
          </cell>
        </row>
        <row r="84">
          <cell r="A84" t="str">
            <v>E-116</v>
          </cell>
          <cell r="B84" t="str">
            <v>Adnan Riaz</v>
          </cell>
          <cell r="C84" t="str">
            <v>System Administrator</v>
          </cell>
          <cell r="F84">
            <v>6667</v>
          </cell>
          <cell r="G84">
            <v>3000.15</v>
          </cell>
          <cell r="H84">
            <v>332.84999999999991</v>
          </cell>
          <cell r="L84">
            <v>10000</v>
          </cell>
          <cell r="M84" t="str">
            <v>Islamabad</v>
          </cell>
          <cell r="N84" t="str">
            <v>Operations/Engin Dev.</v>
          </cell>
          <cell r="O84" t="str">
            <v>2-7994-300</v>
          </cell>
          <cell r="P84" t="str">
            <v>Prudential Comrcl Bank, Razi Sharif Plaza, Blue Area</v>
          </cell>
          <cell r="Q84">
            <v>0</v>
          </cell>
        </row>
        <row r="85">
          <cell r="A85" t="str">
            <v>E-117</v>
          </cell>
          <cell r="B85" t="str">
            <v>Shahzad Alam</v>
          </cell>
          <cell r="C85" t="str">
            <v>Assistant Engineer</v>
          </cell>
          <cell r="F85">
            <v>8333</v>
          </cell>
          <cell r="G85">
            <v>3749.85</v>
          </cell>
          <cell r="H85">
            <v>417.15000000000009</v>
          </cell>
          <cell r="L85">
            <v>12500</v>
          </cell>
          <cell r="M85" t="str">
            <v>Karachi</v>
          </cell>
          <cell r="N85" t="str">
            <v>Engineering</v>
          </cell>
          <cell r="O85" t="str">
            <v>6878-3</v>
          </cell>
          <cell r="P85" t="str">
            <v>MCB - Clifton Br. Karachi</v>
          </cell>
          <cell r="Q85">
            <v>0</v>
          </cell>
        </row>
        <row r="86">
          <cell r="A86" t="str">
            <v>E-118</v>
          </cell>
          <cell r="B86" t="str">
            <v>Tauqeer Hasan</v>
          </cell>
          <cell r="C86" t="str">
            <v>Executive Engineer</v>
          </cell>
          <cell r="D86">
            <v>35947</v>
          </cell>
          <cell r="F86">
            <v>9667</v>
          </cell>
          <cell r="G86">
            <v>4350.1500000000005</v>
          </cell>
          <cell r="H86">
            <v>482.84999999999945</v>
          </cell>
          <cell r="L86">
            <v>14500</v>
          </cell>
          <cell r="M86" t="str">
            <v>Islamabad</v>
          </cell>
          <cell r="N86" t="str">
            <v>Operations/Engin Dev.</v>
          </cell>
          <cell r="O86" t="str">
            <v>2826-9</v>
          </cell>
          <cell r="P86" t="str">
            <v>MCB - Isb. Stoc Exchange Branch, Blue Area</v>
          </cell>
          <cell r="Q86">
            <v>0</v>
          </cell>
        </row>
        <row r="87">
          <cell r="A87" t="str">
            <v>E-119</v>
          </cell>
          <cell r="B87" t="str">
            <v>Farruq Mahmood</v>
          </cell>
          <cell r="C87" t="str">
            <v>IS Officer</v>
          </cell>
          <cell r="D87">
            <v>35947</v>
          </cell>
          <cell r="F87">
            <v>6667</v>
          </cell>
          <cell r="G87">
            <v>3000.15</v>
          </cell>
          <cell r="H87">
            <v>332.84999999999991</v>
          </cell>
          <cell r="L87">
            <v>10000</v>
          </cell>
          <cell r="M87" t="str">
            <v>Karachi</v>
          </cell>
          <cell r="N87" t="str">
            <v>Information Systems</v>
          </cell>
          <cell r="O87" t="str">
            <v>7104-6</v>
          </cell>
          <cell r="P87" t="str">
            <v>MCB - Clifton Br. Karachi</v>
          </cell>
          <cell r="Q87">
            <v>0</v>
          </cell>
        </row>
        <row r="88">
          <cell r="A88" t="str">
            <v>E-120</v>
          </cell>
          <cell r="B88" t="str">
            <v>Shariq Sajjad</v>
          </cell>
          <cell r="C88" t="str">
            <v>Associate Engineer</v>
          </cell>
          <cell r="D88">
            <v>35947</v>
          </cell>
          <cell r="F88">
            <v>4667</v>
          </cell>
          <cell r="G88">
            <v>2100.15</v>
          </cell>
          <cell r="H88">
            <v>232.84999999999991</v>
          </cell>
          <cell r="L88">
            <v>7000</v>
          </cell>
          <cell r="M88" t="str">
            <v>Karachi</v>
          </cell>
          <cell r="N88" t="str">
            <v>Information Systems</v>
          </cell>
          <cell r="O88" t="str">
            <v>7119-8</v>
          </cell>
          <cell r="P88" t="str">
            <v>MCB - Clifton Br. Karachi</v>
          </cell>
          <cell r="Q88">
            <v>0</v>
          </cell>
        </row>
        <row r="89">
          <cell r="A89" t="str">
            <v>E-121</v>
          </cell>
          <cell r="B89" t="str">
            <v>Adnan Itrat Ali</v>
          </cell>
          <cell r="C89" t="str">
            <v>Management Trainee</v>
          </cell>
          <cell r="D89">
            <v>35769</v>
          </cell>
          <cell r="F89">
            <v>5667</v>
          </cell>
          <cell r="G89">
            <v>2550.15</v>
          </cell>
          <cell r="H89">
            <v>282.84999999999991</v>
          </cell>
          <cell r="L89">
            <v>8500</v>
          </cell>
          <cell r="M89" t="str">
            <v>Karachi</v>
          </cell>
          <cell r="N89" t="str">
            <v>Engineering</v>
          </cell>
          <cell r="O89" t="str">
            <v>6951-6</v>
          </cell>
          <cell r="P89" t="str">
            <v>MCB - Clifton Br. Karachi</v>
          </cell>
          <cell r="Q89">
            <v>0</v>
          </cell>
        </row>
        <row r="90">
          <cell r="A90" t="str">
            <v>E-122</v>
          </cell>
          <cell r="B90" t="str">
            <v>Shazia Mahmood</v>
          </cell>
          <cell r="C90" t="str">
            <v>Customer Service Officer</v>
          </cell>
          <cell r="D90">
            <v>35780</v>
          </cell>
          <cell r="F90">
            <v>4000</v>
          </cell>
          <cell r="G90">
            <v>1800</v>
          </cell>
          <cell r="H90">
            <v>200</v>
          </cell>
          <cell r="L90">
            <v>6000</v>
          </cell>
          <cell r="M90" t="str">
            <v>Karachi</v>
          </cell>
          <cell r="N90" t="str">
            <v>Customer Services</v>
          </cell>
          <cell r="O90" t="str">
            <v>6950-8</v>
          </cell>
          <cell r="P90" t="str">
            <v>MCB - Clifton Br. Karachi</v>
          </cell>
          <cell r="Q90">
            <v>0</v>
          </cell>
        </row>
        <row r="91">
          <cell r="A91" t="str">
            <v>E-123</v>
          </cell>
          <cell r="B91" t="str">
            <v>Omer Hameed Zuberi</v>
          </cell>
          <cell r="C91" t="str">
            <v>Customer Service Officer</v>
          </cell>
          <cell r="D91">
            <v>35790</v>
          </cell>
          <cell r="F91">
            <v>4333</v>
          </cell>
          <cell r="G91">
            <v>1949.8500000000001</v>
          </cell>
          <cell r="H91">
            <v>217.14999999999986</v>
          </cell>
          <cell r="L91">
            <v>6500</v>
          </cell>
          <cell r="M91" t="str">
            <v>Karachi</v>
          </cell>
          <cell r="N91" t="str">
            <v>Customer Services</v>
          </cell>
          <cell r="O91" t="str">
            <v>6948-6</v>
          </cell>
          <cell r="P91" t="str">
            <v>MCB - Clifton Br. Karachi</v>
          </cell>
          <cell r="Q91">
            <v>0</v>
          </cell>
        </row>
        <row r="92">
          <cell r="A92" t="str">
            <v>E-124</v>
          </cell>
          <cell r="B92" t="str">
            <v>Kashif Malik</v>
          </cell>
          <cell r="C92" t="str">
            <v>Sales Executive</v>
          </cell>
          <cell r="D92">
            <v>35832</v>
          </cell>
          <cell r="F92">
            <v>8333</v>
          </cell>
          <cell r="G92">
            <v>3749.85</v>
          </cell>
          <cell r="H92">
            <v>417.15000000000009</v>
          </cell>
          <cell r="L92">
            <v>12500</v>
          </cell>
          <cell r="M92" t="str">
            <v>Islamabad</v>
          </cell>
          <cell r="N92" t="str">
            <v>Sales</v>
          </cell>
          <cell r="O92" t="str">
            <v>2699-9</v>
          </cell>
          <cell r="P92" t="str">
            <v>MCB - Isb. Stoc Exchange Branch, Blue Area</v>
          </cell>
          <cell r="Q92">
            <v>0</v>
          </cell>
        </row>
        <row r="93">
          <cell r="A93" t="str">
            <v>E-125</v>
          </cell>
          <cell r="B93" t="str">
            <v>Riaz Hussain</v>
          </cell>
          <cell r="C93" t="str">
            <v>Driver</v>
          </cell>
          <cell r="D93">
            <v>35863</v>
          </cell>
          <cell r="F93">
            <v>2667</v>
          </cell>
          <cell r="G93">
            <v>1200.1500000000001</v>
          </cell>
          <cell r="H93">
            <v>132.84999999999991</v>
          </cell>
          <cell r="L93">
            <v>4000</v>
          </cell>
          <cell r="M93" t="str">
            <v>Lahore</v>
          </cell>
          <cell r="N93" t="str">
            <v>HR &amp; Admin.</v>
          </cell>
          <cell r="O93" t="str">
            <v>PLS-4229-5</v>
          </cell>
          <cell r="P93" t="str">
            <v>MCB-New Garden Town. Lahore.</v>
          </cell>
          <cell r="Q93">
            <v>0</v>
          </cell>
        </row>
        <row r="94">
          <cell r="A94" t="str">
            <v>E-126</v>
          </cell>
          <cell r="B94" t="str">
            <v>Hammad Tahir</v>
          </cell>
          <cell r="C94" t="str">
            <v>Cashier</v>
          </cell>
          <cell r="D94">
            <v>35832</v>
          </cell>
          <cell r="F94">
            <v>2667</v>
          </cell>
          <cell r="G94">
            <v>1200.1500000000001</v>
          </cell>
          <cell r="H94">
            <v>132.84999999999991</v>
          </cell>
          <cell r="L94">
            <v>4000</v>
          </cell>
          <cell r="M94" t="str">
            <v>Karachi</v>
          </cell>
          <cell r="N94" t="str">
            <v>Finance</v>
          </cell>
          <cell r="O94" t="str">
            <v>7047-9</v>
          </cell>
          <cell r="P94" t="str">
            <v>MCB - Clifton Br. Karachi</v>
          </cell>
          <cell r="Q94">
            <v>0</v>
          </cell>
        </row>
        <row r="95">
          <cell r="A95" t="str">
            <v>E-127</v>
          </cell>
          <cell r="B95" t="str">
            <v>Rumana Imam</v>
          </cell>
          <cell r="C95" t="str">
            <v>HR Coordinator</v>
          </cell>
          <cell r="D95">
            <v>35994</v>
          </cell>
          <cell r="F95">
            <v>5667</v>
          </cell>
          <cell r="G95">
            <v>2550.15</v>
          </cell>
          <cell r="H95">
            <v>282.84999999999991</v>
          </cell>
          <cell r="L95">
            <v>8500</v>
          </cell>
          <cell r="M95" t="str">
            <v>Karachi</v>
          </cell>
          <cell r="N95" t="str">
            <v>HR &amp; Admin.</v>
          </cell>
          <cell r="O95" t="str">
            <v>7007-3</v>
          </cell>
          <cell r="P95" t="str">
            <v>MCB - Clifton Br. Karachi</v>
          </cell>
          <cell r="Q95">
            <v>0</v>
          </cell>
        </row>
        <row r="96">
          <cell r="A96" t="str">
            <v>E-128</v>
          </cell>
          <cell r="B96" t="str">
            <v>Mamoona Bashir</v>
          </cell>
          <cell r="C96" t="str">
            <v>Admin Officer</v>
          </cell>
          <cell r="D96">
            <v>36012</v>
          </cell>
          <cell r="F96">
            <v>3667</v>
          </cell>
          <cell r="G96">
            <v>1650.15</v>
          </cell>
          <cell r="H96">
            <v>182.84999999999991</v>
          </cell>
          <cell r="L96">
            <v>5500</v>
          </cell>
          <cell r="M96" t="str">
            <v>Lahore</v>
          </cell>
          <cell r="N96" t="str">
            <v>HR &amp; Admin.</v>
          </cell>
          <cell r="O96" t="str">
            <v>PLS-4575-8</v>
          </cell>
          <cell r="P96" t="str">
            <v>MCB-New Garden Town. Lahore.</v>
          </cell>
          <cell r="Q96">
            <v>0</v>
          </cell>
        </row>
        <row r="97">
          <cell r="A97" t="str">
            <v>E-129</v>
          </cell>
          <cell r="B97" t="str">
            <v>Farhan Ahmad Samad</v>
          </cell>
          <cell r="C97" t="str">
            <v>Sr.Exec.Customer Service</v>
          </cell>
          <cell r="D97">
            <v>36012</v>
          </cell>
          <cell r="F97">
            <v>10667</v>
          </cell>
          <cell r="G97">
            <v>4800.1500000000005</v>
          </cell>
          <cell r="H97">
            <v>532.84999999999945</v>
          </cell>
          <cell r="L97">
            <v>16000</v>
          </cell>
          <cell r="M97" t="str">
            <v>Lahore</v>
          </cell>
          <cell r="N97" t="str">
            <v>Customer Services</v>
          </cell>
          <cell r="O97" t="str">
            <v>PLS-4574-0</v>
          </cell>
          <cell r="P97" t="str">
            <v>MCB-New Garden Town. Lahore.</v>
          </cell>
          <cell r="Q97">
            <v>0</v>
          </cell>
        </row>
        <row r="98">
          <cell r="A98" t="str">
            <v>E-130</v>
          </cell>
          <cell r="B98" t="str">
            <v>Usman Maqsood</v>
          </cell>
          <cell r="C98" t="str">
            <v>Shift Engineer</v>
          </cell>
          <cell r="D98">
            <v>36028</v>
          </cell>
          <cell r="F98">
            <v>5667</v>
          </cell>
          <cell r="G98">
            <v>2550.15</v>
          </cell>
          <cell r="H98">
            <v>282.84999999999991</v>
          </cell>
          <cell r="L98">
            <v>8500</v>
          </cell>
          <cell r="M98" t="str">
            <v>Lahore</v>
          </cell>
          <cell r="N98" t="str">
            <v>Operations/Engin Dev.</v>
          </cell>
          <cell r="O98" t="str">
            <v>PLS-4605-2</v>
          </cell>
          <cell r="P98" t="str">
            <v>MCB-New Garden Town. Lahore.</v>
          </cell>
          <cell r="Q98">
            <v>0</v>
          </cell>
        </row>
        <row r="99">
          <cell r="A99" t="str">
            <v>E-131</v>
          </cell>
          <cell r="B99" t="str">
            <v>M.Zahoor Motiwala</v>
          </cell>
          <cell r="C99" t="str">
            <v>DGM Marketing</v>
          </cell>
          <cell r="D99">
            <v>36045</v>
          </cell>
          <cell r="F99">
            <v>46667</v>
          </cell>
          <cell r="G99">
            <v>21000.15</v>
          </cell>
          <cell r="H99">
            <v>2332.8499999999985</v>
          </cell>
          <cell r="L99">
            <v>70000</v>
          </cell>
          <cell r="M99" t="str">
            <v>Karachi</v>
          </cell>
          <cell r="N99" t="str">
            <v>Marketing</v>
          </cell>
          <cell r="O99" t="str">
            <v>PLS-7328-9</v>
          </cell>
          <cell r="P99" t="str">
            <v>MCB - Clifton Br. Karachi</v>
          </cell>
          <cell r="Q99">
            <v>0</v>
          </cell>
        </row>
        <row r="100">
          <cell r="A100" t="str">
            <v>E-132</v>
          </cell>
          <cell r="B100" t="str">
            <v>Riaz ul Haq</v>
          </cell>
          <cell r="C100" t="str">
            <v>Manager HR &amp; A.</v>
          </cell>
          <cell r="D100">
            <v>36069</v>
          </cell>
          <cell r="F100">
            <v>23333</v>
          </cell>
          <cell r="G100">
            <v>10499.85</v>
          </cell>
          <cell r="H100">
            <v>1167.1499999999996</v>
          </cell>
          <cell r="L100">
            <v>35000</v>
          </cell>
          <cell r="M100" t="str">
            <v>Islamabad</v>
          </cell>
          <cell r="N100" t="str">
            <v>HR &amp; Admin.</v>
          </cell>
          <cell r="O100" t="str">
            <v>PLS 3085-6</v>
          </cell>
          <cell r="P100" t="str">
            <v>MCB - Isb. Stoc Exchange Branch, Blue Area</v>
          </cell>
          <cell r="Q100">
            <v>0</v>
          </cell>
        </row>
        <row r="101">
          <cell r="A101" t="str">
            <v>E-133</v>
          </cell>
          <cell r="B101" t="str">
            <v>Hooriyah Abdul Rehman</v>
          </cell>
          <cell r="C101" t="str">
            <v>Web Master</v>
          </cell>
          <cell r="D101">
            <v>36069</v>
          </cell>
          <cell r="F101">
            <v>5667</v>
          </cell>
          <cell r="G101">
            <v>2550.15</v>
          </cell>
          <cell r="H101">
            <v>282.84999999999991</v>
          </cell>
          <cell r="L101">
            <v>8500</v>
          </cell>
          <cell r="M101" t="str">
            <v>Karachi</v>
          </cell>
          <cell r="N101" t="str">
            <v>Marketing</v>
          </cell>
          <cell r="O101" t="str">
            <v>7379-4</v>
          </cell>
          <cell r="P101" t="str">
            <v>MCB - Clifton Br. Karachi</v>
          </cell>
          <cell r="Q101">
            <v>0</v>
          </cell>
        </row>
        <row r="102">
          <cell r="A102" t="str">
            <v>E-134</v>
          </cell>
          <cell r="B102" t="str">
            <v>Saher Azeem</v>
          </cell>
          <cell r="C102" t="str">
            <v>Admin Officer</v>
          </cell>
          <cell r="D102">
            <v>36073</v>
          </cell>
          <cell r="F102">
            <v>3667</v>
          </cell>
          <cell r="G102">
            <v>1650.15</v>
          </cell>
          <cell r="H102">
            <v>182.84999999999991</v>
          </cell>
          <cell r="L102">
            <v>5500</v>
          </cell>
          <cell r="M102" t="str">
            <v>Karachi</v>
          </cell>
          <cell r="N102" t="str">
            <v>HR &amp; Admin.</v>
          </cell>
          <cell r="O102" t="str">
            <v>7377-6</v>
          </cell>
          <cell r="P102" t="str">
            <v>MCB - Clifton Br. Karachi</v>
          </cell>
          <cell r="Q102">
            <v>0</v>
          </cell>
        </row>
        <row r="103">
          <cell r="A103" t="str">
            <v>T-001</v>
          </cell>
          <cell r="B103" t="str">
            <v>Khurram Matin Khan</v>
          </cell>
          <cell r="C103" t="str">
            <v>Internee</v>
          </cell>
          <cell r="D103">
            <v>35912</v>
          </cell>
          <cell r="F103">
            <v>667</v>
          </cell>
          <cell r="G103">
            <v>300.15000000000003</v>
          </cell>
          <cell r="H103">
            <v>32.849999999999966</v>
          </cell>
          <cell r="L103">
            <v>1000</v>
          </cell>
          <cell r="M103" t="str">
            <v>Islamabad</v>
          </cell>
          <cell r="N103" t="str">
            <v>Operations/Engin Dev.</v>
          </cell>
          <cell r="P103" t="str">
            <v>Cheque</v>
          </cell>
          <cell r="Q103">
            <v>0</v>
          </cell>
        </row>
        <row r="104">
          <cell r="A104" t="str">
            <v>T-002</v>
          </cell>
          <cell r="B104" t="str">
            <v>Azfar Shakeel Khan</v>
          </cell>
          <cell r="C104" t="str">
            <v>Trainee</v>
          </cell>
          <cell r="D104">
            <v>35913</v>
          </cell>
          <cell r="F104">
            <v>5333</v>
          </cell>
          <cell r="G104">
            <v>2399.85</v>
          </cell>
          <cell r="H104">
            <v>267.15000000000009</v>
          </cell>
          <cell r="L104">
            <v>8000</v>
          </cell>
          <cell r="M104" t="str">
            <v>Islamabad</v>
          </cell>
          <cell r="N104" t="str">
            <v>Marketing</v>
          </cell>
          <cell r="O104" t="str">
            <v>PLS-2775-6</v>
          </cell>
          <cell r="P104" t="str">
            <v>MCB - Isb. Stoc Exchange Branch, Blue Area</v>
          </cell>
          <cell r="Q104">
            <v>0</v>
          </cell>
        </row>
        <row r="105">
          <cell r="A105" t="str">
            <v>T-003</v>
          </cell>
          <cell r="B105" t="str">
            <v>Arshad Saeed</v>
          </cell>
          <cell r="C105" t="str">
            <v>Trainee Engineer</v>
          </cell>
          <cell r="E105">
            <v>35779</v>
          </cell>
          <cell r="F105">
            <v>4000</v>
          </cell>
          <cell r="G105">
            <v>1800</v>
          </cell>
          <cell r="H105">
            <v>200</v>
          </cell>
          <cell r="L105">
            <v>6000</v>
          </cell>
          <cell r="M105" t="str">
            <v>Karachi</v>
          </cell>
          <cell r="N105" t="str">
            <v>Operations</v>
          </cell>
          <cell r="O105" t="str">
            <v>6710-2</v>
          </cell>
          <cell r="P105" t="str">
            <v>MCB - Clifton Br. Karachi</v>
          </cell>
          <cell r="Q105">
            <v>0</v>
          </cell>
        </row>
        <row r="106">
          <cell r="A106" t="str">
            <v>T-004</v>
          </cell>
          <cell r="B106" t="str">
            <v>Mohammad Naveed</v>
          </cell>
          <cell r="C106" t="str">
            <v>Trainee Engineer</v>
          </cell>
          <cell r="E106">
            <v>35781</v>
          </cell>
          <cell r="F106">
            <v>4000</v>
          </cell>
          <cell r="G106">
            <v>1800</v>
          </cell>
          <cell r="H106">
            <v>200</v>
          </cell>
          <cell r="L106">
            <v>6000</v>
          </cell>
          <cell r="M106" t="str">
            <v>Karachi</v>
          </cell>
          <cell r="N106" t="str">
            <v>Operations</v>
          </cell>
          <cell r="O106" t="str">
            <v>6701-1</v>
          </cell>
          <cell r="P106" t="str">
            <v>MCB - Clifton Br. Karachi</v>
          </cell>
          <cell r="Q106">
            <v>0</v>
          </cell>
        </row>
        <row r="107">
          <cell r="A107" t="str">
            <v>T-005</v>
          </cell>
          <cell r="B107" t="str">
            <v>Sami ullah Khan</v>
          </cell>
          <cell r="C107" t="str">
            <v>Trainee Engineer</v>
          </cell>
          <cell r="E107">
            <v>35781</v>
          </cell>
          <cell r="F107">
            <v>4000</v>
          </cell>
          <cell r="G107">
            <v>1800</v>
          </cell>
          <cell r="H107">
            <v>200</v>
          </cell>
          <cell r="L107">
            <v>6000</v>
          </cell>
          <cell r="M107" t="str">
            <v>Karachi</v>
          </cell>
          <cell r="N107" t="str">
            <v>Operations</v>
          </cell>
          <cell r="O107" t="str">
            <v>6745-2</v>
          </cell>
          <cell r="P107" t="str">
            <v>MCB - Clifton Br. Karachi</v>
          </cell>
          <cell r="Q107">
            <v>0</v>
          </cell>
        </row>
        <row r="108">
          <cell r="A108" t="str">
            <v>T-006</v>
          </cell>
          <cell r="B108" t="str">
            <v>Saad Ansari</v>
          </cell>
          <cell r="C108" t="str">
            <v>Internee</v>
          </cell>
          <cell r="D108">
            <v>35933</v>
          </cell>
          <cell r="F108">
            <v>667</v>
          </cell>
          <cell r="G108">
            <v>300.15000000000003</v>
          </cell>
          <cell r="H108">
            <v>32.849999999999966</v>
          </cell>
          <cell r="L108">
            <v>1000</v>
          </cell>
          <cell r="M108" t="str">
            <v>Islamabad</v>
          </cell>
          <cell r="N108" t="str">
            <v>Operations/Engin Dev.</v>
          </cell>
          <cell r="P108" t="str">
            <v>Cheque</v>
          </cell>
          <cell r="Q108">
            <v>0</v>
          </cell>
        </row>
        <row r="109">
          <cell r="A109" t="str">
            <v>T-007</v>
          </cell>
          <cell r="B109" t="str">
            <v>Tauseef Ghazi</v>
          </cell>
          <cell r="C109" t="str">
            <v>Customer Service Officer</v>
          </cell>
          <cell r="D109">
            <v>35919</v>
          </cell>
          <cell r="F109">
            <v>4000</v>
          </cell>
          <cell r="G109">
            <v>1800</v>
          </cell>
          <cell r="H109">
            <v>200</v>
          </cell>
          <cell r="L109">
            <v>6000</v>
          </cell>
          <cell r="M109" t="str">
            <v>Karachi</v>
          </cell>
          <cell r="N109" t="str">
            <v>Customer Services</v>
          </cell>
          <cell r="P109" t="str">
            <v>Cheque</v>
          </cell>
          <cell r="Q109">
            <v>0</v>
          </cell>
        </row>
        <row r="110">
          <cell r="A110" t="str">
            <v>T-008</v>
          </cell>
          <cell r="B110" t="str">
            <v>Farhan Wajahat</v>
          </cell>
          <cell r="C110" t="str">
            <v>Customer Service Officer</v>
          </cell>
          <cell r="D110">
            <v>35923</v>
          </cell>
          <cell r="F110">
            <v>4000</v>
          </cell>
          <cell r="G110">
            <v>1800</v>
          </cell>
          <cell r="H110">
            <v>200</v>
          </cell>
          <cell r="L110">
            <v>6000</v>
          </cell>
          <cell r="M110" t="str">
            <v>Karachi</v>
          </cell>
          <cell r="N110" t="str">
            <v>Customer Services</v>
          </cell>
          <cell r="O110" t="str">
            <v>7215-3</v>
          </cell>
          <cell r="P110" t="str">
            <v>MCB - Clifton Br. Karachi</v>
          </cell>
          <cell r="Q110">
            <v>0</v>
          </cell>
        </row>
        <row r="111">
          <cell r="A111" t="str">
            <v>T-009</v>
          </cell>
          <cell r="B111" t="str">
            <v>Adnan Itrat Ali</v>
          </cell>
          <cell r="C111" t="str">
            <v>Management Trainee</v>
          </cell>
          <cell r="D111">
            <v>35769</v>
          </cell>
          <cell r="F111">
            <v>4000</v>
          </cell>
          <cell r="G111">
            <v>1800</v>
          </cell>
          <cell r="H111">
            <v>200</v>
          </cell>
          <cell r="L111">
            <v>6000</v>
          </cell>
          <cell r="M111" t="str">
            <v>Karachi</v>
          </cell>
          <cell r="N111" t="str">
            <v>Engineering</v>
          </cell>
          <cell r="O111" t="str">
            <v>6951-6</v>
          </cell>
          <cell r="P111" t="str">
            <v>MCB - Clifton Br. Karachi</v>
          </cell>
          <cell r="Q111">
            <v>0</v>
          </cell>
        </row>
        <row r="112">
          <cell r="A112" t="str">
            <v>T-010</v>
          </cell>
          <cell r="B112" t="str">
            <v>Shazia Mahmood</v>
          </cell>
          <cell r="C112" t="str">
            <v>Customer Service Officer</v>
          </cell>
          <cell r="D112">
            <v>35780</v>
          </cell>
          <cell r="F112">
            <v>4000</v>
          </cell>
          <cell r="G112">
            <v>1800</v>
          </cell>
          <cell r="H112">
            <v>200</v>
          </cell>
          <cell r="L112">
            <v>6000</v>
          </cell>
          <cell r="M112" t="str">
            <v>Karachi</v>
          </cell>
          <cell r="N112" t="str">
            <v>Customer Services</v>
          </cell>
          <cell r="O112" t="str">
            <v>6950-8</v>
          </cell>
          <cell r="P112" t="str">
            <v>MCB - Clifton Br. Karachi</v>
          </cell>
          <cell r="Q112">
            <v>0</v>
          </cell>
        </row>
        <row r="113">
          <cell r="A113" t="str">
            <v>T-011</v>
          </cell>
          <cell r="B113" t="str">
            <v>Mohammed Ali</v>
          </cell>
          <cell r="C113" t="str">
            <v>Customer Service Officer</v>
          </cell>
          <cell r="D113">
            <v>35780</v>
          </cell>
          <cell r="F113">
            <v>4000</v>
          </cell>
          <cell r="G113">
            <v>1800</v>
          </cell>
          <cell r="H113">
            <v>200</v>
          </cell>
          <cell r="L113">
            <v>6000</v>
          </cell>
          <cell r="M113" t="str">
            <v>Karachi</v>
          </cell>
          <cell r="N113" t="str">
            <v>Customer Services</v>
          </cell>
          <cell r="P113" t="str">
            <v>Cheque</v>
          </cell>
          <cell r="Q113">
            <v>0</v>
          </cell>
        </row>
        <row r="114">
          <cell r="A114" t="str">
            <v>T-013</v>
          </cell>
          <cell r="B114" t="str">
            <v>Omer Hameed Zuberi</v>
          </cell>
          <cell r="C114" t="str">
            <v>Customer Service Officer</v>
          </cell>
          <cell r="D114">
            <v>35790</v>
          </cell>
          <cell r="F114">
            <v>3333</v>
          </cell>
          <cell r="G114">
            <v>1499.8500000000001</v>
          </cell>
          <cell r="H114">
            <v>167.14999999999986</v>
          </cell>
          <cell r="L114">
            <v>5000</v>
          </cell>
          <cell r="M114" t="str">
            <v>Karachi</v>
          </cell>
          <cell r="N114" t="str">
            <v>Customer Services</v>
          </cell>
          <cell r="O114" t="str">
            <v>6948-6</v>
          </cell>
          <cell r="P114" t="str">
            <v>MCB - Clifton Br. Karachi</v>
          </cell>
          <cell r="Q114">
            <v>0</v>
          </cell>
        </row>
        <row r="115">
          <cell r="A115" t="str">
            <v>T-014</v>
          </cell>
          <cell r="B115" t="str">
            <v>Rumana Imam</v>
          </cell>
          <cell r="C115" t="str">
            <v>Management Trainee</v>
          </cell>
          <cell r="D115">
            <v>35814</v>
          </cell>
          <cell r="F115">
            <v>4000</v>
          </cell>
          <cell r="G115">
            <v>1800</v>
          </cell>
          <cell r="H115">
            <v>200</v>
          </cell>
          <cell r="L115">
            <v>6000</v>
          </cell>
          <cell r="M115" t="str">
            <v>Karachi</v>
          </cell>
          <cell r="N115" t="str">
            <v>HR &amp; Admin.</v>
          </cell>
          <cell r="O115" t="str">
            <v>7007-3</v>
          </cell>
          <cell r="P115" t="str">
            <v>MCB - Clifton Br. Karachi</v>
          </cell>
          <cell r="Q115">
            <v>0</v>
          </cell>
        </row>
        <row r="116">
          <cell r="A116" t="str">
            <v>T-015</v>
          </cell>
          <cell r="B116" t="str">
            <v>Hammad Tahir</v>
          </cell>
          <cell r="C116" t="str">
            <v>Cashier</v>
          </cell>
          <cell r="D116">
            <v>35832</v>
          </cell>
          <cell r="F116">
            <v>2667</v>
          </cell>
          <cell r="G116">
            <v>1200.1500000000001</v>
          </cell>
          <cell r="H116">
            <v>132.84999999999991</v>
          </cell>
          <cell r="L116">
            <v>4000</v>
          </cell>
          <cell r="M116" t="str">
            <v>Karachi</v>
          </cell>
          <cell r="N116" t="str">
            <v>Finance</v>
          </cell>
          <cell r="O116" t="str">
            <v>7047-9</v>
          </cell>
          <cell r="P116" t="str">
            <v>MCB - Clifton Br. Karachi</v>
          </cell>
          <cell r="Q116">
            <v>0</v>
          </cell>
        </row>
        <row r="117">
          <cell r="A117" t="str">
            <v>T-016</v>
          </cell>
          <cell r="B117" t="str">
            <v>Kashif Malik</v>
          </cell>
          <cell r="C117" t="str">
            <v>Sales Executive</v>
          </cell>
          <cell r="D117">
            <v>35832</v>
          </cell>
          <cell r="F117">
            <v>5667</v>
          </cell>
          <cell r="G117">
            <v>2550.15</v>
          </cell>
          <cell r="H117">
            <v>282.84999999999991</v>
          </cell>
          <cell r="L117">
            <v>8500</v>
          </cell>
          <cell r="M117" t="str">
            <v>Islamabad</v>
          </cell>
          <cell r="N117" t="str">
            <v>Sales</v>
          </cell>
          <cell r="O117" t="str">
            <v>2699-9</v>
          </cell>
          <cell r="P117" t="str">
            <v>MCB - Isb. Stoc Exchange Branch, Blue Area</v>
          </cell>
          <cell r="Q117">
            <v>0</v>
          </cell>
        </row>
        <row r="118">
          <cell r="A118" t="str">
            <v>T-017</v>
          </cell>
          <cell r="B118" t="str">
            <v>Amjad Ali Marwat</v>
          </cell>
          <cell r="C118" t="str">
            <v>Sales Officer</v>
          </cell>
          <cell r="D118">
            <v>35835</v>
          </cell>
          <cell r="F118">
            <v>5333</v>
          </cell>
          <cell r="G118">
            <v>2399.85</v>
          </cell>
          <cell r="H118">
            <v>267.15000000000009</v>
          </cell>
          <cell r="L118">
            <v>8000</v>
          </cell>
          <cell r="M118" t="str">
            <v>Islamabad</v>
          </cell>
          <cell r="N118" t="str">
            <v>Sales</v>
          </cell>
          <cell r="O118" t="str">
            <v>2685-5</v>
          </cell>
          <cell r="P118" t="str">
            <v>MCB - Isb. Stoc Exchange Branch, Blue Area</v>
          </cell>
          <cell r="Q118">
            <v>0</v>
          </cell>
        </row>
        <row r="119">
          <cell r="A119" t="str">
            <v>T-018</v>
          </cell>
          <cell r="B119" t="str">
            <v>Abu Rehan</v>
          </cell>
          <cell r="C119" t="str">
            <v>Trainee Engineer</v>
          </cell>
          <cell r="D119">
            <v>35870</v>
          </cell>
          <cell r="F119">
            <v>4000</v>
          </cell>
          <cell r="G119">
            <v>1800</v>
          </cell>
          <cell r="H119">
            <v>200</v>
          </cell>
          <cell r="L119">
            <v>6000</v>
          </cell>
          <cell r="M119" t="str">
            <v>Karachi</v>
          </cell>
          <cell r="N119" t="str">
            <v>Engineering</v>
          </cell>
          <cell r="O119" t="str">
            <v>7056-0</v>
          </cell>
          <cell r="P119" t="str">
            <v>MCB - Clifton Br. Karachi</v>
          </cell>
          <cell r="Q119">
            <v>0</v>
          </cell>
        </row>
        <row r="120">
          <cell r="A120" t="str">
            <v>T-019</v>
          </cell>
          <cell r="B120" t="str">
            <v>Riaz Hussain</v>
          </cell>
          <cell r="C120" t="str">
            <v>Driver</v>
          </cell>
          <cell r="D120">
            <v>35863</v>
          </cell>
          <cell r="F120">
            <v>2667</v>
          </cell>
          <cell r="G120">
            <v>1200.1500000000001</v>
          </cell>
          <cell r="H120">
            <v>132.84999999999991</v>
          </cell>
          <cell r="L120">
            <v>4000</v>
          </cell>
          <cell r="M120" t="str">
            <v>Lahore</v>
          </cell>
          <cell r="N120" t="str">
            <v>HR &amp; Admin.</v>
          </cell>
          <cell r="O120" t="str">
            <v>PLS-4229-5</v>
          </cell>
          <cell r="P120" t="str">
            <v>MCB-New Garden Town. Lahore.</v>
          </cell>
          <cell r="Q120">
            <v>0</v>
          </cell>
        </row>
        <row r="121">
          <cell r="A121" t="str">
            <v>T-020</v>
          </cell>
          <cell r="B121" t="str">
            <v>Babar Aslam</v>
          </cell>
          <cell r="C121" t="str">
            <v>Management Trainee</v>
          </cell>
          <cell r="D121">
            <v>35878</v>
          </cell>
          <cell r="F121">
            <v>5667</v>
          </cell>
          <cell r="G121">
            <v>2550.15</v>
          </cell>
          <cell r="H121">
            <v>282.84999999999991</v>
          </cell>
          <cell r="L121">
            <v>8500</v>
          </cell>
          <cell r="M121" t="str">
            <v>Islamabad</v>
          </cell>
          <cell r="N121" t="str">
            <v>Operations/Engin Dev.</v>
          </cell>
          <cell r="O121" t="str">
            <v>2759-1</v>
          </cell>
          <cell r="P121" t="str">
            <v>MCB - Isb. Stoc Exchange Branch, Blue Area</v>
          </cell>
          <cell r="Q121">
            <v>0</v>
          </cell>
        </row>
        <row r="122">
          <cell r="A122" t="str">
            <v>T-021</v>
          </cell>
          <cell r="B122" t="str">
            <v>Kashif Manzar</v>
          </cell>
          <cell r="C122" t="str">
            <v>Management Trainee</v>
          </cell>
          <cell r="D122">
            <v>35870</v>
          </cell>
          <cell r="F122">
            <v>5333</v>
          </cell>
          <cell r="G122">
            <v>2399.85</v>
          </cell>
          <cell r="H122">
            <v>267.15000000000009</v>
          </cell>
          <cell r="L122">
            <v>8000</v>
          </cell>
          <cell r="M122" t="str">
            <v>Islamabad</v>
          </cell>
          <cell r="N122" t="str">
            <v>Operations/Engin Dev.</v>
          </cell>
          <cell r="O122" t="str">
            <v>2758-2</v>
          </cell>
          <cell r="P122" t="str">
            <v>MCB - Isb. Stoc Exchange Branch, Blue Area</v>
          </cell>
          <cell r="Q122">
            <v>0</v>
          </cell>
        </row>
        <row r="123">
          <cell r="A123" t="str">
            <v>T-022</v>
          </cell>
          <cell r="B123" t="str">
            <v>Tehseen Butt</v>
          </cell>
          <cell r="C123" t="str">
            <v>Management Trainee</v>
          </cell>
          <cell r="D123">
            <v>35919</v>
          </cell>
          <cell r="F123">
            <v>3333</v>
          </cell>
          <cell r="G123">
            <v>1499.8500000000001</v>
          </cell>
          <cell r="H123">
            <v>167.14999999999986</v>
          </cell>
          <cell r="L123">
            <v>5000</v>
          </cell>
          <cell r="M123" t="str">
            <v>Islamabad</v>
          </cell>
          <cell r="N123" t="str">
            <v>Sales</v>
          </cell>
          <cell r="O123" t="str">
            <v>2820-8</v>
          </cell>
          <cell r="P123" t="str">
            <v>MCB - Isb. Stoc Exchange Branch, Blue Area</v>
          </cell>
          <cell r="Q123">
            <v>0</v>
          </cell>
        </row>
        <row r="124">
          <cell r="A124" t="str">
            <v>T-023</v>
          </cell>
          <cell r="B124" t="str">
            <v>Baber Abbas</v>
          </cell>
          <cell r="C124" t="str">
            <v>Internee</v>
          </cell>
          <cell r="D124">
            <v>35949</v>
          </cell>
          <cell r="F124">
            <v>667</v>
          </cell>
          <cell r="G124">
            <v>300.15000000000003</v>
          </cell>
          <cell r="H124">
            <v>32.849999999999966</v>
          </cell>
          <cell r="L124">
            <v>1000</v>
          </cell>
          <cell r="M124" t="str">
            <v>Islamabad</v>
          </cell>
          <cell r="N124" t="str">
            <v>Operations/Engin Dev.</v>
          </cell>
          <cell r="P124" t="str">
            <v>Cheque</v>
          </cell>
          <cell r="Q124">
            <v>0</v>
          </cell>
        </row>
        <row r="125">
          <cell r="A125" t="str">
            <v>T-024</v>
          </cell>
          <cell r="B125" t="str">
            <v>Durr-e-Yazdan</v>
          </cell>
          <cell r="C125" t="str">
            <v>Internee</v>
          </cell>
          <cell r="D125">
            <v>35950</v>
          </cell>
          <cell r="F125">
            <v>4000</v>
          </cell>
          <cell r="G125">
            <v>1800</v>
          </cell>
          <cell r="H125">
            <v>200</v>
          </cell>
          <cell r="L125">
            <v>6000</v>
          </cell>
          <cell r="M125" t="str">
            <v>Karachi</v>
          </cell>
          <cell r="N125" t="str">
            <v>Finance</v>
          </cell>
          <cell r="P125" t="str">
            <v>Cheque</v>
          </cell>
          <cell r="Q125">
            <v>0</v>
          </cell>
        </row>
        <row r="126">
          <cell r="A126" t="str">
            <v>T-025</v>
          </cell>
          <cell r="B126" t="str">
            <v>Sara Tahir</v>
          </cell>
          <cell r="C126" t="str">
            <v>Internee</v>
          </cell>
          <cell r="D126">
            <v>35982</v>
          </cell>
          <cell r="F126">
            <v>667</v>
          </cell>
          <cell r="G126">
            <v>300.15000000000003</v>
          </cell>
          <cell r="H126">
            <v>32.849999999999966</v>
          </cell>
          <cell r="L126">
            <v>1000</v>
          </cell>
          <cell r="M126" t="str">
            <v>Islamabad</v>
          </cell>
          <cell r="N126" t="str">
            <v>Operations/Engin Dev.</v>
          </cell>
          <cell r="P126" t="str">
            <v>Cheque</v>
          </cell>
          <cell r="Q126">
            <v>0</v>
          </cell>
        </row>
        <row r="127">
          <cell r="A127" t="str">
            <v>T-026</v>
          </cell>
          <cell r="B127" t="str">
            <v>Tahir Yaqub</v>
          </cell>
          <cell r="C127" t="str">
            <v>Internee</v>
          </cell>
          <cell r="D127">
            <v>35977</v>
          </cell>
          <cell r="F127">
            <v>4667</v>
          </cell>
          <cell r="G127">
            <v>2100.15</v>
          </cell>
          <cell r="H127">
            <v>232.84999999999991</v>
          </cell>
          <cell r="L127">
            <v>7000</v>
          </cell>
          <cell r="M127" t="str">
            <v>Lahore</v>
          </cell>
          <cell r="N127" t="str">
            <v>Operations/Engin Dev.</v>
          </cell>
          <cell r="O127" t="str">
            <v>PLS-4687-3</v>
          </cell>
          <cell r="P127" t="str">
            <v>MCB-New Garden Town. Lahore.</v>
          </cell>
          <cell r="Q127">
            <v>0</v>
          </cell>
        </row>
        <row r="128">
          <cell r="A128" t="str">
            <v>T-027</v>
          </cell>
          <cell r="B128" t="str">
            <v>Muhammad Saeed Akhtar</v>
          </cell>
          <cell r="C128" t="str">
            <v>Internee</v>
          </cell>
          <cell r="D128">
            <v>36011</v>
          </cell>
          <cell r="F128">
            <v>667</v>
          </cell>
          <cell r="G128">
            <v>300.15000000000003</v>
          </cell>
          <cell r="H128">
            <v>32.849999999999966</v>
          </cell>
          <cell r="L128">
            <v>1000</v>
          </cell>
          <cell r="M128" t="str">
            <v>Islamabad</v>
          </cell>
          <cell r="N128" t="str">
            <v>Operations/Engin Dev.</v>
          </cell>
          <cell r="P128" t="str">
            <v>Cheque</v>
          </cell>
          <cell r="Q128">
            <v>0</v>
          </cell>
        </row>
        <row r="129">
          <cell r="A129" t="str">
            <v>T-028</v>
          </cell>
          <cell r="B129" t="str">
            <v>Faisal Owais Alvi</v>
          </cell>
          <cell r="C129" t="str">
            <v>Internee</v>
          </cell>
          <cell r="D129">
            <v>36014</v>
          </cell>
          <cell r="F129">
            <v>667</v>
          </cell>
          <cell r="G129">
            <v>300.15000000000003</v>
          </cell>
          <cell r="H129">
            <v>32.849999999999966</v>
          </cell>
          <cell r="L129">
            <v>1000</v>
          </cell>
          <cell r="M129" t="str">
            <v>Karachi</v>
          </cell>
          <cell r="N129" t="str">
            <v>Customer Services</v>
          </cell>
          <cell r="P129" t="str">
            <v>Cheque</v>
          </cell>
          <cell r="Q129">
            <v>0</v>
          </cell>
        </row>
        <row r="130">
          <cell r="A130" t="str">
            <v>T-029</v>
          </cell>
          <cell r="B130" t="str">
            <v>Muhammad Zeeshan</v>
          </cell>
          <cell r="C130" t="str">
            <v>Internee</v>
          </cell>
          <cell r="D130">
            <v>36018</v>
          </cell>
          <cell r="F130">
            <v>667</v>
          </cell>
          <cell r="G130">
            <v>300.15000000000003</v>
          </cell>
          <cell r="H130">
            <v>32.849999999999966</v>
          </cell>
          <cell r="L130">
            <v>1000</v>
          </cell>
          <cell r="M130" t="str">
            <v>Islamabad</v>
          </cell>
          <cell r="N130" t="str">
            <v>Operations/Engin Dev.</v>
          </cell>
          <cell r="P130" t="str">
            <v>Cheque</v>
          </cell>
          <cell r="Q130">
            <v>0</v>
          </cell>
        </row>
        <row r="131">
          <cell r="A131" t="str">
            <v>T-030</v>
          </cell>
          <cell r="B131" t="str">
            <v>Abid Ali</v>
          </cell>
          <cell r="C131" t="str">
            <v>Management Trainee</v>
          </cell>
          <cell r="D131">
            <v>36066</v>
          </cell>
          <cell r="F131">
            <v>3333</v>
          </cell>
          <cell r="G131">
            <v>1499.8500000000001</v>
          </cell>
          <cell r="H131">
            <v>167.14999999999986</v>
          </cell>
          <cell r="L131">
            <v>5000</v>
          </cell>
          <cell r="M131" t="str">
            <v>Karachi</v>
          </cell>
          <cell r="N131" t="str">
            <v>Customer Services</v>
          </cell>
          <cell r="P131" t="str">
            <v>Cheque</v>
          </cell>
          <cell r="Q131">
            <v>0</v>
          </cell>
        </row>
        <row r="132">
          <cell r="A132" t="str">
            <v>T-031</v>
          </cell>
          <cell r="B132" t="str">
            <v>Asiya Islahi</v>
          </cell>
          <cell r="C132" t="str">
            <v>Management Trainee</v>
          </cell>
          <cell r="D132">
            <v>36077</v>
          </cell>
          <cell r="F132">
            <v>4000</v>
          </cell>
          <cell r="G132">
            <v>1800</v>
          </cell>
          <cell r="H132">
            <v>200</v>
          </cell>
          <cell r="L132">
            <v>6000</v>
          </cell>
          <cell r="M132" t="str">
            <v>Karachi</v>
          </cell>
          <cell r="N132" t="str">
            <v>Customer Services</v>
          </cell>
          <cell r="O132" t="str">
            <v>7376-8</v>
          </cell>
          <cell r="P132" t="str">
            <v>MCB - Clifton Br. Karachi</v>
          </cell>
          <cell r="Q132">
            <v>0</v>
          </cell>
        </row>
        <row r="133">
          <cell r="A133" t="str">
            <v>T-032</v>
          </cell>
          <cell r="B133" t="str">
            <v>M.Hasan Khan</v>
          </cell>
          <cell r="C133" t="str">
            <v>Internee</v>
          </cell>
          <cell r="D133">
            <v>36046</v>
          </cell>
          <cell r="F133">
            <v>667</v>
          </cell>
          <cell r="G133">
            <v>300.15000000000003</v>
          </cell>
          <cell r="H133">
            <v>32.849999999999966</v>
          </cell>
          <cell r="L133">
            <v>1000</v>
          </cell>
          <cell r="M133" t="str">
            <v>Lahore</v>
          </cell>
          <cell r="N133" t="str">
            <v>HR &amp; Admin.</v>
          </cell>
          <cell r="P133" t="str">
            <v>Cheque</v>
          </cell>
          <cell r="Q133">
            <v>0</v>
          </cell>
        </row>
        <row r="134">
          <cell r="A134" t="str">
            <v>T-033</v>
          </cell>
          <cell r="B134" t="str">
            <v>Syed Mohsin Raza</v>
          </cell>
          <cell r="C134" t="str">
            <v>Internee</v>
          </cell>
          <cell r="D134">
            <v>36078</v>
          </cell>
          <cell r="F134">
            <v>667</v>
          </cell>
          <cell r="G134">
            <v>300.15000000000003</v>
          </cell>
          <cell r="H134">
            <v>32.849999999999966</v>
          </cell>
          <cell r="L134">
            <v>1000</v>
          </cell>
          <cell r="M134" t="str">
            <v>Karachi</v>
          </cell>
          <cell r="N134" t="str">
            <v>Customer Services</v>
          </cell>
          <cell r="P134" t="str">
            <v>Cheque</v>
          </cell>
          <cell r="Q134">
            <v>0</v>
          </cell>
        </row>
        <row r="135">
          <cell r="A135" t="str">
            <v>T-034</v>
          </cell>
          <cell r="B135" t="str">
            <v>Amer Javed</v>
          </cell>
          <cell r="C135" t="str">
            <v>Internee</v>
          </cell>
          <cell r="D135">
            <v>36111</v>
          </cell>
          <cell r="F135">
            <v>667</v>
          </cell>
          <cell r="G135">
            <v>300.15000000000003</v>
          </cell>
          <cell r="H135">
            <v>32.849999999999966</v>
          </cell>
          <cell r="L135">
            <v>1000</v>
          </cell>
          <cell r="M135" t="str">
            <v>Karachi</v>
          </cell>
          <cell r="N135" t="str">
            <v>Customer Services</v>
          </cell>
          <cell r="P135" t="str">
            <v>Cheque</v>
          </cell>
          <cell r="Q135">
            <v>19</v>
          </cell>
        </row>
        <row r="136">
          <cell r="F136">
            <v>0</v>
          </cell>
          <cell r="G136">
            <v>0</v>
          </cell>
          <cell r="H136">
            <v>0</v>
          </cell>
          <cell r="Q136">
            <v>0</v>
          </cell>
        </row>
        <row r="137">
          <cell r="F137">
            <v>0</v>
          </cell>
          <cell r="G137">
            <v>0</v>
          </cell>
          <cell r="H137">
            <v>0</v>
          </cell>
          <cell r="Q137">
            <v>0</v>
          </cell>
        </row>
        <row r="138">
          <cell r="F138">
            <v>0</v>
          </cell>
          <cell r="G138">
            <v>0</v>
          </cell>
          <cell r="H138">
            <v>0</v>
          </cell>
          <cell r="Q138">
            <v>0</v>
          </cell>
        </row>
        <row r="139">
          <cell r="F139">
            <v>0</v>
          </cell>
          <cell r="G139">
            <v>0</v>
          </cell>
          <cell r="H139">
            <v>0</v>
          </cell>
          <cell r="Q139">
            <v>0</v>
          </cell>
        </row>
        <row r="140">
          <cell r="F140">
            <v>0</v>
          </cell>
          <cell r="G140">
            <v>0</v>
          </cell>
          <cell r="H140">
            <v>0</v>
          </cell>
          <cell r="Q140">
            <v>0</v>
          </cell>
        </row>
        <row r="141">
          <cell r="F141">
            <v>0</v>
          </cell>
          <cell r="G141">
            <v>0</v>
          </cell>
          <cell r="H141">
            <v>0</v>
          </cell>
          <cell r="Q141">
            <v>0</v>
          </cell>
        </row>
        <row r="142">
          <cell r="F142">
            <v>0</v>
          </cell>
          <cell r="G142">
            <v>0</v>
          </cell>
          <cell r="H142">
            <v>0</v>
          </cell>
          <cell r="Q142">
            <v>0</v>
          </cell>
        </row>
        <row r="143">
          <cell r="F143">
            <v>0</v>
          </cell>
          <cell r="G143">
            <v>0</v>
          </cell>
          <cell r="H143">
            <v>0</v>
          </cell>
          <cell r="Q143">
            <v>0</v>
          </cell>
        </row>
        <row r="144">
          <cell r="F144">
            <v>0</v>
          </cell>
          <cell r="G144">
            <v>0</v>
          </cell>
          <cell r="H144">
            <v>0</v>
          </cell>
          <cell r="Q144">
            <v>0</v>
          </cell>
        </row>
        <row r="145">
          <cell r="F145">
            <v>0</v>
          </cell>
          <cell r="G145">
            <v>0</v>
          </cell>
          <cell r="H145">
            <v>0</v>
          </cell>
          <cell r="Q145">
            <v>0</v>
          </cell>
        </row>
        <row r="146">
          <cell r="F146">
            <v>0</v>
          </cell>
          <cell r="G146">
            <v>0</v>
          </cell>
          <cell r="H146">
            <v>0</v>
          </cell>
          <cell r="Q146">
            <v>0</v>
          </cell>
        </row>
        <row r="147">
          <cell r="F147">
            <v>0</v>
          </cell>
          <cell r="G147">
            <v>0</v>
          </cell>
          <cell r="H147">
            <v>0</v>
          </cell>
          <cell r="Q147">
            <v>0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is LH"/>
      <sheetName val="Dis CH"/>
      <sheetName val="Vehicle"/>
      <sheetName val="Dis Veh"/>
      <sheetName val="BD"/>
      <sheetName val="6M DTAX"/>
      <sheetName val="FA Recon"/>
      <sheetName val="DTAX"/>
      <sheetName val="Compu"/>
      <sheetName val="Depreciation "/>
      <sheetName val="Matching Sheet"/>
      <sheetName val="List"/>
      <sheetName val="Grouping"/>
      <sheetName val="Ttl data"/>
      <sheetName val="Depreciation Metho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G3">
            <v>0.39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at 9"/>
      <sheetName val="2003-2004 "/>
      <sheetName val="DTAX"/>
      <sheetName val="Depreciation "/>
      <sheetName val="Q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Funding"/>
      <sheetName val="Overall Funds History"/>
      <sheetName val="JVs  (2)"/>
      <sheetName val="JVs "/>
      <sheetName val="Vouchers (3)"/>
      <sheetName val="Vouchers (2)"/>
      <sheetName val="Report Reconciln"/>
      <sheetName val="I &amp; E"/>
      <sheetName val="TB"/>
      <sheetName val="Depr09"/>
      <sheetName val="Assts &amp; liab "/>
      <sheetName val="HS SW"/>
      <sheetName val="PPAF-SMT &amp; HC "/>
      <sheetName val="PPAF-SS"/>
      <sheetName val="PPAF-RNR CPIs-IIRevised"/>
      <sheetName val="Japan"/>
      <sheetName val="PI SW"/>
      <sheetName val="PIs"/>
      <sheetName val="OSI2009"/>
      <sheetName val="OSI09-10 SW"/>
      <sheetName val="OSI 09-10"/>
      <sheetName val="BHC SW"/>
      <sheetName val="BHC"/>
      <sheetName val="ActionAid SW"/>
      <sheetName val="ActionAid"/>
      <sheetName val="PANOS SW"/>
      <sheetName val="PANOS"/>
      <sheetName val="OSI"/>
      <sheetName val="NED09-10 SW"/>
      <sheetName val="NED09-10"/>
      <sheetName val="NED 09 SW"/>
      <sheetName val="NED 2009"/>
      <sheetName val="NED 0809"/>
      <sheetName val="RT Germany"/>
      <sheetName val="CSBI"/>
      <sheetName val="FI-II"/>
      <sheetName val="FI"/>
      <sheetName val="DMF-IDPs"/>
      <sheetName val="DMF-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Account Number</v>
          </cell>
          <cell r="B1" t="str">
            <v>Account Description</v>
          </cell>
          <cell r="C1" t="str">
            <v>JAN</v>
          </cell>
          <cell r="D1" t="str">
            <v>FEB</v>
          </cell>
          <cell r="E1" t="str">
            <v>MAR</v>
          </cell>
          <cell r="F1" t="str">
            <v>APR</v>
          </cell>
          <cell r="G1" t="str">
            <v>MAY</v>
          </cell>
          <cell r="H1" t="str">
            <v>JUN</v>
          </cell>
          <cell r="I1" t="str">
            <v>JUL</v>
          </cell>
          <cell r="J1" t="str">
            <v>AUG</v>
          </cell>
          <cell r="K1" t="str">
            <v>SEP</v>
          </cell>
          <cell r="L1" t="str">
            <v>OCT</v>
          </cell>
          <cell r="M1" t="str">
            <v>NOV</v>
          </cell>
          <cell r="N1" t="str">
            <v>DEC</v>
          </cell>
        </row>
        <row r="2">
          <cell r="A2"/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</row>
        <row r="3">
          <cell r="A3" t="str">
            <v>1270101-4107</v>
          </cell>
          <cell r="B3" t="str">
            <v>Programme Coordinator</v>
          </cell>
          <cell r="L3">
            <v>158179</v>
          </cell>
          <cell r="M3">
            <v>157118</v>
          </cell>
          <cell r="N3">
            <v>95877</v>
          </cell>
        </row>
        <row r="4">
          <cell r="A4" t="str">
            <v>1270101-8020</v>
          </cell>
          <cell r="B4" t="str">
            <v>Domestice Travel</v>
          </cell>
          <cell r="L4">
            <v>20054</v>
          </cell>
          <cell r="M4">
            <v>0</v>
          </cell>
          <cell r="N4">
            <v>0</v>
          </cell>
        </row>
        <row r="5">
          <cell r="A5" t="str">
            <v>1270101-8045</v>
          </cell>
          <cell r="B5" t="str">
            <v>P. Asembles &amp; mtg-Venue rental</v>
          </cell>
          <cell r="L5">
            <v>146581</v>
          </cell>
          <cell r="M5">
            <v>79344</v>
          </cell>
          <cell r="N5">
            <v>13800</v>
          </cell>
        </row>
        <row r="6">
          <cell r="A6" t="str">
            <v>1270101-8046</v>
          </cell>
          <cell r="B6" t="str">
            <v>P. Asembles &amp; mtg-refreshment</v>
          </cell>
          <cell r="L6">
            <v>190772</v>
          </cell>
          <cell r="M6">
            <v>126611</v>
          </cell>
          <cell r="N6">
            <v>29258</v>
          </cell>
        </row>
        <row r="7">
          <cell r="A7" t="str">
            <v>1270101-8053</v>
          </cell>
          <cell r="B7" t="str">
            <v>Domestic Lodging</v>
          </cell>
          <cell r="L7">
            <v>0</v>
          </cell>
          <cell r="M7">
            <v>0</v>
          </cell>
          <cell r="N7">
            <v>43930</v>
          </cell>
        </row>
        <row r="8">
          <cell r="A8" t="str">
            <v>1270101-8054</v>
          </cell>
          <cell r="B8" t="str">
            <v>Publication and Material</v>
          </cell>
          <cell r="L8">
            <v>7600</v>
          </cell>
          <cell r="M8">
            <v>35000</v>
          </cell>
          <cell r="N8">
            <v>24490</v>
          </cell>
        </row>
        <row r="9">
          <cell r="A9" t="str">
            <v>1270109-4101</v>
          </cell>
          <cell r="B9" t="str">
            <v>Executive Director</v>
          </cell>
          <cell r="L9">
            <v>0</v>
          </cell>
          <cell r="M9">
            <v>0</v>
          </cell>
          <cell r="N9">
            <v>168000</v>
          </cell>
        </row>
        <row r="10">
          <cell r="A10" t="str">
            <v>1270109-4102</v>
          </cell>
          <cell r="B10" t="str">
            <v>Programme Director</v>
          </cell>
          <cell r="L10">
            <v>257918</v>
          </cell>
          <cell r="M10">
            <v>231727</v>
          </cell>
          <cell r="N10">
            <v>139218</v>
          </cell>
        </row>
        <row r="11">
          <cell r="A11" t="str">
            <v>1270109-4107</v>
          </cell>
          <cell r="B11" t="str">
            <v>Assistant Coordinator</v>
          </cell>
          <cell r="L11">
            <v>188528</v>
          </cell>
          <cell r="M11">
            <v>186654</v>
          </cell>
          <cell r="N11">
            <v>89062</v>
          </cell>
        </row>
        <row r="12">
          <cell r="A12" t="str">
            <v>1270241-4122</v>
          </cell>
          <cell r="B12" t="str">
            <v>Finance &amp; Admin Officer</v>
          </cell>
          <cell r="L12">
            <v>109650</v>
          </cell>
          <cell r="M12">
            <v>109650</v>
          </cell>
          <cell r="N12">
            <v>47566</v>
          </cell>
        </row>
        <row r="13">
          <cell r="A13" t="str">
            <v>1270241-4126</v>
          </cell>
          <cell r="B13" t="str">
            <v>Support Staff</v>
          </cell>
          <cell r="L13">
            <v>142665</v>
          </cell>
          <cell r="M13">
            <v>127181</v>
          </cell>
          <cell r="N13">
            <v>43789</v>
          </cell>
        </row>
        <row r="14">
          <cell r="A14" t="str">
            <v>1270242-4242</v>
          </cell>
          <cell r="B14" t="str">
            <v>Utilities</v>
          </cell>
          <cell r="L14">
            <v>0</v>
          </cell>
          <cell r="M14">
            <v>29004</v>
          </cell>
          <cell r="N14">
            <v>0</v>
          </cell>
        </row>
        <row r="15">
          <cell r="A15" t="str">
            <v>1270243-4243</v>
          </cell>
          <cell r="B15" t="str">
            <v>Telephone, Fax, Postage</v>
          </cell>
          <cell r="L15">
            <v>0</v>
          </cell>
          <cell r="M15">
            <v>12730</v>
          </cell>
          <cell r="N15">
            <v>28689</v>
          </cell>
        </row>
        <row r="16">
          <cell r="A16" t="str">
            <v>1270244-4244</v>
          </cell>
          <cell r="B16" t="str">
            <v>Office Rent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1270246-4246</v>
          </cell>
          <cell r="B17" t="str">
            <v>Office Supplies</v>
          </cell>
          <cell r="L17">
            <v>3300</v>
          </cell>
          <cell r="M17">
            <v>19533</v>
          </cell>
          <cell r="N17">
            <v>700</v>
          </cell>
        </row>
        <row r="18">
          <cell r="A18" t="str">
            <v>1270246-4251</v>
          </cell>
          <cell r="B18" t="str">
            <v>Bank Fee</v>
          </cell>
          <cell r="L18">
            <v>2681</v>
          </cell>
          <cell r="M18">
            <v>168</v>
          </cell>
          <cell r="N18">
            <v>413</v>
          </cell>
        </row>
        <row r="19">
          <cell r="A19" t="str">
            <v>1270247-4247</v>
          </cell>
          <cell r="B19" t="str">
            <v>Vehicle Rental</v>
          </cell>
          <cell r="L19">
            <v>0</v>
          </cell>
          <cell r="M19">
            <v>72791</v>
          </cell>
          <cell r="N19">
            <v>11760</v>
          </cell>
        </row>
        <row r="20">
          <cell r="A20" t="str">
            <v>1270248-4248</v>
          </cell>
          <cell r="B20" t="str">
            <v>Audit Fee</v>
          </cell>
          <cell r="L20">
            <v>0</v>
          </cell>
          <cell r="M20">
            <v>0</v>
          </cell>
          <cell r="N20">
            <v>70000</v>
          </cell>
        </row>
        <row r="21">
          <cell r="A21" t="str">
            <v>1270362-1320</v>
          </cell>
          <cell r="B21" t="str">
            <v>Computer and accessories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2270101-4107</v>
          </cell>
          <cell r="B22" t="str">
            <v>Programme Coordinator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2270101-8020</v>
          </cell>
          <cell r="B23" t="str">
            <v>Domestice Travel</v>
          </cell>
          <cell r="L23">
            <v>280650</v>
          </cell>
          <cell r="M23">
            <v>58300</v>
          </cell>
          <cell r="N23">
            <v>0</v>
          </cell>
        </row>
        <row r="24">
          <cell r="A24" t="str">
            <v>2270101-8045</v>
          </cell>
          <cell r="B24" t="str">
            <v>P. Asembles &amp; mtg-Venue rental</v>
          </cell>
          <cell r="L24">
            <v>62264</v>
          </cell>
          <cell r="M24">
            <v>13138</v>
          </cell>
          <cell r="N24">
            <v>0</v>
          </cell>
        </row>
        <row r="25">
          <cell r="A25" t="str">
            <v>2270101-8046</v>
          </cell>
          <cell r="B25" t="str">
            <v>P. Asembles &amp; mtg-refreshment</v>
          </cell>
          <cell r="L25">
            <v>73269</v>
          </cell>
          <cell r="M25">
            <v>19076</v>
          </cell>
          <cell r="N25">
            <v>8197</v>
          </cell>
        </row>
        <row r="26">
          <cell r="A26" t="str">
            <v>2270101-8053</v>
          </cell>
          <cell r="B26" t="str">
            <v>Domestic Lodging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2270101-8054</v>
          </cell>
          <cell r="B27" t="str">
            <v>Publication and Material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2270109-4101</v>
          </cell>
          <cell r="B28" t="str">
            <v>Executive Director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2270109-4102</v>
          </cell>
          <cell r="B29" t="str">
            <v>Programme Director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2270109-4107</v>
          </cell>
          <cell r="B30" t="str">
            <v>Assistant Coordinator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2270241-4122</v>
          </cell>
          <cell r="B31" t="str">
            <v>Finance &amp; Admin Officer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2270241-4126</v>
          </cell>
          <cell r="B32" t="str">
            <v>Support Staff</v>
          </cell>
          <cell r="L32">
            <v>6311</v>
          </cell>
          <cell r="M32">
            <v>6311</v>
          </cell>
          <cell r="N32">
            <v>12622</v>
          </cell>
        </row>
        <row r="33">
          <cell r="A33" t="str">
            <v>2270242-4242</v>
          </cell>
          <cell r="B33" t="str">
            <v>Utilities</v>
          </cell>
          <cell r="L33">
            <v>12772</v>
          </cell>
          <cell r="M33">
            <v>5742</v>
          </cell>
          <cell r="N33">
            <v>3000</v>
          </cell>
        </row>
        <row r="34">
          <cell r="A34" t="str">
            <v>2270243-4243</v>
          </cell>
          <cell r="B34" t="str">
            <v>Telephone, Fax, Postage</v>
          </cell>
          <cell r="L34">
            <v>2660</v>
          </cell>
          <cell r="M34">
            <v>15340</v>
          </cell>
          <cell r="N34">
            <v>550</v>
          </cell>
        </row>
        <row r="35">
          <cell r="A35" t="str">
            <v>2270244-4244</v>
          </cell>
          <cell r="B35" t="str">
            <v>Office Rent</v>
          </cell>
          <cell r="L35">
            <v>21500</v>
          </cell>
          <cell r="M35">
            <v>0</v>
          </cell>
          <cell r="N35">
            <v>0</v>
          </cell>
        </row>
        <row r="36">
          <cell r="A36" t="str">
            <v>2270246-4246</v>
          </cell>
          <cell r="B36" t="str">
            <v>Office Supplies</v>
          </cell>
          <cell r="L36">
            <v>37507</v>
          </cell>
          <cell r="M36">
            <v>23951</v>
          </cell>
          <cell r="N36">
            <v>2160</v>
          </cell>
        </row>
        <row r="37">
          <cell r="A37" t="str">
            <v>2270246-4251</v>
          </cell>
          <cell r="B37" t="str">
            <v>Bank Fee</v>
          </cell>
          <cell r="L37">
            <v>600</v>
          </cell>
          <cell r="M37">
            <v>0</v>
          </cell>
          <cell r="N37">
            <v>0</v>
          </cell>
        </row>
        <row r="38">
          <cell r="A38" t="str">
            <v>2270247-4247</v>
          </cell>
          <cell r="B38" t="str">
            <v>Vehicle Rental</v>
          </cell>
          <cell r="L38">
            <v>119669</v>
          </cell>
          <cell r="M38">
            <v>71886</v>
          </cell>
          <cell r="N38">
            <v>69061</v>
          </cell>
        </row>
        <row r="39">
          <cell r="A39" t="str">
            <v>2270248-4248</v>
          </cell>
          <cell r="B39" t="str">
            <v>Audit Fee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2270362-1320</v>
          </cell>
          <cell r="B40" t="str">
            <v>Computer and accessories</v>
          </cell>
          <cell r="L40">
            <v>0</v>
          </cell>
          <cell r="M40">
            <v>0</v>
          </cell>
          <cell r="N40">
            <v>0</v>
          </cell>
        </row>
        <row r="41">
          <cell r="A41"/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1845130</v>
          </cell>
          <cell r="M42">
            <v>1401255</v>
          </cell>
          <cell r="N42">
            <v>902142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S SW"/>
      <sheetName val="PPAF-SMT &amp; HC "/>
      <sheetName val="PPAF-SS"/>
      <sheetName val="PPAF-RNR CPIs-IIRevised"/>
      <sheetName val="Japan"/>
      <sheetName val="PI SW"/>
      <sheetName val="PIs"/>
      <sheetName val="OSI2009"/>
      <sheetName val="OSI"/>
      <sheetName val="NED09-10 SW"/>
      <sheetName val="NED09-10"/>
      <sheetName val="NED 09 SW"/>
      <sheetName val="NED 2009"/>
      <sheetName val="NED 0809"/>
      <sheetName val="PANOS"/>
      <sheetName val="RT Germany"/>
      <sheetName val="CSBI"/>
      <sheetName val="FI"/>
      <sheetName val="DMF-IDPs"/>
      <sheetName val="DMF-E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Account Number</v>
          </cell>
          <cell r="B1" t="str">
            <v>Account Description</v>
          </cell>
          <cell r="C1" t="str">
            <v>JAN</v>
          </cell>
          <cell r="D1" t="str">
            <v>FEB</v>
          </cell>
          <cell r="E1" t="str">
            <v>MAR</v>
          </cell>
          <cell r="F1" t="str">
            <v>APR</v>
          </cell>
          <cell r="G1" t="str">
            <v>MAY</v>
          </cell>
          <cell r="H1" t="str">
            <v>JUN</v>
          </cell>
          <cell r="I1" t="str">
            <v>JUL</v>
          </cell>
          <cell r="J1" t="str">
            <v>AUG</v>
          </cell>
          <cell r="K1" t="str">
            <v>SEP</v>
          </cell>
          <cell r="L1" t="str">
            <v>OCT</v>
          </cell>
        </row>
        <row r="2">
          <cell r="A2"/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</row>
        <row r="3">
          <cell r="A3" t="str">
            <v>1270101-4107</v>
          </cell>
          <cell r="B3" t="str">
            <v>Programme Coordinator</v>
          </cell>
          <cell r="L3">
            <v>158179</v>
          </cell>
        </row>
        <row r="4">
          <cell r="A4" t="str">
            <v>1270101-8020</v>
          </cell>
          <cell r="B4" t="str">
            <v>Domestice Travel</v>
          </cell>
          <cell r="L4">
            <v>20054</v>
          </cell>
        </row>
        <row r="5">
          <cell r="A5" t="str">
            <v>1270101-8045</v>
          </cell>
          <cell r="B5" t="str">
            <v>P. Asembles &amp; mtg-Venue rental</v>
          </cell>
          <cell r="L5">
            <v>146581</v>
          </cell>
        </row>
        <row r="6">
          <cell r="A6" t="str">
            <v>1270101-8046</v>
          </cell>
          <cell r="B6" t="str">
            <v>P. Asembles &amp; mtg-refreshment</v>
          </cell>
          <cell r="L6">
            <v>190772</v>
          </cell>
        </row>
        <row r="7">
          <cell r="A7" t="str">
            <v>1270101-8053</v>
          </cell>
          <cell r="B7" t="str">
            <v>Domestic Lodging</v>
          </cell>
          <cell r="L7">
            <v>0</v>
          </cell>
        </row>
        <row r="8">
          <cell r="A8" t="str">
            <v>1270101-8054</v>
          </cell>
          <cell r="B8" t="str">
            <v>Publication and Material</v>
          </cell>
          <cell r="L8">
            <v>7600</v>
          </cell>
        </row>
        <row r="9">
          <cell r="A9" t="str">
            <v>1270109-4101</v>
          </cell>
          <cell r="B9" t="str">
            <v>Executive Director</v>
          </cell>
          <cell r="L9">
            <v>0</v>
          </cell>
        </row>
        <row r="10">
          <cell r="A10" t="str">
            <v>1270109-4102</v>
          </cell>
          <cell r="B10" t="str">
            <v>Programme Director</v>
          </cell>
          <cell r="L10">
            <v>257918</v>
          </cell>
        </row>
        <row r="11">
          <cell r="A11" t="str">
            <v>1270109-4107</v>
          </cell>
          <cell r="B11" t="str">
            <v>Assistant Coordinator</v>
          </cell>
          <cell r="L11">
            <v>188528</v>
          </cell>
        </row>
        <row r="12">
          <cell r="A12" t="str">
            <v>1270241-4122</v>
          </cell>
          <cell r="B12" t="str">
            <v>Finance &amp; Admin Officer</v>
          </cell>
          <cell r="L12">
            <v>109650</v>
          </cell>
        </row>
        <row r="13">
          <cell r="A13" t="str">
            <v>1270241-4126</v>
          </cell>
          <cell r="B13" t="str">
            <v>Support Staff</v>
          </cell>
          <cell r="L13">
            <v>142665</v>
          </cell>
        </row>
        <row r="14">
          <cell r="A14" t="str">
            <v>1270242-4242</v>
          </cell>
          <cell r="B14" t="str">
            <v>Utilities</v>
          </cell>
          <cell r="L14">
            <v>0</v>
          </cell>
        </row>
        <row r="15">
          <cell r="A15" t="str">
            <v>1270243-4243</v>
          </cell>
          <cell r="B15" t="str">
            <v>Telephone, Fax, Postage</v>
          </cell>
          <cell r="L15">
            <v>0</v>
          </cell>
        </row>
        <row r="16">
          <cell r="A16" t="str">
            <v>1270244-4244</v>
          </cell>
          <cell r="B16" t="str">
            <v>Office Rent</v>
          </cell>
          <cell r="L16">
            <v>0</v>
          </cell>
        </row>
        <row r="17">
          <cell r="A17" t="str">
            <v>1270246-4246</v>
          </cell>
          <cell r="B17" t="str">
            <v>Office Supplies</v>
          </cell>
          <cell r="L17">
            <v>3300</v>
          </cell>
        </row>
        <row r="18">
          <cell r="A18" t="str">
            <v>1270246-4251</v>
          </cell>
          <cell r="B18" t="str">
            <v>Bank Fee</v>
          </cell>
          <cell r="L18">
            <v>2681</v>
          </cell>
        </row>
        <row r="19">
          <cell r="A19" t="str">
            <v>1270247-4247</v>
          </cell>
          <cell r="B19" t="str">
            <v>Vehicle Rental</v>
          </cell>
          <cell r="L19">
            <v>0</v>
          </cell>
        </row>
        <row r="20">
          <cell r="A20" t="str">
            <v>1270248-4248</v>
          </cell>
          <cell r="B20" t="str">
            <v>Audit Fee</v>
          </cell>
          <cell r="L20">
            <v>0</v>
          </cell>
        </row>
        <row r="21">
          <cell r="A21" t="str">
            <v>1270362-1320</v>
          </cell>
          <cell r="B21" t="str">
            <v>Computer and accessories</v>
          </cell>
          <cell r="L21">
            <v>0</v>
          </cell>
        </row>
        <row r="22">
          <cell r="A22" t="str">
            <v>2270101-4107</v>
          </cell>
          <cell r="B22" t="str">
            <v>Programme Coordinator</v>
          </cell>
          <cell r="L22">
            <v>0</v>
          </cell>
        </row>
        <row r="23">
          <cell r="A23" t="str">
            <v>2270101-8020</v>
          </cell>
          <cell r="B23" t="str">
            <v>Domestice Travel</v>
          </cell>
          <cell r="L23">
            <v>280650</v>
          </cell>
        </row>
        <row r="24">
          <cell r="A24" t="str">
            <v>2270101-8045</v>
          </cell>
          <cell r="B24" t="str">
            <v>P. Asembles &amp; mtg-Venue rental</v>
          </cell>
          <cell r="L24">
            <v>62264</v>
          </cell>
        </row>
        <row r="25">
          <cell r="A25" t="str">
            <v>2270101-8046</v>
          </cell>
          <cell r="B25" t="str">
            <v>P. Asembles &amp; mtg-refreshment</v>
          </cell>
          <cell r="L25">
            <v>73269</v>
          </cell>
        </row>
        <row r="26">
          <cell r="A26" t="str">
            <v>2270101-8053</v>
          </cell>
          <cell r="B26" t="str">
            <v>Domestic Lodging</v>
          </cell>
          <cell r="L26">
            <v>0</v>
          </cell>
        </row>
        <row r="27">
          <cell r="A27" t="str">
            <v>2270101-8054</v>
          </cell>
          <cell r="B27" t="str">
            <v>Publication and Material</v>
          </cell>
          <cell r="L27">
            <v>0</v>
          </cell>
        </row>
        <row r="28">
          <cell r="A28" t="str">
            <v>2270109-4101</v>
          </cell>
          <cell r="B28" t="str">
            <v>Executive Director</v>
          </cell>
          <cell r="L28">
            <v>0</v>
          </cell>
        </row>
        <row r="29">
          <cell r="A29" t="str">
            <v>2270109-4102</v>
          </cell>
          <cell r="B29" t="str">
            <v>Programme Director</v>
          </cell>
          <cell r="L29">
            <v>0</v>
          </cell>
        </row>
        <row r="30">
          <cell r="A30" t="str">
            <v>2270109-4107</v>
          </cell>
          <cell r="B30" t="str">
            <v>Assistant Coordinator</v>
          </cell>
          <cell r="L30">
            <v>0</v>
          </cell>
        </row>
        <row r="31">
          <cell r="A31" t="str">
            <v>2270241-4122</v>
          </cell>
          <cell r="B31" t="str">
            <v>Finance &amp; Admin Officer</v>
          </cell>
          <cell r="L31">
            <v>0</v>
          </cell>
        </row>
        <row r="32">
          <cell r="A32" t="str">
            <v>2270241-4126</v>
          </cell>
          <cell r="B32" t="str">
            <v>Support Staff</v>
          </cell>
          <cell r="L32">
            <v>6311</v>
          </cell>
        </row>
        <row r="33">
          <cell r="A33" t="str">
            <v>2270242-4242</v>
          </cell>
          <cell r="B33" t="str">
            <v>Utilities</v>
          </cell>
          <cell r="L33">
            <v>12772</v>
          </cell>
        </row>
        <row r="34">
          <cell r="A34" t="str">
            <v>2270243-4243</v>
          </cell>
          <cell r="B34" t="str">
            <v>Telephone, Fax, Postage</v>
          </cell>
          <cell r="L34">
            <v>2660</v>
          </cell>
        </row>
        <row r="35">
          <cell r="A35" t="str">
            <v>2270244-4244</v>
          </cell>
          <cell r="B35" t="str">
            <v>Office Rent</v>
          </cell>
          <cell r="L35">
            <v>21500</v>
          </cell>
        </row>
        <row r="36">
          <cell r="A36" t="str">
            <v>2270246-4246</v>
          </cell>
          <cell r="B36" t="str">
            <v>Office Supplies</v>
          </cell>
          <cell r="L36">
            <v>37507</v>
          </cell>
        </row>
        <row r="37">
          <cell r="A37" t="str">
            <v>2270246-4251</v>
          </cell>
          <cell r="B37" t="str">
            <v>Bank Fee</v>
          </cell>
          <cell r="L37">
            <v>600</v>
          </cell>
        </row>
        <row r="38">
          <cell r="A38" t="str">
            <v>2270247-4247</v>
          </cell>
          <cell r="B38" t="str">
            <v>Vehicle Rental</v>
          </cell>
          <cell r="L38">
            <v>119669</v>
          </cell>
        </row>
        <row r="39">
          <cell r="A39" t="str">
            <v>2270248-4248</v>
          </cell>
          <cell r="B39" t="str">
            <v>Audit Fee</v>
          </cell>
          <cell r="L39">
            <v>0</v>
          </cell>
        </row>
        <row r="40">
          <cell r="A40" t="str">
            <v>2270362-1320</v>
          </cell>
          <cell r="B40" t="str">
            <v>Computer and accessories</v>
          </cell>
          <cell r="L40">
            <v>0</v>
          </cell>
        </row>
        <row r="41">
          <cell r="A41"/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1845130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3.1"/>
      <sheetName val="D3.2"/>
      <sheetName val="D3.3"/>
      <sheetName val="Calculations"/>
      <sheetName val="D4.9."/>
      <sheetName val="D5.0"/>
      <sheetName val="Foreign customers"/>
      <sheetName val="4.3"/>
      <sheetName val="D4.4.1"/>
      <sheetName val="Aging and subsequent debtors"/>
      <sheetName val="d 4.4"/>
      <sheetName val="D4 .1.1"/>
      <sheetName val="D4.1.2"/>
      <sheetName val="Cntrl sheet"/>
      <sheetName val="DEBTORS (2)"/>
      <sheetName val="D4.4&amp; D4.5 (2)"/>
      <sheetName val="Technical"/>
      <sheetName val="Neat 9"/>
      <sheetName val="Q1"/>
      <sheetName val="lc921471"/>
      <sheetName val="Tr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s B.S"/>
      <sheetName val="Tops"/>
      <sheetName val="Office rent"/>
      <sheetName val="sal global"/>
      <sheetName val="salaries admn"/>
      <sheetName val="legal &amp; professional"/>
      <sheetName val="retainership fee"/>
      <sheetName val="office exp-global"/>
      <sheetName val="internt chrg "/>
      <sheetName val="traveling exp"/>
      <sheetName val="utilities elect"/>
      <sheetName val="Tele Exp"/>
      <sheetName val="Mob exp"/>
      <sheetName val="Sheet5"/>
      <sheetName val="Revised Budget as per CNPP"/>
      <sheetName val="Interv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R&amp;P"/>
      <sheetName val="Notes"/>
      <sheetName val="WP1"/>
      <sheetName val="FRS"/>
      <sheetName val="BVA"/>
      <sheetName val="INV"/>
      <sheetName val="EMP"/>
      <sheetName val="PFILE"/>
      <sheetName val="CF"/>
      <sheetName val="WP"/>
      <sheetName val="TOP"/>
      <sheetName val="Summary"/>
      <sheetName val="Revised Budget as per CNPP"/>
      <sheetName val="R &amp; E"/>
      <sheetName val="notes 1-4"/>
      <sheetName val="notes 5-16"/>
      <sheetName val="T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7">
          <cell r="A7" t="str">
            <v>Sr.</v>
          </cell>
          <cell r="B7" t="str">
            <v>Item</v>
          </cell>
          <cell r="C7" t="str">
            <v>Qty.</v>
          </cell>
          <cell r="D7" t="str">
            <v>Physical Location</v>
          </cell>
          <cell r="E7" t="str">
            <v>Identification</v>
          </cell>
          <cell r="F7" t="str">
            <v>Serial no. or Size</v>
          </cell>
          <cell r="G7" t="str">
            <v>Project Name</v>
          </cell>
          <cell r="H7" t="str">
            <v>Remarks</v>
          </cell>
          <cell r="I7" t="str">
            <v>Category</v>
          </cell>
        </row>
        <row r="9">
          <cell r="A9">
            <v>208</v>
          </cell>
          <cell r="B9" t="str">
            <v>Chair</v>
          </cell>
          <cell r="C9">
            <v>2</v>
          </cell>
          <cell r="D9" t="str">
            <v>Aangan Room</v>
          </cell>
          <cell r="E9" t="str">
            <v>Steel,green color,without arm</v>
          </cell>
          <cell r="H9" t="str">
            <v>Good</v>
          </cell>
          <cell r="I9" t="str">
            <v>Steel</v>
          </cell>
        </row>
        <row r="10">
          <cell r="A10">
            <v>209</v>
          </cell>
          <cell r="B10" t="str">
            <v>Table</v>
          </cell>
          <cell r="C10">
            <v>1</v>
          </cell>
          <cell r="D10" t="str">
            <v>Aangan Room</v>
          </cell>
          <cell r="E10" t="str">
            <v>table with glass,three draws,brown color</v>
          </cell>
          <cell r="F10" t="str">
            <v>1'.5" * 4'</v>
          </cell>
          <cell r="H10" t="str">
            <v>Satisfactory</v>
          </cell>
          <cell r="I10" t="str">
            <v>Furniture/Fixtures</v>
          </cell>
        </row>
        <row r="11">
          <cell r="A11">
            <v>210</v>
          </cell>
          <cell r="B11" t="str">
            <v>Table</v>
          </cell>
          <cell r="C11">
            <v>1</v>
          </cell>
          <cell r="D11" t="str">
            <v>Aangan Room</v>
          </cell>
          <cell r="E11" t="str">
            <v>table with glass,three draws,dark brown color</v>
          </cell>
          <cell r="F11" t="str">
            <v>1'.5" * 4'</v>
          </cell>
          <cell r="H11" t="str">
            <v>Satisfactory</v>
          </cell>
          <cell r="I11" t="str">
            <v>Furniture/Fixtures</v>
          </cell>
        </row>
        <row r="12">
          <cell r="A12">
            <v>211</v>
          </cell>
          <cell r="B12" t="str">
            <v>Curtain</v>
          </cell>
          <cell r="C12">
            <v>2</v>
          </cell>
          <cell r="D12" t="str">
            <v>Aangan Room</v>
          </cell>
          <cell r="E12" t="str">
            <v>white color,printed grey</v>
          </cell>
          <cell r="H12" t="str">
            <v>Satisfactory</v>
          </cell>
          <cell r="I12" t="str">
            <v>Depracy/Cloth</v>
          </cell>
        </row>
        <row r="13">
          <cell r="A13">
            <v>212</v>
          </cell>
          <cell r="B13" t="str">
            <v>Rack</v>
          </cell>
          <cell r="C13">
            <v>1</v>
          </cell>
          <cell r="D13" t="str">
            <v>Intern Room</v>
          </cell>
          <cell r="E13" t="str">
            <v>Showcase with class,three shelves,brown color</v>
          </cell>
          <cell r="F13" t="str">
            <v>1'.5" * 5'</v>
          </cell>
          <cell r="H13" t="str">
            <v>Satisfactory</v>
          </cell>
          <cell r="I13" t="str">
            <v>Furniture/Fixtures</v>
          </cell>
        </row>
        <row r="14">
          <cell r="A14">
            <v>213</v>
          </cell>
          <cell r="B14" t="str">
            <v>Telephone set</v>
          </cell>
          <cell r="C14">
            <v>1</v>
          </cell>
          <cell r="D14" t="str">
            <v>Aangan Room</v>
          </cell>
          <cell r="E14" t="str">
            <v>PABX System</v>
          </cell>
          <cell r="H14" t="str">
            <v>Very good</v>
          </cell>
          <cell r="I14" t="str">
            <v>Communication</v>
          </cell>
        </row>
        <row r="15">
          <cell r="A15">
            <v>214</v>
          </cell>
          <cell r="B15" t="str">
            <v>Notice Board</v>
          </cell>
          <cell r="C15">
            <v>1</v>
          </cell>
          <cell r="D15" t="str">
            <v>Aangan Room</v>
          </cell>
          <cell r="E15" t="str">
            <v>blue color</v>
          </cell>
          <cell r="F15" t="str">
            <v>2' * 4'.11"</v>
          </cell>
          <cell r="H15" t="str">
            <v>Good</v>
          </cell>
          <cell r="I15" t="str">
            <v>Furniture/Fixtures</v>
          </cell>
        </row>
        <row r="16">
          <cell r="A16">
            <v>215</v>
          </cell>
          <cell r="B16" t="str">
            <v>Air Cooler</v>
          </cell>
          <cell r="C16">
            <v>1</v>
          </cell>
          <cell r="D16" t="str">
            <v>Aangan Room</v>
          </cell>
          <cell r="E16" t="str">
            <v>ATLAS A/C Type, Air Cooler,off white</v>
          </cell>
          <cell r="H16" t="str">
            <v>Good</v>
          </cell>
        </row>
        <row r="17">
          <cell r="A17">
            <v>216</v>
          </cell>
          <cell r="B17" t="str">
            <v>Paper Basket</v>
          </cell>
          <cell r="C17">
            <v>1</v>
          </cell>
          <cell r="D17" t="str">
            <v>Aangan Room</v>
          </cell>
          <cell r="E17" t="str">
            <v>white color,grill,paper basket</v>
          </cell>
          <cell r="H17" t="str">
            <v>Satisfactory</v>
          </cell>
          <cell r="I17" t="str">
            <v>Furniture/Fixtures</v>
          </cell>
        </row>
        <row r="18">
          <cell r="A18">
            <v>217</v>
          </cell>
          <cell r="B18" t="str">
            <v>Fan</v>
          </cell>
          <cell r="C18">
            <v>2</v>
          </cell>
          <cell r="D18" t="str">
            <v>Aangan Room</v>
          </cell>
          <cell r="G18" t="str">
            <v>Landlord</v>
          </cell>
          <cell r="H18" t="str">
            <v>Satisfactory</v>
          </cell>
          <cell r="I18" t="str">
            <v>Electric Equipments</v>
          </cell>
        </row>
        <row r="19">
          <cell r="A19">
            <v>218</v>
          </cell>
          <cell r="B19" t="str">
            <v>Tubelight</v>
          </cell>
          <cell r="C19">
            <v>2</v>
          </cell>
          <cell r="D19" t="str">
            <v>Aangan Room</v>
          </cell>
          <cell r="G19" t="str">
            <v>Landlord</v>
          </cell>
          <cell r="H19" t="str">
            <v>Satisfactory</v>
          </cell>
          <cell r="I19" t="str">
            <v>Electric Equipments</v>
          </cell>
        </row>
        <row r="20">
          <cell r="A20">
            <v>219</v>
          </cell>
          <cell r="B20" t="str">
            <v>Bulb</v>
          </cell>
          <cell r="C20">
            <v>2</v>
          </cell>
          <cell r="D20" t="str">
            <v>Aangan Room</v>
          </cell>
          <cell r="G20" t="str">
            <v>Landlord</v>
          </cell>
          <cell r="H20" t="str">
            <v>Satisfactory</v>
          </cell>
          <cell r="I20" t="str">
            <v>Electric Equipments</v>
          </cell>
        </row>
        <row r="21">
          <cell r="A21">
            <v>220</v>
          </cell>
          <cell r="B21" t="str">
            <v>Clock</v>
          </cell>
          <cell r="C21">
            <v>1</v>
          </cell>
          <cell r="D21" t="str">
            <v>Aangan Room</v>
          </cell>
          <cell r="E21" t="str">
            <v>brown color,VICTOR</v>
          </cell>
          <cell r="H21" t="str">
            <v>Good</v>
          </cell>
          <cell r="I21" t="str">
            <v>Other Articles</v>
          </cell>
        </row>
        <row r="22">
          <cell r="A22">
            <v>221</v>
          </cell>
          <cell r="B22" t="str">
            <v>White Board</v>
          </cell>
          <cell r="C22">
            <v>1</v>
          </cell>
          <cell r="D22" t="str">
            <v>Aangan Room</v>
          </cell>
          <cell r="E22" t="str">
            <v>brown</v>
          </cell>
          <cell r="F22" t="str">
            <v>2' * 1'.6"</v>
          </cell>
          <cell r="H22" t="str">
            <v>Satisfactory</v>
          </cell>
          <cell r="I22" t="str">
            <v>Furniture/Fixtures</v>
          </cell>
        </row>
        <row r="23">
          <cell r="A23">
            <v>222</v>
          </cell>
          <cell r="B23" t="str">
            <v>Table</v>
          </cell>
          <cell r="C23">
            <v>1</v>
          </cell>
          <cell r="D23" t="str">
            <v>Aangan Room</v>
          </cell>
          <cell r="E23" t="str">
            <v>brown color,small</v>
          </cell>
          <cell r="F23" t="str">
            <v>2' * 1'.6"</v>
          </cell>
          <cell r="H23" t="str">
            <v>Satisfactory</v>
          </cell>
          <cell r="I23" t="str">
            <v>Furniture/Fixtures</v>
          </cell>
        </row>
        <row r="24">
          <cell r="A24">
            <v>223</v>
          </cell>
          <cell r="B24" t="str">
            <v>Sofa Seat</v>
          </cell>
          <cell r="C24">
            <v>1</v>
          </cell>
          <cell r="D24" t="str">
            <v>Intern Room</v>
          </cell>
          <cell r="E24" t="str">
            <v>dark brown color,sofa seat</v>
          </cell>
          <cell r="F24" t="str">
            <v>2' * 4'</v>
          </cell>
          <cell r="H24" t="str">
            <v>Satisfactory</v>
          </cell>
          <cell r="I24" t="str">
            <v>Furniture/Fixtures</v>
          </cell>
        </row>
        <row r="25">
          <cell r="A25">
            <v>224</v>
          </cell>
          <cell r="B25" t="str">
            <v>Notice Board</v>
          </cell>
          <cell r="C25">
            <v>1</v>
          </cell>
          <cell r="D25" t="str">
            <v>Aangan Room</v>
          </cell>
          <cell r="E25" t="str">
            <v>white color</v>
          </cell>
          <cell r="F25" t="str">
            <v>4' * 4'</v>
          </cell>
          <cell r="H25" t="str">
            <v>Good</v>
          </cell>
          <cell r="I25" t="str">
            <v>Furniture/Fixtures</v>
          </cell>
        </row>
        <row r="26">
          <cell r="A26">
            <v>225</v>
          </cell>
          <cell r="B26" t="str">
            <v>Picture</v>
          </cell>
          <cell r="C26">
            <v>2</v>
          </cell>
          <cell r="D26" t="str">
            <v>Aangan Room</v>
          </cell>
          <cell r="E26" t="str">
            <v>mount pictures</v>
          </cell>
          <cell r="H26" t="str">
            <v>Satisfactory</v>
          </cell>
          <cell r="I26" t="str">
            <v>Other Articles</v>
          </cell>
        </row>
        <row r="27">
          <cell r="A27">
            <v>226</v>
          </cell>
          <cell r="B27" t="str">
            <v>Picture</v>
          </cell>
          <cell r="C27">
            <v>1</v>
          </cell>
          <cell r="D27" t="str">
            <v>Aangan Room</v>
          </cell>
          <cell r="E27" t="str">
            <v>glass frame,new,big size</v>
          </cell>
          <cell r="H27" t="str">
            <v>Very good</v>
          </cell>
          <cell r="I27" t="str">
            <v>Other Articles</v>
          </cell>
        </row>
        <row r="28">
          <cell r="A28">
            <v>227</v>
          </cell>
          <cell r="B28" t="str">
            <v>Computer Chair</v>
          </cell>
          <cell r="C28">
            <v>1</v>
          </cell>
          <cell r="D28" t="str">
            <v>Aangan Room</v>
          </cell>
          <cell r="E28" t="str">
            <v>steel, revolving chair,grey color</v>
          </cell>
          <cell r="H28" t="str">
            <v>Good</v>
          </cell>
          <cell r="I28" t="str">
            <v>Steel</v>
          </cell>
        </row>
        <row r="29">
          <cell r="A29">
            <v>228</v>
          </cell>
          <cell r="B29" t="str">
            <v>Keys hanger</v>
          </cell>
          <cell r="C29">
            <v>1</v>
          </cell>
          <cell r="D29" t="str">
            <v>Aangan Room</v>
          </cell>
          <cell r="E29" t="str">
            <v>white color</v>
          </cell>
          <cell r="H29" t="str">
            <v>Good</v>
          </cell>
          <cell r="I29" t="str">
            <v>Other Articles</v>
          </cell>
        </row>
        <row r="30">
          <cell r="A30">
            <v>229</v>
          </cell>
          <cell r="B30" t="str">
            <v>Cane Rack</v>
          </cell>
          <cell r="C30">
            <v>1</v>
          </cell>
          <cell r="D30" t="str">
            <v>Aangan Room</v>
          </cell>
          <cell r="E30" t="str">
            <v>small,cane rack,two shelves</v>
          </cell>
          <cell r="H30" t="str">
            <v>Satisfactory</v>
          </cell>
          <cell r="I30" t="str">
            <v>Furniture/Fixtures</v>
          </cell>
        </row>
        <row r="31">
          <cell r="A31">
            <v>230</v>
          </cell>
          <cell r="B31" t="str">
            <v>CPU</v>
          </cell>
          <cell r="C31">
            <v>1</v>
          </cell>
          <cell r="D31" t="str">
            <v>Aangan Room</v>
          </cell>
          <cell r="E31" t="str">
            <v>COMPAQ, P-III</v>
          </cell>
          <cell r="F31" t="str">
            <v>7039FRAZ0344</v>
          </cell>
          <cell r="H31" t="str">
            <v>Very good</v>
          </cell>
          <cell r="I31" t="str">
            <v>Computers related</v>
          </cell>
        </row>
        <row r="32">
          <cell r="A32">
            <v>231</v>
          </cell>
          <cell r="B32" t="str">
            <v>Monitor</v>
          </cell>
          <cell r="C32">
            <v>1</v>
          </cell>
          <cell r="D32" t="str">
            <v>Aangan Room</v>
          </cell>
          <cell r="E32" t="str">
            <v>COMPAQ,Model S510,</v>
          </cell>
          <cell r="F32" t="str">
            <v>031BB65QG082</v>
          </cell>
          <cell r="H32" t="str">
            <v>Very good</v>
          </cell>
          <cell r="I32" t="str">
            <v>Computers related</v>
          </cell>
        </row>
        <row r="33">
          <cell r="A33">
            <v>232</v>
          </cell>
          <cell r="B33" t="str">
            <v>Keyboard</v>
          </cell>
          <cell r="C33">
            <v>1</v>
          </cell>
          <cell r="D33" t="str">
            <v>Aangan Room</v>
          </cell>
          <cell r="E33" t="str">
            <v>COMPAQ</v>
          </cell>
          <cell r="F33" t="str">
            <v>26951-831</v>
          </cell>
          <cell r="H33" t="str">
            <v>Very good</v>
          </cell>
          <cell r="I33" t="str">
            <v>Computers related</v>
          </cell>
        </row>
        <row r="34">
          <cell r="A34">
            <v>233</v>
          </cell>
          <cell r="B34" t="str">
            <v>Mouse</v>
          </cell>
          <cell r="C34">
            <v>1</v>
          </cell>
          <cell r="D34" t="str">
            <v>Aangan Room</v>
          </cell>
          <cell r="E34" t="str">
            <v>COMPAQ</v>
          </cell>
          <cell r="F34" t="str">
            <v>4862A011</v>
          </cell>
          <cell r="H34" t="str">
            <v>Very good</v>
          </cell>
          <cell r="I34" t="str">
            <v>Computers related</v>
          </cell>
        </row>
        <row r="35">
          <cell r="A35">
            <v>234</v>
          </cell>
          <cell r="B35" t="str">
            <v>Computer table</v>
          </cell>
          <cell r="C35">
            <v>1</v>
          </cell>
          <cell r="D35" t="str">
            <v>Aangan Room</v>
          </cell>
          <cell r="E35" t="str">
            <v>dark brown,one draw, no shelf</v>
          </cell>
          <cell r="F35" t="str">
            <v>1'.10" * 3'.10"</v>
          </cell>
          <cell r="H35" t="str">
            <v>Good</v>
          </cell>
          <cell r="I35" t="str">
            <v>Furniture/Fixtures</v>
          </cell>
        </row>
        <row r="36">
          <cell r="A36">
            <v>235</v>
          </cell>
          <cell r="B36" t="str">
            <v>Voltage regulator</v>
          </cell>
          <cell r="C36">
            <v>1</v>
          </cell>
          <cell r="D36" t="str">
            <v>Aangan Room</v>
          </cell>
          <cell r="E36" t="str">
            <v>Larey, red color,old</v>
          </cell>
          <cell r="H36" t="str">
            <v>Good</v>
          </cell>
          <cell r="I36" t="str">
            <v>Computers related</v>
          </cell>
        </row>
        <row r="37">
          <cell r="A37">
            <v>236</v>
          </cell>
          <cell r="B37" t="str">
            <v>Printer</v>
          </cell>
          <cell r="C37">
            <v>1</v>
          </cell>
          <cell r="D37" t="str">
            <v>Aangan Room</v>
          </cell>
          <cell r="E37" t="str">
            <v>HP Laser jet 6L</v>
          </cell>
          <cell r="H37" t="str">
            <v>Satisfactory</v>
          </cell>
          <cell r="I37" t="str">
            <v>Computers related</v>
          </cell>
        </row>
        <row r="38">
          <cell r="A38">
            <v>237</v>
          </cell>
          <cell r="B38" t="str">
            <v>Rug</v>
          </cell>
          <cell r="C38">
            <v>1</v>
          </cell>
          <cell r="D38" t="str">
            <v>Aangan Room</v>
          </cell>
          <cell r="E38" t="str">
            <v>small size,red color</v>
          </cell>
          <cell r="H38" t="str">
            <v>Satisfactory</v>
          </cell>
          <cell r="I38" t="str">
            <v>Depracy/Cloth</v>
          </cell>
        </row>
        <row r="39">
          <cell r="A39">
            <v>238</v>
          </cell>
          <cell r="B39" t="str">
            <v>Rug</v>
          </cell>
          <cell r="C39">
            <v>1</v>
          </cell>
          <cell r="D39" t="str">
            <v>Aangan Room</v>
          </cell>
          <cell r="E39" t="str">
            <v>big size ,red color</v>
          </cell>
          <cell r="H39" t="str">
            <v>Satisfactory</v>
          </cell>
          <cell r="I39" t="str">
            <v>Depracy/Cloth</v>
          </cell>
        </row>
        <row r="40">
          <cell r="A40">
            <v>239</v>
          </cell>
          <cell r="B40" t="str">
            <v>Telephone Box</v>
          </cell>
          <cell r="C40">
            <v>1</v>
          </cell>
          <cell r="D40" t="str">
            <v>Aangan Room</v>
          </cell>
          <cell r="E40" t="str">
            <v>brown color</v>
          </cell>
          <cell r="H40" t="str">
            <v>Very good</v>
          </cell>
          <cell r="I40" t="str">
            <v>Furniture/Fixtures</v>
          </cell>
        </row>
        <row r="41">
          <cell r="A41">
            <v>240</v>
          </cell>
          <cell r="B41" t="str">
            <v>Telephone set</v>
          </cell>
          <cell r="C41">
            <v>1</v>
          </cell>
          <cell r="D41" t="str">
            <v>Aangan Room</v>
          </cell>
          <cell r="E41" t="str">
            <v>brown color,SIEMENS</v>
          </cell>
          <cell r="H41" t="str">
            <v>Good</v>
          </cell>
          <cell r="I41" t="str">
            <v>Communication</v>
          </cell>
        </row>
        <row r="42">
          <cell r="A42">
            <v>241</v>
          </cell>
          <cell r="B42" t="str">
            <v>File Cabinet</v>
          </cell>
          <cell r="C42">
            <v>1</v>
          </cell>
          <cell r="D42" t="str">
            <v>Intern Room</v>
          </cell>
          <cell r="E42" t="str">
            <v>dark brown,four draws</v>
          </cell>
          <cell r="F42" t="str">
            <v>1'.8" * 4'.6"</v>
          </cell>
          <cell r="H42" t="str">
            <v>Satisfactory</v>
          </cell>
          <cell r="I42" t="str">
            <v>Furniture/Fixtures</v>
          </cell>
        </row>
        <row r="43">
          <cell r="A43">
            <v>242</v>
          </cell>
          <cell r="B43" t="str">
            <v>Table</v>
          </cell>
          <cell r="C43">
            <v>1</v>
          </cell>
          <cell r="D43" t="str">
            <v>Aangan Room</v>
          </cell>
          <cell r="E43" t="str">
            <v>two draws,brown color,new</v>
          </cell>
          <cell r="F43" t="str">
            <v>2' * 4'</v>
          </cell>
          <cell r="H43" t="str">
            <v>Very good</v>
          </cell>
          <cell r="I43" t="str">
            <v>Furniture/Fixtures</v>
          </cell>
        </row>
        <row r="44">
          <cell r="A44">
            <v>243</v>
          </cell>
          <cell r="B44" t="str">
            <v>Fan</v>
          </cell>
          <cell r="C44">
            <v>1</v>
          </cell>
          <cell r="D44" t="str">
            <v>Intern Room</v>
          </cell>
          <cell r="G44" t="str">
            <v>Landlord</v>
          </cell>
          <cell r="H44" t="str">
            <v>Satisfactory</v>
          </cell>
          <cell r="I44" t="str">
            <v>Electric Equipments</v>
          </cell>
        </row>
        <row r="45">
          <cell r="A45">
            <v>244</v>
          </cell>
          <cell r="B45" t="str">
            <v>Tubelight</v>
          </cell>
          <cell r="C45">
            <v>1</v>
          </cell>
          <cell r="D45" t="str">
            <v>Intern Room</v>
          </cell>
          <cell r="G45" t="str">
            <v>Landlord</v>
          </cell>
          <cell r="H45" t="str">
            <v>Satisfactory</v>
          </cell>
          <cell r="I45" t="str">
            <v>Electric Equipments</v>
          </cell>
        </row>
        <row r="46">
          <cell r="A46">
            <v>245</v>
          </cell>
          <cell r="B46" t="str">
            <v>Notice Board</v>
          </cell>
          <cell r="C46">
            <v>1</v>
          </cell>
          <cell r="D46" t="str">
            <v>Intern Room</v>
          </cell>
          <cell r="E46" t="str">
            <v>velvet sheet</v>
          </cell>
          <cell r="F46" t="str">
            <v>5' * 2'</v>
          </cell>
          <cell r="H46" t="str">
            <v>Good</v>
          </cell>
          <cell r="I46" t="str">
            <v>Furniture/Fixtures</v>
          </cell>
        </row>
        <row r="47">
          <cell r="A47">
            <v>246</v>
          </cell>
          <cell r="B47" t="str">
            <v>Rug</v>
          </cell>
          <cell r="C47">
            <v>1</v>
          </cell>
          <cell r="D47" t="str">
            <v>Intern Room</v>
          </cell>
          <cell r="E47" t="str">
            <v>light blue and dark blue color with lines</v>
          </cell>
          <cell r="H47" t="str">
            <v>Good</v>
          </cell>
          <cell r="I47" t="str">
            <v>Depracy/Cloth</v>
          </cell>
        </row>
        <row r="48">
          <cell r="A48">
            <v>247</v>
          </cell>
          <cell r="B48" t="str">
            <v>White Board</v>
          </cell>
          <cell r="C48">
            <v>1</v>
          </cell>
          <cell r="D48" t="str">
            <v>Intern Room</v>
          </cell>
          <cell r="F48" t="str">
            <v>4' * 3'</v>
          </cell>
          <cell r="H48" t="str">
            <v>Good</v>
          </cell>
          <cell r="I48" t="str">
            <v>Furniture/Fixtures</v>
          </cell>
        </row>
        <row r="49">
          <cell r="A49">
            <v>248</v>
          </cell>
          <cell r="B49" t="str">
            <v>Cushion</v>
          </cell>
          <cell r="C49">
            <v>2</v>
          </cell>
          <cell r="D49" t="str">
            <v>Intern Room</v>
          </cell>
          <cell r="E49" t="str">
            <v>dark blue color</v>
          </cell>
          <cell r="H49" t="str">
            <v>Good</v>
          </cell>
          <cell r="I49" t="str">
            <v>Depracy/Cloth</v>
          </cell>
        </row>
        <row r="50">
          <cell r="A50">
            <v>249</v>
          </cell>
          <cell r="B50" t="str">
            <v>Cushion</v>
          </cell>
          <cell r="C50">
            <v>4</v>
          </cell>
          <cell r="D50" t="str">
            <v>Intern Room</v>
          </cell>
          <cell r="E50" t="str">
            <v>goll cushion with different color</v>
          </cell>
          <cell r="H50" t="str">
            <v>Satisfactory</v>
          </cell>
          <cell r="I50" t="str">
            <v>Depracy/Cloth</v>
          </cell>
        </row>
        <row r="51">
          <cell r="A51">
            <v>250</v>
          </cell>
          <cell r="B51" t="str">
            <v>Flip chart bucket</v>
          </cell>
          <cell r="C51">
            <v>1</v>
          </cell>
          <cell r="D51" t="str">
            <v>Intern Room</v>
          </cell>
          <cell r="E51" t="str">
            <v>cane buket,use for flipcharts</v>
          </cell>
          <cell r="H51" t="str">
            <v>Good</v>
          </cell>
          <cell r="I51" t="str">
            <v>Furniture/Fixtures</v>
          </cell>
        </row>
        <row r="52">
          <cell r="A52">
            <v>251</v>
          </cell>
          <cell r="B52" t="str">
            <v>Picture</v>
          </cell>
          <cell r="C52">
            <v>1</v>
          </cell>
          <cell r="D52" t="str">
            <v>Intern Room</v>
          </cell>
          <cell r="E52" t="str">
            <v>mount picture</v>
          </cell>
          <cell r="H52" t="str">
            <v>Satisfactory</v>
          </cell>
          <cell r="I52" t="str">
            <v>Other Articles</v>
          </cell>
        </row>
        <row r="53">
          <cell r="A53">
            <v>252</v>
          </cell>
          <cell r="B53" t="str">
            <v>Table</v>
          </cell>
          <cell r="C53">
            <v>1</v>
          </cell>
          <cell r="D53" t="str">
            <v>Intern Room</v>
          </cell>
          <cell r="E53" t="str">
            <v>red color,plastic,small table</v>
          </cell>
          <cell r="H53" t="str">
            <v>Satisfactory</v>
          </cell>
          <cell r="I53" t="str">
            <v>Other Articles</v>
          </cell>
        </row>
        <row r="54">
          <cell r="A54">
            <v>289</v>
          </cell>
          <cell r="B54" t="str">
            <v>Rug</v>
          </cell>
          <cell r="C54">
            <v>1</v>
          </cell>
          <cell r="D54" t="str">
            <v>Aangan Counselling Room</v>
          </cell>
          <cell r="E54" t="str">
            <v>dark blue color</v>
          </cell>
          <cell r="H54" t="str">
            <v>Good</v>
          </cell>
          <cell r="I54" t="str">
            <v>Depracy/Cloth</v>
          </cell>
        </row>
        <row r="55">
          <cell r="A55">
            <v>290</v>
          </cell>
          <cell r="B55" t="str">
            <v>Chair</v>
          </cell>
          <cell r="C55">
            <v>1</v>
          </cell>
          <cell r="D55" t="str">
            <v>Aangan Counselling Room</v>
          </cell>
          <cell r="E55" t="str">
            <v>National</v>
          </cell>
          <cell r="H55" t="str">
            <v>Satisfactory</v>
          </cell>
          <cell r="I55" t="str">
            <v>Other Articles</v>
          </cell>
        </row>
        <row r="56">
          <cell r="A56">
            <v>291</v>
          </cell>
          <cell r="B56" t="str">
            <v>Doll house</v>
          </cell>
          <cell r="C56">
            <v>1</v>
          </cell>
          <cell r="D56" t="str">
            <v>Aangan Counselling Room</v>
          </cell>
          <cell r="E56" t="str">
            <v>brown color</v>
          </cell>
          <cell r="H56" t="str">
            <v>Good</v>
          </cell>
          <cell r="I56" t="str">
            <v>Furniture/Fixtures</v>
          </cell>
        </row>
        <row r="57">
          <cell r="A57">
            <v>292</v>
          </cell>
          <cell r="B57" t="str">
            <v>Fan</v>
          </cell>
          <cell r="C57">
            <v>1</v>
          </cell>
          <cell r="D57" t="str">
            <v>Aangan Counselling Room</v>
          </cell>
          <cell r="G57" t="str">
            <v>Landlord</v>
          </cell>
          <cell r="H57" t="str">
            <v>Satisfactory</v>
          </cell>
          <cell r="I57" t="str">
            <v>Electric Equipments</v>
          </cell>
        </row>
        <row r="58">
          <cell r="A58">
            <v>293</v>
          </cell>
          <cell r="B58" t="str">
            <v>tubelight</v>
          </cell>
          <cell r="C58">
            <v>1</v>
          </cell>
          <cell r="D58" t="str">
            <v>Aangan Counselling Room</v>
          </cell>
          <cell r="G58" t="str">
            <v>Landlord</v>
          </cell>
          <cell r="H58" t="str">
            <v>Satisfactory</v>
          </cell>
          <cell r="I58" t="str">
            <v>Electric Equipments</v>
          </cell>
        </row>
        <row r="59">
          <cell r="A59">
            <v>294</v>
          </cell>
          <cell r="B59" t="str">
            <v>Computer Chair</v>
          </cell>
          <cell r="C59">
            <v>1</v>
          </cell>
          <cell r="D59" t="str">
            <v>Aangan Counselling Room</v>
          </cell>
          <cell r="E59" t="str">
            <v>grey color,revolving chair,new</v>
          </cell>
          <cell r="H59" t="str">
            <v>Good</v>
          </cell>
          <cell r="I59" t="str">
            <v>Steel</v>
          </cell>
        </row>
        <row r="60">
          <cell r="A60">
            <v>295</v>
          </cell>
          <cell r="B60" t="str">
            <v>Table</v>
          </cell>
          <cell r="C60">
            <v>1</v>
          </cell>
          <cell r="D60" t="str">
            <v>Aangan Counselling Room</v>
          </cell>
          <cell r="E60" t="str">
            <v>small,brown,one draw</v>
          </cell>
          <cell r="F60" t="str">
            <v>3' * 2'</v>
          </cell>
          <cell r="H60" t="str">
            <v>Good</v>
          </cell>
          <cell r="I60" t="str">
            <v>Furniture/Fixtures</v>
          </cell>
        </row>
        <row r="61">
          <cell r="A61">
            <v>296</v>
          </cell>
          <cell r="B61" t="str">
            <v>Chair</v>
          </cell>
          <cell r="C61">
            <v>1</v>
          </cell>
          <cell r="D61" t="str">
            <v>Aangan Counselling Room</v>
          </cell>
          <cell r="E61" t="str">
            <v>plastic.new,grey color</v>
          </cell>
          <cell r="H61" t="str">
            <v>Very good</v>
          </cell>
          <cell r="I61" t="str">
            <v>Furniture/Fixtures</v>
          </cell>
        </row>
        <row r="62">
          <cell r="A62">
            <v>297</v>
          </cell>
          <cell r="B62" t="str">
            <v>cushion</v>
          </cell>
          <cell r="C62">
            <v>3</v>
          </cell>
          <cell r="D62" t="str">
            <v>Aangan Counselling Room</v>
          </cell>
          <cell r="E62" t="str">
            <v>dark blue color</v>
          </cell>
          <cell r="H62" t="str">
            <v>Good</v>
          </cell>
          <cell r="I62" t="str">
            <v>Depracy/Cloth</v>
          </cell>
        </row>
        <row r="63">
          <cell r="A63">
            <v>298</v>
          </cell>
          <cell r="B63" t="str">
            <v>The Healing process</v>
          </cell>
          <cell r="C63">
            <v>1</v>
          </cell>
          <cell r="D63" t="str">
            <v>Aangan Counselling Room</v>
          </cell>
          <cell r="H63" t="str">
            <v>Very good</v>
          </cell>
          <cell r="I63" t="str">
            <v>Furniture/Fixtures</v>
          </cell>
        </row>
        <row r="64">
          <cell r="A64">
            <v>299</v>
          </cell>
          <cell r="B64" t="str">
            <v>Table</v>
          </cell>
          <cell r="C64">
            <v>1</v>
          </cell>
          <cell r="D64" t="str">
            <v>Aangan Counselling Room</v>
          </cell>
          <cell r="E64" t="str">
            <v>plastic table,red, small</v>
          </cell>
          <cell r="H64" t="str">
            <v>Satisfactory</v>
          </cell>
          <cell r="I64" t="str">
            <v>Other Articles</v>
          </cell>
        </row>
        <row r="65">
          <cell r="A65">
            <v>300</v>
          </cell>
          <cell r="B65" t="str">
            <v>Toy</v>
          </cell>
          <cell r="C65">
            <v>3</v>
          </cell>
          <cell r="D65" t="str">
            <v>Aangan Counselling Room</v>
          </cell>
          <cell r="E65" t="str">
            <v>horse,car,gitar</v>
          </cell>
          <cell r="H65" t="str">
            <v>Satisfactory</v>
          </cell>
          <cell r="I65" t="str">
            <v>Other Articles</v>
          </cell>
        </row>
        <row r="66">
          <cell r="A66">
            <v>301</v>
          </cell>
          <cell r="B66" t="str">
            <v>Voltage regulator</v>
          </cell>
          <cell r="C66">
            <v>1</v>
          </cell>
          <cell r="D66" t="str">
            <v>Aangan Counselling Room</v>
          </cell>
          <cell r="E66" t="str">
            <v>SIMTEC</v>
          </cell>
          <cell r="F66" t="str">
            <v>688395</v>
          </cell>
          <cell r="H66" t="str">
            <v>Very good</v>
          </cell>
          <cell r="I66" t="str">
            <v>Computers related</v>
          </cell>
        </row>
        <row r="67">
          <cell r="A67">
            <v>302</v>
          </cell>
          <cell r="B67" t="str">
            <v>CPU</v>
          </cell>
          <cell r="C67">
            <v>1</v>
          </cell>
          <cell r="D67" t="str">
            <v>Aangan Counselling Room</v>
          </cell>
          <cell r="E67" t="str">
            <v>P-II, 400 Mhz</v>
          </cell>
          <cell r="H67" t="str">
            <v>Good</v>
          </cell>
          <cell r="I67" t="str">
            <v>Computers related</v>
          </cell>
        </row>
        <row r="68">
          <cell r="A68">
            <v>303</v>
          </cell>
          <cell r="B68" t="str">
            <v>Monitor</v>
          </cell>
          <cell r="C68">
            <v>1</v>
          </cell>
          <cell r="D68" t="str">
            <v>Aangan Counselling Room</v>
          </cell>
          <cell r="E68" t="str">
            <v>PHILIPS</v>
          </cell>
          <cell r="F68" t="str">
            <v>14E4220T</v>
          </cell>
          <cell r="H68" t="str">
            <v>Good</v>
          </cell>
          <cell r="I68" t="str">
            <v>Computers related</v>
          </cell>
        </row>
        <row r="69">
          <cell r="A69">
            <v>304</v>
          </cell>
          <cell r="B69" t="str">
            <v>Keyboard</v>
          </cell>
          <cell r="C69">
            <v>1</v>
          </cell>
          <cell r="D69" t="str">
            <v>Aangan Counselling Room</v>
          </cell>
          <cell r="E69" t="str">
            <v>Acer</v>
          </cell>
          <cell r="F69" t="str">
            <v>6511-V</v>
          </cell>
          <cell r="H69" t="str">
            <v>Good</v>
          </cell>
          <cell r="I69" t="str">
            <v>Computers related</v>
          </cell>
        </row>
        <row r="70">
          <cell r="A70">
            <v>305</v>
          </cell>
          <cell r="B70" t="str">
            <v>Mouse</v>
          </cell>
          <cell r="C70">
            <v>1</v>
          </cell>
          <cell r="D70" t="str">
            <v>Aangan Counselling Room</v>
          </cell>
          <cell r="E70" t="str">
            <v>COMPAQ</v>
          </cell>
          <cell r="H70" t="str">
            <v>Good</v>
          </cell>
          <cell r="I70" t="str">
            <v>Computers related</v>
          </cell>
        </row>
        <row r="71">
          <cell r="A71">
            <v>306</v>
          </cell>
          <cell r="B71" t="str">
            <v>Picture</v>
          </cell>
          <cell r="C71">
            <v>1</v>
          </cell>
          <cell r="D71" t="str">
            <v>Aangan Counselling Room</v>
          </cell>
          <cell r="E71" t="str">
            <v>mount picture</v>
          </cell>
          <cell r="H71" t="str">
            <v>Satisfactory</v>
          </cell>
          <cell r="I71" t="str">
            <v>Other Articles</v>
          </cell>
        </row>
        <row r="72">
          <cell r="A72">
            <v>307</v>
          </cell>
          <cell r="B72" t="str">
            <v>Bulb</v>
          </cell>
          <cell r="C72">
            <v>1</v>
          </cell>
          <cell r="D72" t="str">
            <v>Aangan Counselling Room</v>
          </cell>
          <cell r="G72" t="str">
            <v>Landlord</v>
          </cell>
          <cell r="H72" t="str">
            <v>Satisfactory</v>
          </cell>
          <cell r="I72" t="str">
            <v>Electric Equipments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RS"/>
      <sheetName val="Budget RS"/>
      <sheetName val="lc92147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SOCI"/>
      <sheetName val="CF"/>
      <sheetName val="SOCE"/>
      <sheetName val="1-5"/>
      <sheetName val="FAS"/>
      <sheetName val="6-23"/>
      <sheetName val="24-32"/>
      <sheetName val="33-40"/>
      <sheetName val="41-45"/>
      <sheetName val="46-47"/>
      <sheetName val="1-TB"/>
      <sheetName val="3-Group"/>
      <sheetName val="4-STI"/>
      <sheetName val="5-OE (Note)"/>
      <sheetName val="8-CF"/>
      <sheetName val="11-Segm"/>
      <sheetName val="11 - Segm (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 t="str">
            <v>01</v>
          </cell>
          <cell r="D4" t="str">
            <v>FIXED ASSETS</v>
          </cell>
        </row>
        <row r="5">
          <cell r="C5">
            <v>1001</v>
          </cell>
          <cell r="D5" t="str">
            <v>FURNITURE &amp; FIXTURE</v>
          </cell>
          <cell r="E5">
            <v>3582691.79</v>
          </cell>
          <cell r="F5">
            <v>360311</v>
          </cell>
          <cell r="G5">
            <v>0</v>
          </cell>
          <cell r="H5">
            <v>3943003</v>
          </cell>
        </row>
        <row r="6">
          <cell r="C6">
            <v>1002</v>
          </cell>
          <cell r="D6" t="str">
            <v>OFFICE EQUIPMENTS</v>
          </cell>
          <cell r="E6">
            <v>1807322.6500000004</v>
          </cell>
          <cell r="F6">
            <v>222613</v>
          </cell>
          <cell r="G6">
            <v>-672</v>
          </cell>
          <cell r="H6">
            <v>2029264</v>
          </cell>
        </row>
        <row r="7">
          <cell r="C7">
            <v>1003</v>
          </cell>
          <cell r="D7" t="str">
            <v>COMPUTERS</v>
          </cell>
          <cell r="E7">
            <v>1602764.1099999994</v>
          </cell>
          <cell r="F7">
            <v>889879</v>
          </cell>
          <cell r="G7">
            <v>0</v>
          </cell>
          <cell r="H7">
            <v>2492643</v>
          </cell>
        </row>
        <row r="8">
          <cell r="C8">
            <v>1004</v>
          </cell>
          <cell r="D8" t="str">
            <v>MOTER VEHICLES</v>
          </cell>
          <cell r="E8">
            <v>5444638.6900000013</v>
          </cell>
          <cell r="F8">
            <v>0</v>
          </cell>
          <cell r="G8">
            <v>-448789</v>
          </cell>
          <cell r="H8">
            <v>4995850</v>
          </cell>
        </row>
        <row r="9">
          <cell r="C9">
            <v>1005</v>
          </cell>
          <cell r="D9" t="str">
            <v>AUTOMATIONS</v>
          </cell>
          <cell r="E9">
            <v>224742.49000000209</v>
          </cell>
          <cell r="F9">
            <v>0</v>
          </cell>
          <cell r="G9">
            <v>0</v>
          </cell>
          <cell r="H9">
            <v>224742</v>
          </cell>
        </row>
        <row r="10">
          <cell r="C10">
            <v>1006</v>
          </cell>
          <cell r="D10" t="str">
            <v>ISE PLOT</v>
          </cell>
          <cell r="E10">
            <v>285357903.14999998</v>
          </cell>
          <cell r="F10">
            <v>0</v>
          </cell>
          <cell r="G10">
            <v>0</v>
          </cell>
          <cell r="H10">
            <v>285357903</v>
          </cell>
        </row>
        <row r="11">
          <cell r="C11">
            <v>1007</v>
          </cell>
          <cell r="D11" t="str">
            <v>INTANGIBLES</v>
          </cell>
          <cell r="E11">
            <v>5653570</v>
          </cell>
          <cell r="F11">
            <v>2640000</v>
          </cell>
          <cell r="G11">
            <v>0</v>
          </cell>
          <cell r="H11">
            <v>8293570</v>
          </cell>
        </row>
        <row r="12">
          <cell r="C12">
            <v>1008</v>
          </cell>
          <cell r="D12" t="str">
            <v>BUILDING ALLIED EQUIPMENTS/ASSETS</v>
          </cell>
          <cell r="E12">
            <v>334289</v>
          </cell>
          <cell r="F12">
            <v>19000</v>
          </cell>
          <cell r="G12">
            <v>-19000</v>
          </cell>
          <cell r="H12">
            <v>334289</v>
          </cell>
        </row>
        <row r="13">
          <cell r="C13">
            <v>1009</v>
          </cell>
          <cell r="D13" t="str">
            <v>BUILDING - ISE TOWERS</v>
          </cell>
          <cell r="E13">
            <v>345772697</v>
          </cell>
          <cell r="F13">
            <v>147840</v>
          </cell>
          <cell r="G13">
            <v>0</v>
          </cell>
          <cell r="H13">
            <v>345920537</v>
          </cell>
        </row>
        <row r="14">
          <cell r="C14">
            <v>1010</v>
          </cell>
          <cell r="D14" t="str">
            <v>ELECTRICAL EQUIPMENTS - ISE TOWERS</v>
          </cell>
          <cell r="E14">
            <v>89292478.75</v>
          </cell>
          <cell r="F14">
            <v>487780</v>
          </cell>
          <cell r="G14">
            <v>0</v>
          </cell>
          <cell r="H14">
            <v>89780259</v>
          </cell>
        </row>
        <row r="15">
          <cell r="C15">
            <v>1011</v>
          </cell>
          <cell r="D15" t="str">
            <v>HVAC EQUIPMENTS - ISE TOWERS</v>
          </cell>
          <cell r="E15">
            <v>234562910</v>
          </cell>
          <cell r="F15">
            <v>2484358</v>
          </cell>
          <cell r="G15">
            <v>-1968827</v>
          </cell>
          <cell r="H15">
            <v>235078441</v>
          </cell>
        </row>
        <row r="16">
          <cell r="C16">
            <v>1012</v>
          </cell>
          <cell r="D16" t="str">
            <v>PLUMGINB EQUIPMENTS - ISE TOWERS</v>
          </cell>
          <cell r="E16">
            <v>7557881.9500000002</v>
          </cell>
          <cell r="F16">
            <v>0</v>
          </cell>
          <cell r="G16">
            <v>0</v>
          </cell>
          <cell r="H16">
            <v>7557882</v>
          </cell>
        </row>
        <row r="17">
          <cell r="C17">
            <v>1013</v>
          </cell>
          <cell r="D17" t="str">
            <v>ELEVATORS - ISE TOWERS</v>
          </cell>
          <cell r="E17">
            <v>27387358.399999999</v>
          </cell>
          <cell r="F17">
            <v>0</v>
          </cell>
          <cell r="G17">
            <v>0</v>
          </cell>
          <cell r="H17">
            <v>27387358</v>
          </cell>
        </row>
        <row r="18">
          <cell r="C18">
            <v>1014</v>
          </cell>
          <cell r="D18" t="str">
            <v>SECURITY EQUIPMENTS - ISE TOWERS</v>
          </cell>
          <cell r="E18">
            <v>19977724.050000001</v>
          </cell>
          <cell r="F18">
            <v>401252</v>
          </cell>
          <cell r="G18">
            <v>0</v>
          </cell>
          <cell r="H18">
            <v>20378976</v>
          </cell>
        </row>
        <row r="19">
          <cell r="C19">
            <v>1015</v>
          </cell>
          <cell r="D19" t="str">
            <v>SECURITY IT SYSTEMS - ISE TOWERS</v>
          </cell>
          <cell r="E19">
            <v>3719979.68</v>
          </cell>
          <cell r="F19">
            <v>2512510</v>
          </cell>
          <cell r="G19">
            <v>0</v>
          </cell>
          <cell r="H19">
            <v>6232490</v>
          </cell>
        </row>
        <row r="20">
          <cell r="C20">
            <v>1016</v>
          </cell>
          <cell r="D20" t="str">
            <v>LED SCREEN &amp; TIKERS - ISE TOWERS</v>
          </cell>
          <cell r="E20">
            <v>10852527.210000001</v>
          </cell>
          <cell r="F20">
            <v>0</v>
          </cell>
          <cell r="G20">
            <v>0</v>
          </cell>
          <cell r="H20">
            <v>10852527</v>
          </cell>
        </row>
        <row r="21">
          <cell r="C21">
            <v>1017</v>
          </cell>
          <cell r="D21" t="str">
            <v>IT EQUIPMENTS - ISE TOWERS</v>
          </cell>
          <cell r="E21">
            <v>58676104.310000002</v>
          </cell>
          <cell r="F21">
            <v>232440</v>
          </cell>
          <cell r="G21">
            <v>-139464</v>
          </cell>
          <cell r="H21">
            <v>58769080</v>
          </cell>
        </row>
        <row r="22">
          <cell r="C22">
            <v>1018</v>
          </cell>
          <cell r="D22" t="str">
            <v>BUILDING - INVEST PROPERTY (ISE TOWERS)</v>
          </cell>
          <cell r="E22">
            <v>902880523</v>
          </cell>
          <cell r="F22">
            <v>0</v>
          </cell>
          <cell r="G22">
            <v>0</v>
          </cell>
          <cell r="H22">
            <v>902880523</v>
          </cell>
        </row>
        <row r="23">
          <cell r="C23">
            <v>1019</v>
          </cell>
          <cell r="D23" t="str">
            <v>LAND - REVALUATION SURPLUS</v>
          </cell>
          <cell r="E23">
            <v>129462097</v>
          </cell>
          <cell r="F23">
            <v>0</v>
          </cell>
          <cell r="G23">
            <v>0</v>
          </cell>
          <cell r="H23">
            <v>129462097</v>
          </cell>
        </row>
        <row r="24">
          <cell r="C24">
            <v>1020</v>
          </cell>
          <cell r="D24" t="str">
            <v>BUILDING - REVALUATION SURPLUS</v>
          </cell>
          <cell r="E24">
            <v>11562349</v>
          </cell>
          <cell r="F24">
            <v>0</v>
          </cell>
          <cell r="G24">
            <v>0</v>
          </cell>
          <cell r="H24">
            <v>11562349</v>
          </cell>
        </row>
        <row r="25">
          <cell r="C25">
            <v>1021</v>
          </cell>
          <cell r="D25" t="str">
            <v>INVESTMENT PROP - REVALUATION SURPLUS</v>
          </cell>
          <cell r="E25">
            <v>2105650278</v>
          </cell>
          <cell r="F25">
            <v>0</v>
          </cell>
          <cell r="G25">
            <v>0</v>
          </cell>
          <cell r="H25">
            <v>2105650278</v>
          </cell>
        </row>
        <row r="26">
          <cell r="C26">
            <v>1022</v>
          </cell>
          <cell r="D26" t="str">
            <v>REV SURPLUS - OTHER ASSETS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C27" t="str">
            <v>02</v>
          </cell>
          <cell r="D27" t="str">
            <v>ACCUMULATED DEPRECIATIONS</v>
          </cell>
        </row>
        <row r="28">
          <cell r="C28">
            <v>2001</v>
          </cell>
          <cell r="D28" t="str">
            <v>ACC. DEP. - FURNITURE &amp; FIXTURE</v>
          </cell>
          <cell r="E28">
            <v>-526064</v>
          </cell>
          <cell r="F28">
            <v>0</v>
          </cell>
          <cell r="G28">
            <v>-412453</v>
          </cell>
          <cell r="H28">
            <v>-938517</v>
          </cell>
        </row>
        <row r="29">
          <cell r="C29">
            <v>2002</v>
          </cell>
          <cell r="D29" t="str">
            <v>ACC. DEP. - OFFICE EQUIPMENTS</v>
          </cell>
          <cell r="E29">
            <v>-354013</v>
          </cell>
          <cell r="F29">
            <v>90</v>
          </cell>
          <cell r="G29">
            <v>-276484</v>
          </cell>
          <cell r="H29">
            <v>-630407</v>
          </cell>
        </row>
        <row r="30">
          <cell r="C30">
            <v>2003</v>
          </cell>
          <cell r="D30" t="str">
            <v>ACC. DEP. - COMPUTERS</v>
          </cell>
          <cell r="E30">
            <v>-598106</v>
          </cell>
          <cell r="F30">
            <v>0</v>
          </cell>
          <cell r="G30">
            <v>-550489</v>
          </cell>
          <cell r="H30">
            <v>-1148595</v>
          </cell>
        </row>
        <row r="31">
          <cell r="C31">
            <v>2004</v>
          </cell>
          <cell r="D31" t="str">
            <v>ACC. DEP. - MOTER VEHICLES</v>
          </cell>
          <cell r="E31">
            <v>-1770899</v>
          </cell>
          <cell r="F31">
            <v>448789</v>
          </cell>
          <cell r="G31">
            <v>-946606</v>
          </cell>
          <cell r="H31">
            <v>-2268716</v>
          </cell>
        </row>
        <row r="32">
          <cell r="C32">
            <v>2005</v>
          </cell>
          <cell r="D32" t="str">
            <v>ACC. DEP. - AUTOMATIONS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C33">
            <v>2006</v>
          </cell>
          <cell r="D33" t="str">
            <v>ISE PLOT - AMORTISATION</v>
          </cell>
          <cell r="E33">
            <v>-3279976</v>
          </cell>
          <cell r="F33">
            <v>0</v>
          </cell>
          <cell r="G33">
            <v>-2459982</v>
          </cell>
          <cell r="H33">
            <v>-5739958</v>
          </cell>
        </row>
        <row r="34">
          <cell r="C34">
            <v>2007</v>
          </cell>
          <cell r="D34" t="str">
            <v>INTANGIBLES - ACC DEPRECIATION</v>
          </cell>
          <cell r="E34">
            <v>-942260</v>
          </cell>
          <cell r="F34">
            <v>0</v>
          </cell>
          <cell r="G34">
            <v>-1473283</v>
          </cell>
          <cell r="H34">
            <v>-2415543</v>
          </cell>
        </row>
        <row r="35">
          <cell r="C35">
            <v>2008</v>
          </cell>
          <cell r="D35" t="str">
            <v>BUILDING - ISE TOWERS</v>
          </cell>
          <cell r="E35">
            <v>-9513564</v>
          </cell>
          <cell r="F35">
            <v>0</v>
          </cell>
          <cell r="G35">
            <v>-7155225</v>
          </cell>
          <cell r="H35">
            <v>-16668789</v>
          </cell>
        </row>
        <row r="36">
          <cell r="C36">
            <v>2009</v>
          </cell>
          <cell r="D36" t="str">
            <v>ELECTRICAL EQUIPMENTS - ISE TOWERS</v>
          </cell>
          <cell r="E36">
            <v>-11692192.999999996</v>
          </cell>
          <cell r="F36">
            <v>0</v>
          </cell>
          <cell r="G36">
            <v>-8918096</v>
          </cell>
          <cell r="H36">
            <v>-20610289</v>
          </cell>
        </row>
        <row r="37">
          <cell r="C37">
            <v>2010</v>
          </cell>
          <cell r="D37" t="str">
            <v>HVAC EQUIPMENTS - ISE TOWERS</v>
          </cell>
          <cell r="E37">
            <v>-31562698</v>
          </cell>
          <cell r="F37">
            <v>397908</v>
          </cell>
          <cell r="G37">
            <v>-23726717</v>
          </cell>
          <cell r="H37">
            <v>-54891507</v>
          </cell>
        </row>
        <row r="38">
          <cell r="C38">
            <v>2011</v>
          </cell>
          <cell r="D38" t="str">
            <v>PLUMBING EQUIPMENTS - ISE TOWERS</v>
          </cell>
          <cell r="E38">
            <v>-1018320</v>
          </cell>
          <cell r="F38">
            <v>0</v>
          </cell>
          <cell r="G38">
            <v>-763740</v>
          </cell>
          <cell r="H38">
            <v>-1782060</v>
          </cell>
        </row>
        <row r="39">
          <cell r="C39">
            <v>2012</v>
          </cell>
          <cell r="D39" t="str">
            <v>ELEVATORS - ISE TOWERS</v>
          </cell>
          <cell r="E39">
            <v>-3690064</v>
          </cell>
          <cell r="F39">
            <v>0</v>
          </cell>
          <cell r="G39">
            <v>-2767548</v>
          </cell>
          <cell r="H39">
            <v>-6457612</v>
          </cell>
        </row>
        <row r="40">
          <cell r="C40">
            <v>2013</v>
          </cell>
          <cell r="D40" t="str">
            <v>SECURITY EQUIPMENTS - ISE TOWERS</v>
          </cell>
          <cell r="E40">
            <v>-8005548</v>
          </cell>
          <cell r="F40">
            <v>0</v>
          </cell>
          <cell r="G40">
            <v>-6050418</v>
          </cell>
          <cell r="H40">
            <v>-14055966</v>
          </cell>
        </row>
        <row r="41">
          <cell r="C41">
            <v>2014</v>
          </cell>
          <cell r="D41" t="str">
            <v>SECURITY IT SYSTEMS - ISE TOWERS</v>
          </cell>
          <cell r="E41">
            <v>-3719980</v>
          </cell>
          <cell r="F41">
            <v>0</v>
          </cell>
          <cell r="G41">
            <v>-189583</v>
          </cell>
          <cell r="H41">
            <v>-3909563</v>
          </cell>
        </row>
        <row r="42">
          <cell r="C42">
            <v>2015</v>
          </cell>
          <cell r="D42" t="str">
            <v>LED SCREEN &amp; TIKER - ISE TOWERS</v>
          </cell>
          <cell r="E42">
            <v>-10847947</v>
          </cell>
          <cell r="F42">
            <v>0</v>
          </cell>
          <cell r="G42">
            <v>-4583</v>
          </cell>
          <cell r="H42">
            <v>-10852530</v>
          </cell>
        </row>
        <row r="43">
          <cell r="C43">
            <v>2016</v>
          </cell>
          <cell r="D43" t="str">
            <v>IT EQUIPMENTS - ISE TOWERS</v>
          </cell>
          <cell r="E43">
            <v>-45890842</v>
          </cell>
          <cell r="F43">
            <v>7748</v>
          </cell>
          <cell r="G43">
            <v>-4490737</v>
          </cell>
          <cell r="H43">
            <v>-50373831</v>
          </cell>
        </row>
        <row r="44">
          <cell r="C44">
            <v>2017</v>
          </cell>
          <cell r="D44" t="str">
            <v>BUILDING - INVEST PROPERTY (ISE TOWERS)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C45">
            <v>2018</v>
          </cell>
          <cell r="D45" t="str">
            <v>AMORT - LAND - REVALUATION SURPLUS</v>
          </cell>
          <cell r="E45">
            <v>-1488072</v>
          </cell>
          <cell r="F45">
            <v>0</v>
          </cell>
          <cell r="G45">
            <v>-1116054</v>
          </cell>
          <cell r="H45">
            <v>-2604126</v>
          </cell>
        </row>
        <row r="46">
          <cell r="C46">
            <v>2019</v>
          </cell>
          <cell r="D46" t="str">
            <v>DEP - BUILDING - REVALUATION SURPLUS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</row>
        <row r="47">
          <cell r="C47">
            <v>2020</v>
          </cell>
          <cell r="D47" t="str">
            <v>DEP - INVEST PROP - REVALUATION SURPLUS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</row>
        <row r="48">
          <cell r="C48">
            <v>2021</v>
          </cell>
          <cell r="D48" t="str">
            <v>BUILDING ALLIED EQUIPMENTS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C49" t="str">
            <v>03</v>
          </cell>
          <cell r="D49" t="str">
            <v>LONG TERM INVESTMENTS</v>
          </cell>
        </row>
        <row r="50">
          <cell r="C50">
            <v>3001</v>
          </cell>
          <cell r="D50" t="str">
            <v>CENTRAL DEPOSITORY CO OF PAKISTAN</v>
          </cell>
          <cell r="E50">
            <v>43656078</v>
          </cell>
          <cell r="F50">
            <v>0</v>
          </cell>
          <cell r="G50">
            <v>0</v>
          </cell>
          <cell r="H50">
            <v>43656078</v>
          </cell>
        </row>
        <row r="51">
          <cell r="C51">
            <v>3002</v>
          </cell>
          <cell r="D51" t="str">
            <v>JCR VIS CREDIT RATING CO OF PAKISTAN</v>
          </cell>
          <cell r="E51">
            <v>3607644</v>
          </cell>
          <cell r="F51">
            <v>0</v>
          </cell>
          <cell r="G51">
            <v>0</v>
          </cell>
          <cell r="H51">
            <v>3607644</v>
          </cell>
        </row>
        <row r="52">
          <cell r="C52">
            <v>3003</v>
          </cell>
          <cell r="D52" t="str">
            <v>NATIONAL CLEARING CO OF PAKISTAN LTD</v>
          </cell>
          <cell r="E52">
            <v>50068870</v>
          </cell>
          <cell r="F52">
            <v>0</v>
          </cell>
          <cell r="G52">
            <v>0</v>
          </cell>
          <cell r="H52">
            <v>50068870</v>
          </cell>
        </row>
        <row r="53">
          <cell r="C53">
            <v>3004</v>
          </cell>
          <cell r="D53" t="str">
            <v>NATIONAL COMMODITY EXCHANGE LIMITED</v>
          </cell>
          <cell r="E53">
            <v>0</v>
          </cell>
          <cell r="F53">
            <v>32954540</v>
          </cell>
          <cell r="G53">
            <v>0</v>
          </cell>
          <cell r="H53">
            <v>32954540</v>
          </cell>
        </row>
        <row r="54">
          <cell r="C54">
            <v>3005</v>
          </cell>
          <cell r="D54" t="str">
            <v>ASKARI COMMERCIAL BANK LIMITED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</row>
        <row r="55">
          <cell r="C55">
            <v>3006</v>
          </cell>
          <cell r="D55" t="str">
            <v>PAKISTAN INSTITUTE OF CAPITAL MARKET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</row>
        <row r="56">
          <cell r="C56" t="str">
            <v>04</v>
          </cell>
          <cell r="D56" t="str">
            <v>CAPITAL WORK IN PROGRESS</v>
          </cell>
        </row>
        <row r="57">
          <cell r="C57">
            <v>4001</v>
          </cell>
          <cell r="D57" t="str">
            <v>ISE BUILDING PROJECT</v>
          </cell>
          <cell r="E57">
            <v>0</v>
          </cell>
          <cell r="F57">
            <v>187500</v>
          </cell>
          <cell r="G57">
            <v>0</v>
          </cell>
          <cell r="H57">
            <v>187500</v>
          </cell>
        </row>
        <row r="58">
          <cell r="C58">
            <v>4002</v>
          </cell>
          <cell r="D58" t="str">
            <v>NESPAK - CONSULTANCY CHARGES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</row>
        <row r="59">
          <cell r="C59">
            <v>4003</v>
          </cell>
          <cell r="D59" t="str">
            <v>HABIB RAFIQ LTD - PILING WORK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</row>
        <row r="60">
          <cell r="C60">
            <v>4004</v>
          </cell>
          <cell r="D60" t="str">
            <v>HABIB RAFIQ LTD - CIVIL &amp; PLUMBING WORK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C61">
            <v>4005</v>
          </cell>
          <cell r="D61" t="str">
            <v>ADVANCE TO OTHERS</v>
          </cell>
          <cell r="E61">
            <v>0</v>
          </cell>
          <cell r="F61">
            <v>3187922</v>
          </cell>
          <cell r="G61">
            <v>-3132640</v>
          </cell>
          <cell r="H61">
            <v>55282</v>
          </cell>
        </row>
        <row r="62">
          <cell r="C62">
            <v>4006</v>
          </cell>
          <cell r="D62" t="str">
            <v>LICESNCE COST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C63">
            <v>4007</v>
          </cell>
          <cell r="D63" t="str">
            <v>HABIB RAFIQ LTD - ELECTRICAL</v>
          </cell>
          <cell r="E63">
            <v>0</v>
          </cell>
          <cell r="F63">
            <v>460000</v>
          </cell>
          <cell r="G63">
            <v>-460000</v>
          </cell>
          <cell r="H63">
            <v>0</v>
          </cell>
        </row>
        <row r="64">
          <cell r="C64">
            <v>4008</v>
          </cell>
          <cell r="D64" t="str">
            <v>ADVANCE - HVAC ISE TOWERS</v>
          </cell>
          <cell r="E64">
            <v>127500</v>
          </cell>
          <cell r="F64">
            <v>0</v>
          </cell>
          <cell r="G64">
            <v>0</v>
          </cell>
          <cell r="H64">
            <v>127500</v>
          </cell>
        </row>
        <row r="65">
          <cell r="C65">
            <v>4009</v>
          </cell>
          <cell r="D65" t="str">
            <v>HUSSAIN &amp; CO (GARBAGE  CHUTE)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</row>
        <row r="66">
          <cell r="C66">
            <v>4010</v>
          </cell>
          <cell r="D66" t="str">
            <v>SNGPL - GAS CONNECTION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</row>
        <row r="67">
          <cell r="C67">
            <v>4011</v>
          </cell>
          <cell r="D67" t="str">
            <v>I&amp;MS ENGINEERS - HVAC EQUIPMENTS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</row>
        <row r="68">
          <cell r="C68">
            <v>4012</v>
          </cell>
          <cell r="D68" t="str">
            <v>EMIRCOM - IT EQUIPMENTS</v>
          </cell>
          <cell r="E68">
            <v>0</v>
          </cell>
          <cell r="F68">
            <v>2275000</v>
          </cell>
          <cell r="G68">
            <v>-2275000</v>
          </cell>
          <cell r="H68">
            <v>0</v>
          </cell>
        </row>
        <row r="69">
          <cell r="C69">
            <v>4013</v>
          </cell>
          <cell r="D69" t="str">
            <v>MRA - CLADDING WORKS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</row>
        <row r="70">
          <cell r="C70">
            <v>4014</v>
          </cell>
          <cell r="D70" t="str">
            <v>ALI GLASS - PARTITION WORKS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</row>
        <row r="71">
          <cell r="C71">
            <v>4015</v>
          </cell>
          <cell r="D71" t="str">
            <v>ALLIED GAS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C72">
            <v>4016</v>
          </cell>
          <cell r="D72" t="str">
            <v>ADVANCE TO ELECTRA SYSTEMS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</row>
        <row r="73">
          <cell r="C73">
            <v>4017</v>
          </cell>
          <cell r="D73" t="str">
            <v>ISLAMABAD ELECTRIC SUPPLY COMPANY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</row>
        <row r="74">
          <cell r="C74">
            <v>4018</v>
          </cell>
          <cell r="D74" t="str">
            <v>MIA CORPORATION - HVAC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5">
          <cell r="C75">
            <v>4019</v>
          </cell>
          <cell r="D75" t="str">
            <v>LIFT WORKS - ZIAFCO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</row>
        <row r="76">
          <cell r="C76">
            <v>4020</v>
          </cell>
          <cell r="D76" t="str">
            <v>ALI BHAI &amp; CO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</row>
        <row r="77">
          <cell r="C77">
            <v>4021</v>
          </cell>
          <cell r="D77" t="str">
            <v>WAVETEC - LED SCREEN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C78">
            <v>4022</v>
          </cell>
          <cell r="D78" t="str">
            <v>GRAND WORKS - LANDSCAPING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</row>
        <row r="79">
          <cell r="C79">
            <v>4023</v>
          </cell>
          <cell r="D79" t="str">
            <v>COMBINED ENGINEERING - DG SETS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</row>
        <row r="80">
          <cell r="C80">
            <v>4024</v>
          </cell>
          <cell r="D80" t="str">
            <v>SANITARY WORKS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</row>
        <row r="81">
          <cell r="C81">
            <v>4025</v>
          </cell>
          <cell r="D81" t="str">
            <v>SHAFIQ &amp; CO. - SITE OFFICE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</row>
        <row r="82">
          <cell r="C82">
            <v>4026</v>
          </cell>
          <cell r="D82" t="str">
            <v>ARSHAD SHAHID ABDULLAH ASSOCIATES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</row>
        <row r="83">
          <cell r="C83">
            <v>4027</v>
          </cell>
          <cell r="D83" t="str">
            <v>HAY TRADING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</row>
        <row r="84">
          <cell r="C84">
            <v>4028</v>
          </cell>
          <cell r="D84" t="str">
            <v>DIGITAL PLUS - CCTV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</row>
        <row r="85">
          <cell r="C85">
            <v>4029</v>
          </cell>
          <cell r="D85" t="str">
            <v>DIGITAL PLUS - PUBLIC ADDRESS SYSTEM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</row>
        <row r="86">
          <cell r="C86">
            <v>4030</v>
          </cell>
          <cell r="D86" t="str">
            <v>DIGITAL PLUS - EMERGENCY EXITS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</row>
        <row r="87">
          <cell r="C87">
            <v>4031</v>
          </cell>
          <cell r="D87" t="str">
            <v>DIGITAL PLUS - PHYSICAL SECURITY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</row>
        <row r="88">
          <cell r="C88">
            <v>4032</v>
          </cell>
          <cell r="D88" t="str">
            <v>TRANS GLOBAL - ROAD BARRIERS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</row>
        <row r="89">
          <cell r="C89">
            <v>4033</v>
          </cell>
          <cell r="D89" t="str">
            <v>MAMMUT BUILDING SYSTEMS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</row>
        <row r="90">
          <cell r="C90">
            <v>4034</v>
          </cell>
          <cell r="D90" t="str">
            <v>ADVANCE TO HABIB RAFIQ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</row>
        <row r="91">
          <cell r="C91">
            <v>4035</v>
          </cell>
          <cell r="D91" t="str">
            <v>ADVANCE TO WULAR ENGINEER</v>
          </cell>
          <cell r="E91">
            <v>0</v>
          </cell>
          <cell r="F91">
            <v>400000</v>
          </cell>
          <cell r="G91">
            <v>0</v>
          </cell>
          <cell r="H91">
            <v>400000</v>
          </cell>
        </row>
        <row r="92">
          <cell r="C92">
            <v>4036</v>
          </cell>
          <cell r="D92" t="str">
            <v>ADVANCE TO ALI GLASS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</row>
        <row r="93">
          <cell r="C93">
            <v>4037</v>
          </cell>
          <cell r="D93" t="str">
            <v>ADVANCE TO GRAND WORKS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</row>
        <row r="94">
          <cell r="C94">
            <v>4038</v>
          </cell>
          <cell r="D94" t="str">
            <v>ADVANCE TO MRA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</row>
        <row r="95">
          <cell r="C95">
            <v>4039</v>
          </cell>
          <cell r="D95" t="str">
            <v>MISC FINISHING ITEMS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</row>
        <row r="96">
          <cell r="C96">
            <v>4040</v>
          </cell>
          <cell r="D96" t="str">
            <v>GLOBAL TECH FOR DAtA CENTRE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</row>
        <row r="97">
          <cell r="C97">
            <v>4041</v>
          </cell>
          <cell r="D97" t="str">
            <v>MASJID AT THIRD FLOOR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</row>
        <row r="98">
          <cell r="C98">
            <v>4042</v>
          </cell>
          <cell r="D98" t="str">
            <v>MICRO PAK LED TICKER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</row>
        <row r="99">
          <cell r="C99">
            <v>4043</v>
          </cell>
          <cell r="D99" t="str">
            <v>AARAISH INTERNATIONAL, RECEPTION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</row>
        <row r="100">
          <cell r="C100">
            <v>4044</v>
          </cell>
          <cell r="D100" t="str">
            <v xml:space="preserve">MIA CORPORATION-AC'S DATA CENTRE 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</row>
        <row r="101">
          <cell r="C101">
            <v>4045</v>
          </cell>
          <cell r="D101" t="str">
            <v>COMPLETION ACCOUNT - ISE TOWERS</v>
          </cell>
          <cell r="E101">
            <v>1</v>
          </cell>
          <cell r="F101">
            <v>0</v>
          </cell>
          <cell r="G101">
            <v>0</v>
          </cell>
          <cell r="H101">
            <v>1</v>
          </cell>
        </row>
        <row r="102">
          <cell r="C102">
            <v>4046</v>
          </cell>
          <cell r="D102" t="str">
            <v>GLOBAL TECH GENSET PANELS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</row>
        <row r="103">
          <cell r="C103">
            <v>4047</v>
          </cell>
          <cell r="D103" t="str">
            <v>CNS PROVISION OF UPS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</row>
        <row r="104">
          <cell r="C104">
            <v>4048</v>
          </cell>
          <cell r="D104" t="str">
            <v>CATALYST IT SOLUTIONS-SOFTWARE DEVELOPMENT</v>
          </cell>
          <cell r="E104">
            <v>220866</v>
          </cell>
          <cell r="F104">
            <v>1946974</v>
          </cell>
          <cell r="G104">
            <v>-2167840</v>
          </cell>
          <cell r="H104">
            <v>0</v>
          </cell>
        </row>
        <row r="105">
          <cell r="C105">
            <v>4049</v>
          </cell>
          <cell r="D105" t="str">
            <v xml:space="preserve">SHAQURI &amp; SONS </v>
          </cell>
          <cell r="E105">
            <v>0</v>
          </cell>
          <cell r="F105">
            <v>175000</v>
          </cell>
          <cell r="G105">
            <v>0</v>
          </cell>
          <cell r="H105">
            <v>175000</v>
          </cell>
        </row>
        <row r="106">
          <cell r="C106" t="str">
            <v>05</v>
          </cell>
          <cell r="D106" t="str">
            <v>SECURITY DEPOSIT</v>
          </cell>
        </row>
        <row r="107">
          <cell r="C107">
            <v>5001</v>
          </cell>
          <cell r="D107" t="str">
            <v>SECURITY DEPOSIT - ZOOM PETROLEUM SERVIC</v>
          </cell>
          <cell r="E107">
            <v>200000</v>
          </cell>
          <cell r="F107">
            <v>0</v>
          </cell>
          <cell r="G107">
            <v>-200000</v>
          </cell>
          <cell r="H107">
            <v>0</v>
          </cell>
        </row>
        <row r="108">
          <cell r="C108">
            <v>5002</v>
          </cell>
          <cell r="D108" t="str">
            <v>SECURITY DEPOSIT - COMSATS INTERNET SER.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</row>
        <row r="109">
          <cell r="C109">
            <v>5003</v>
          </cell>
          <cell r="D109" t="str">
            <v>SECURITY DEPOSIT - DRINKING WATER-BOTTLE</v>
          </cell>
          <cell r="E109">
            <v>13500</v>
          </cell>
          <cell r="F109">
            <v>0</v>
          </cell>
          <cell r="G109">
            <v>0</v>
          </cell>
          <cell r="H109">
            <v>13500</v>
          </cell>
        </row>
        <row r="110">
          <cell r="C110">
            <v>5004</v>
          </cell>
          <cell r="D110" t="str">
            <v>SECURITY DEPOSIT - PTCL (TELEX)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</row>
        <row r="111">
          <cell r="C111">
            <v>5005</v>
          </cell>
          <cell r="D111" t="str">
            <v>SECURITY DEPOSIT - CLUB MEMBERSHIP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</row>
        <row r="112">
          <cell r="C112">
            <v>5006</v>
          </cell>
          <cell r="D112" t="str">
            <v>SECURITY DEPOSIT - MOBILINK</v>
          </cell>
          <cell r="E112">
            <v>20000</v>
          </cell>
          <cell r="F112">
            <v>0</v>
          </cell>
          <cell r="G112">
            <v>0</v>
          </cell>
          <cell r="H112">
            <v>20000</v>
          </cell>
        </row>
        <row r="113">
          <cell r="C113">
            <v>5007</v>
          </cell>
          <cell r="D113" t="str">
            <v xml:space="preserve">SECURITY DEPOSIT - </v>
          </cell>
          <cell r="E113">
            <v>11877756</v>
          </cell>
          <cell r="F113">
            <v>0</v>
          </cell>
          <cell r="G113">
            <v>0</v>
          </cell>
          <cell r="H113">
            <v>11877756</v>
          </cell>
        </row>
        <row r="114">
          <cell r="C114">
            <v>5008</v>
          </cell>
          <cell r="D114" t="str">
            <v>SECURITY DEPOSIT -PESHAWAR OFF. BUILDING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</row>
        <row r="115">
          <cell r="C115">
            <v>5009</v>
          </cell>
          <cell r="D115" t="str">
            <v>SECURITY DEPOSIT - U-FONE</v>
          </cell>
          <cell r="E115">
            <v>15000</v>
          </cell>
          <cell r="F115">
            <v>0</v>
          </cell>
          <cell r="G115">
            <v>0</v>
          </cell>
          <cell r="H115">
            <v>15000</v>
          </cell>
        </row>
        <row r="116">
          <cell r="C116">
            <v>5010</v>
          </cell>
          <cell r="D116" t="str">
            <v>PTCL - LINK 512 KBPS PIB CIRCUIT (UTS)</v>
          </cell>
          <cell r="E116">
            <v>91960</v>
          </cell>
          <cell r="F116">
            <v>0</v>
          </cell>
          <cell r="G116">
            <v>0</v>
          </cell>
          <cell r="H116">
            <v>91960</v>
          </cell>
        </row>
        <row r="117">
          <cell r="C117">
            <v>5011</v>
          </cell>
          <cell r="D117" t="str">
            <v>SECURITY DEPOSIT - NAYATEL (INTERNET)</v>
          </cell>
          <cell r="E117">
            <v>32100</v>
          </cell>
          <cell r="F117">
            <v>0</v>
          </cell>
          <cell r="G117">
            <v>0</v>
          </cell>
          <cell r="H117">
            <v>32100</v>
          </cell>
        </row>
        <row r="118">
          <cell r="C118">
            <v>5012</v>
          </cell>
          <cell r="D118" t="str">
            <v>32 IP ADDRESS - PTCL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C119">
            <v>5013</v>
          </cell>
          <cell r="D119" t="str">
            <v>SECURITY DEPOSIT - HVAC ISE TOWERS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C120">
            <v>5014</v>
          </cell>
          <cell r="D120" t="str">
            <v>SECURITY DERPOSIT - SNGPL</v>
          </cell>
          <cell r="E120">
            <v>0</v>
          </cell>
          <cell r="F120">
            <v>2650000</v>
          </cell>
          <cell r="G120">
            <v>0</v>
          </cell>
          <cell r="H120">
            <v>2650000</v>
          </cell>
        </row>
        <row r="121">
          <cell r="C121">
            <v>5015</v>
          </cell>
          <cell r="D121" t="str">
            <v>SECURITY DEPOSIT-IESCO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C122">
            <v>5016</v>
          </cell>
          <cell r="D122" t="str">
            <v>SECURITY DEPOSIT - RENT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C123">
            <v>5017</v>
          </cell>
          <cell r="D123" t="str">
            <v>SECURITY DEPOSIT - LEASE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C124" t="str">
            <v>06</v>
          </cell>
          <cell r="D124" t="str">
            <v>ADVACNE AGAINST EXPENSES</v>
          </cell>
        </row>
        <row r="125">
          <cell r="C125">
            <v>6001</v>
          </cell>
          <cell r="D125" t="str">
            <v>ADV. AGAISNT EXPS. - AHMED NOMAN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</row>
        <row r="126">
          <cell r="C126">
            <v>6002</v>
          </cell>
          <cell r="D126" t="str">
            <v>ADV. AGAINST EXPS. - SYED NAYYER ASHFAQ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</row>
        <row r="127">
          <cell r="C127">
            <v>6003</v>
          </cell>
          <cell r="D127" t="str">
            <v>ADV. AGAINST EXPS. - NADEEM AHMED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</row>
        <row r="128">
          <cell r="C128">
            <v>6004</v>
          </cell>
          <cell r="D128" t="str">
            <v>ADV. AGAINST EXPS. - AFTAB ZAMAN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</row>
        <row r="129">
          <cell r="C129">
            <v>6005</v>
          </cell>
          <cell r="D129" t="str">
            <v xml:space="preserve">ADV. AGAINST EXPS. - A. W. JAN 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</row>
        <row r="130">
          <cell r="C130">
            <v>6006</v>
          </cell>
          <cell r="D130" t="str">
            <v xml:space="preserve">ADV. AGAINST EXPS. - ZAFAR KHAN 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</row>
        <row r="131">
          <cell r="C131">
            <v>6007</v>
          </cell>
          <cell r="D131" t="str">
            <v>ADV. AGAINST EXPS. - CHAIRMAN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</row>
        <row r="132">
          <cell r="C132">
            <v>6008</v>
          </cell>
          <cell r="D132" t="str">
            <v>ADV. AGAINST EXPS. - YOUSAF H. MAKHDUM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</row>
        <row r="133">
          <cell r="C133">
            <v>6009</v>
          </cell>
          <cell r="D133" t="str">
            <v>ADV. AGAINST EXPS. - IJAZ AHMED</v>
          </cell>
          <cell r="E133">
            <v>0</v>
          </cell>
          <cell r="F133">
            <v>7000</v>
          </cell>
          <cell r="G133">
            <v>-7000</v>
          </cell>
          <cell r="H133">
            <v>0</v>
          </cell>
        </row>
        <row r="134">
          <cell r="C134">
            <v>6010</v>
          </cell>
          <cell r="D134" t="str">
            <v>ADV. AGAINST EXPS. - M. WARIS NIAZI</v>
          </cell>
          <cell r="E134">
            <v>0</v>
          </cell>
          <cell r="F134">
            <v>1</v>
          </cell>
          <cell r="G134">
            <v>0</v>
          </cell>
          <cell r="H134">
            <v>1</v>
          </cell>
        </row>
        <row r="135">
          <cell r="C135">
            <v>6011</v>
          </cell>
          <cell r="D135" t="str">
            <v>ADV. AGAINST EXPS. - NOREEN RAHEEL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</row>
        <row r="136">
          <cell r="C136">
            <v>6012</v>
          </cell>
          <cell r="D136" t="str">
            <v>ADV. AGAINST EXPS. - BABER ZAHOOR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</row>
        <row r="137">
          <cell r="C137">
            <v>6013</v>
          </cell>
          <cell r="D137" t="str">
            <v>ADV. AGAINST EXPS. - YAR MOHAMMAD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</row>
        <row r="138">
          <cell r="C138">
            <v>6014</v>
          </cell>
          <cell r="D138" t="str">
            <v>ADV. AGAINST EXPS. - KAMRAN ANWAR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</row>
        <row r="139">
          <cell r="C139">
            <v>6015</v>
          </cell>
          <cell r="D139" t="str">
            <v>ADV. AGAINST EXPS. - VICE CHAIRMAN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</row>
        <row r="140">
          <cell r="C140">
            <v>6016</v>
          </cell>
          <cell r="D140" t="str">
            <v>ADV. AGAINST EXPS. - AHSAN ALI AHMAD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</row>
        <row r="141">
          <cell r="C141">
            <v>6017</v>
          </cell>
          <cell r="D141" t="str">
            <v>ADV. AGAINST EXPS. - M.D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</row>
        <row r="142">
          <cell r="C142">
            <v>6018</v>
          </cell>
          <cell r="D142" t="str">
            <v>ADV. AGAINST EXPS. - RANA SHAHID SALEEM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</row>
        <row r="143">
          <cell r="C143">
            <v>6019</v>
          </cell>
          <cell r="D143" t="str">
            <v>ADV. AGAINST EXPS. - AZAM SAEED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</row>
        <row r="144">
          <cell r="C144">
            <v>6020</v>
          </cell>
          <cell r="D144" t="str">
            <v>ADV. AGAINST EXPS. - ZAHID L. KHAN (DIR)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</row>
        <row r="145">
          <cell r="C145">
            <v>6021</v>
          </cell>
          <cell r="D145" t="str">
            <v>ADV. AGAINST EXPS.- FARHAN AHMED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</row>
        <row r="146">
          <cell r="C146">
            <v>6022</v>
          </cell>
          <cell r="D146" t="str">
            <v>ADV. AGAINST EXPS - SYED ALI ABBAS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</row>
        <row r="147">
          <cell r="C147">
            <v>6023</v>
          </cell>
          <cell r="D147" t="str">
            <v>ADV. AGAINST EXPS - WAQAR BUTT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</row>
        <row r="148">
          <cell r="C148">
            <v>6024</v>
          </cell>
          <cell r="D148" t="str">
            <v>ADV. AGAINST EXPS. ASGHAR ABBAS NAQVI</v>
          </cell>
          <cell r="E148">
            <v>0</v>
          </cell>
          <cell r="F148">
            <v>22000</v>
          </cell>
          <cell r="G148">
            <v>-22000</v>
          </cell>
          <cell r="H148">
            <v>0</v>
          </cell>
        </row>
        <row r="149">
          <cell r="C149">
            <v>6025</v>
          </cell>
          <cell r="D149" t="str">
            <v>ADV. AGAINST EXPS - SAQIB JALIL MALIK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</row>
        <row r="150">
          <cell r="C150">
            <v>6026</v>
          </cell>
          <cell r="D150" t="str">
            <v xml:space="preserve">ADV. AGAINST EXPS - DILAWAR SHER 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</row>
        <row r="151">
          <cell r="C151">
            <v>6027</v>
          </cell>
          <cell r="D151" t="str">
            <v>ADV. AGAINST EXPS - M. IQBAL MARWAT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</row>
        <row r="152">
          <cell r="C152">
            <v>6028</v>
          </cell>
          <cell r="D152" t="str">
            <v>ADV. AGAINST EXPS - FAHAD REYAZ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</row>
        <row r="153">
          <cell r="C153">
            <v>6029</v>
          </cell>
          <cell r="D153" t="str">
            <v>ADV. AGAINST EXPS - ALI ASGHAR</v>
          </cell>
          <cell r="E153">
            <v>1070</v>
          </cell>
          <cell r="F153">
            <v>54400</v>
          </cell>
          <cell r="G153">
            <v>-55470</v>
          </cell>
          <cell r="H153">
            <v>0</v>
          </cell>
        </row>
        <row r="154">
          <cell r="C154">
            <v>6030</v>
          </cell>
          <cell r="D154" t="str">
            <v>ADV. AGAINST EXPS - AZMAT ALI BUTT (LSE)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</row>
        <row r="155">
          <cell r="C155">
            <v>6031</v>
          </cell>
          <cell r="D155" t="str">
            <v xml:space="preserve">ADV. AGAINST EXPS - </v>
          </cell>
          <cell r="E155">
            <v>0</v>
          </cell>
          <cell r="F155">
            <v>327556</v>
          </cell>
          <cell r="G155">
            <v>-288156</v>
          </cell>
          <cell r="H155">
            <v>39400</v>
          </cell>
        </row>
        <row r="156">
          <cell r="C156">
            <v>6032</v>
          </cell>
          <cell r="D156" t="str">
            <v>ADV. AGAINST EXPS - SIDDIQUE KHURRAM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</row>
        <row r="157">
          <cell r="C157">
            <v>6033</v>
          </cell>
          <cell r="D157" t="str">
            <v>ADV. AGST. EXPS - ANWAAR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</row>
        <row r="158">
          <cell r="C158">
            <v>6034</v>
          </cell>
          <cell r="D158" t="str">
            <v>ADV.AGST.EXPS - FAUZIAH MAHMOOD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</row>
        <row r="159">
          <cell r="C159">
            <v>6035</v>
          </cell>
          <cell r="D159" t="str">
            <v>SYED RASHID MEHMOOD</v>
          </cell>
          <cell r="E159">
            <v>0</v>
          </cell>
          <cell r="F159">
            <v>78000</v>
          </cell>
          <cell r="G159">
            <v>-58000</v>
          </cell>
          <cell r="H159">
            <v>20000</v>
          </cell>
        </row>
        <row r="160">
          <cell r="C160">
            <v>6036</v>
          </cell>
          <cell r="D160" t="str">
            <v>IMTIAZ HAIDER MD/CEO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</row>
        <row r="161">
          <cell r="C161" t="str">
            <v>07</v>
          </cell>
          <cell r="D161" t="str">
            <v>ADVACNE AGAINST SALARY</v>
          </cell>
        </row>
        <row r="162">
          <cell r="C162">
            <v>7001</v>
          </cell>
          <cell r="D162" t="str">
            <v>ADV. AGAINST SALARY - NOREEN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</row>
        <row r="163">
          <cell r="C163">
            <v>7002</v>
          </cell>
          <cell r="D163" t="str">
            <v>LONG TERM LOANS</v>
          </cell>
          <cell r="E163">
            <v>600407</v>
          </cell>
          <cell r="F163">
            <v>0</v>
          </cell>
          <cell r="G163">
            <v>-210739</v>
          </cell>
          <cell r="H163">
            <v>389668</v>
          </cell>
        </row>
        <row r="164">
          <cell r="C164">
            <v>7003</v>
          </cell>
          <cell r="D164" t="str">
            <v>ADV. AGAINST SALARY - YOUSAF H. MAKHDUM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C165">
            <v>7004</v>
          </cell>
          <cell r="D165" t="str">
            <v>ADV. AGAINST SALARY - KAMRAN ANWAR</v>
          </cell>
          <cell r="E165">
            <v>0</v>
          </cell>
          <cell r="F165">
            <v>76260</v>
          </cell>
          <cell r="G165">
            <v>-76260</v>
          </cell>
          <cell r="H165">
            <v>0</v>
          </cell>
        </row>
        <row r="166">
          <cell r="C166">
            <v>7005</v>
          </cell>
          <cell r="D166" t="str">
            <v>ADV. AGAINST SALARY - SYED NAYYER ASHFAQ</v>
          </cell>
          <cell r="E166">
            <v>36000</v>
          </cell>
          <cell r="F166">
            <v>36000</v>
          </cell>
          <cell r="G166">
            <v>-36000</v>
          </cell>
          <cell r="H166">
            <v>36000</v>
          </cell>
        </row>
        <row r="167">
          <cell r="C167">
            <v>7006</v>
          </cell>
          <cell r="D167" t="str">
            <v>ADV. AGAINST SALARY - BABAR ZAHOOR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</row>
        <row r="168">
          <cell r="C168">
            <v>7007</v>
          </cell>
          <cell r="D168" t="str">
            <v>ADV. AGAINST SALARY - SHAFIQ UR REHMAN</v>
          </cell>
          <cell r="E168">
            <v>5018</v>
          </cell>
          <cell r="F168">
            <v>25000</v>
          </cell>
          <cell r="G168">
            <v>-12518</v>
          </cell>
          <cell r="H168">
            <v>17500</v>
          </cell>
        </row>
        <row r="169">
          <cell r="C169">
            <v>7008</v>
          </cell>
          <cell r="D169" t="str">
            <v xml:space="preserve">ADV. AGAINST SALARY - AFTAB AHMAD CH 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</row>
        <row r="170">
          <cell r="C170">
            <v>7009</v>
          </cell>
          <cell r="D170" t="str">
            <v>ADV. AGAINST SALARY - WAQAR BUTT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</row>
        <row r="171">
          <cell r="C171">
            <v>7010</v>
          </cell>
          <cell r="D171" t="str">
            <v>ADV. AGAINST SALARY - IJAZ AHMED</v>
          </cell>
          <cell r="E171">
            <v>40000</v>
          </cell>
          <cell r="F171">
            <v>0</v>
          </cell>
          <cell r="G171">
            <v>-40000</v>
          </cell>
          <cell r="H171">
            <v>0</v>
          </cell>
        </row>
        <row r="172">
          <cell r="C172">
            <v>7011</v>
          </cell>
          <cell r="D172" t="str">
            <v>ADV. AGAINST SALARY - AMJAD IQBAL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</row>
        <row r="173">
          <cell r="C173">
            <v>7012</v>
          </cell>
          <cell r="D173" t="str">
            <v>ADV. AGAINST SALARY - ALI ASGHAR</v>
          </cell>
          <cell r="E173">
            <v>64668</v>
          </cell>
          <cell r="F173">
            <v>57487</v>
          </cell>
          <cell r="G173">
            <v>-94484</v>
          </cell>
          <cell r="H173">
            <v>27671</v>
          </cell>
        </row>
        <row r="174">
          <cell r="C174">
            <v>7013</v>
          </cell>
          <cell r="D174" t="str">
            <v>ADV. AGAINST SALARY - BINYAMEEN</v>
          </cell>
          <cell r="E174">
            <v>30000</v>
          </cell>
          <cell r="F174">
            <v>10000</v>
          </cell>
          <cell r="G174">
            <v>-30000</v>
          </cell>
          <cell r="H174">
            <v>10000</v>
          </cell>
        </row>
        <row r="175">
          <cell r="C175">
            <v>7014</v>
          </cell>
          <cell r="D175" t="str">
            <v>ADV. AGAINST SALARY - DILAWAR SHER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</row>
        <row r="176">
          <cell r="C176">
            <v>7015</v>
          </cell>
          <cell r="D176" t="str">
            <v>ADV. AGAINST SALARY - JEHANGIR ELLAHI</v>
          </cell>
          <cell r="E176">
            <v>2999</v>
          </cell>
          <cell r="F176">
            <v>26501</v>
          </cell>
          <cell r="G176">
            <v>-17000</v>
          </cell>
          <cell r="H176">
            <v>12500</v>
          </cell>
        </row>
        <row r="177">
          <cell r="C177">
            <v>7016</v>
          </cell>
          <cell r="D177" t="str">
            <v>ADV. AGAINST SALARY - M. WARIS NIAZI</v>
          </cell>
          <cell r="E177">
            <v>97517</v>
          </cell>
          <cell r="F177">
            <v>0</v>
          </cell>
          <cell r="G177">
            <v>-97517</v>
          </cell>
          <cell r="H177">
            <v>0</v>
          </cell>
        </row>
        <row r="178">
          <cell r="C178">
            <v>7017</v>
          </cell>
          <cell r="D178" t="str">
            <v>ADV. AGAINST SALARY - MUHAMMAD AZAD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</row>
        <row r="179">
          <cell r="C179">
            <v>7018</v>
          </cell>
          <cell r="D179" t="str">
            <v>ADV. AGAINST SALARY - MUHAMMAD RIAZ</v>
          </cell>
          <cell r="E179">
            <v>7500</v>
          </cell>
          <cell r="F179">
            <v>0</v>
          </cell>
          <cell r="G179">
            <v>-7500</v>
          </cell>
          <cell r="H179">
            <v>0</v>
          </cell>
        </row>
        <row r="180">
          <cell r="C180">
            <v>7019</v>
          </cell>
          <cell r="D180" t="str">
            <v>ADV. AGAINST SALARY - M. PARVEZ KHAN</v>
          </cell>
          <cell r="E180">
            <v>500</v>
          </cell>
          <cell r="F180">
            <v>25000</v>
          </cell>
          <cell r="G180">
            <v>-13000</v>
          </cell>
          <cell r="H180">
            <v>12500</v>
          </cell>
        </row>
        <row r="181">
          <cell r="C181">
            <v>7020</v>
          </cell>
          <cell r="D181" t="str">
            <v>ADV. AGAINST SALARY - HAFEEZ UR REHMAN</v>
          </cell>
          <cell r="E181">
            <v>24526</v>
          </cell>
          <cell r="F181">
            <v>0</v>
          </cell>
          <cell r="G181">
            <v>-24526</v>
          </cell>
          <cell r="H181">
            <v>0</v>
          </cell>
        </row>
        <row r="182">
          <cell r="C182">
            <v>7021</v>
          </cell>
          <cell r="D182" t="str">
            <v>ADV. AGAINST SALARY - RANA SHAHID SALEEM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</row>
        <row r="183">
          <cell r="C183">
            <v>7022</v>
          </cell>
          <cell r="D183" t="str">
            <v>ADV. AGAINST SALARY - FARHAN AHMED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C184">
            <v>7023</v>
          </cell>
          <cell r="D184" t="str">
            <v>ADV. AGAINST SALARY - MUHAMMAD ARIF</v>
          </cell>
          <cell r="E184">
            <v>7016</v>
          </cell>
          <cell r="F184">
            <v>0</v>
          </cell>
          <cell r="G184">
            <v>-7016</v>
          </cell>
          <cell r="H184">
            <v>0</v>
          </cell>
        </row>
        <row r="185">
          <cell r="C185">
            <v>7024</v>
          </cell>
          <cell r="D185" t="str">
            <v>ADV. AGAINST SALARY- AHMED NOMAN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C186">
            <v>7025</v>
          </cell>
          <cell r="D186" t="str">
            <v>ADV. AGAINST SAL. - S M. ASGHAR A. NAQVI</v>
          </cell>
          <cell r="E186">
            <v>60002</v>
          </cell>
          <cell r="F186">
            <v>99998</v>
          </cell>
          <cell r="G186">
            <v>-100000</v>
          </cell>
          <cell r="H186">
            <v>60000</v>
          </cell>
        </row>
        <row r="187">
          <cell r="C187">
            <v>7026</v>
          </cell>
          <cell r="D187" t="str">
            <v>ADV. AGAINST SALARY - CH ZAHEER AHMAD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C188">
            <v>7027</v>
          </cell>
          <cell r="D188" t="str">
            <v>ADV. AGAINST SALARY - AFTAB ZAMAN</v>
          </cell>
          <cell r="E188">
            <v>12500</v>
          </cell>
          <cell r="F188">
            <v>0</v>
          </cell>
          <cell r="G188">
            <v>-12500</v>
          </cell>
          <cell r="H188">
            <v>0</v>
          </cell>
        </row>
        <row r="189">
          <cell r="C189">
            <v>7028</v>
          </cell>
          <cell r="D189" t="str">
            <v>ADV. AGST SALARY - NOOR ZAMAN</v>
          </cell>
          <cell r="E189">
            <v>0</v>
          </cell>
          <cell r="F189">
            <v>41567</v>
          </cell>
          <cell r="G189">
            <v>-33248</v>
          </cell>
          <cell r="H189">
            <v>8319</v>
          </cell>
        </row>
        <row r="190">
          <cell r="C190">
            <v>7029</v>
          </cell>
          <cell r="D190" t="str">
            <v>ADV. AGST SALARY - SYED ALI ABBAS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</row>
        <row r="191">
          <cell r="C191">
            <v>7030</v>
          </cell>
          <cell r="D191" t="str">
            <v>ADV. AGST SALARY - SIDDIQUE KHURRAM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</row>
        <row r="192">
          <cell r="C192">
            <v>7031</v>
          </cell>
          <cell r="D192" t="str">
            <v>ADV.AGST SALARY-NADEEM AHMAD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</row>
        <row r="193">
          <cell r="C193">
            <v>7032</v>
          </cell>
          <cell r="D193" t="str">
            <v>ADV. AGST SALARY - SAGHEER MUSHTAQ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</row>
        <row r="194">
          <cell r="C194">
            <v>7033</v>
          </cell>
          <cell r="D194" t="str">
            <v>ADV. AGST SALARY-MAHBOOB KHAN</v>
          </cell>
          <cell r="E194">
            <v>11000</v>
          </cell>
          <cell r="F194">
            <v>25000</v>
          </cell>
          <cell r="G194">
            <v>-21000</v>
          </cell>
          <cell r="H194">
            <v>15000</v>
          </cell>
        </row>
        <row r="195">
          <cell r="C195">
            <v>7034</v>
          </cell>
          <cell r="D195" t="str">
            <v xml:space="preserve">ADV.AGST SALARY - IMRAN KHAN </v>
          </cell>
          <cell r="E195">
            <v>42000</v>
          </cell>
          <cell r="F195">
            <v>20742</v>
          </cell>
          <cell r="G195">
            <v>-42000</v>
          </cell>
          <cell r="H195">
            <v>20742</v>
          </cell>
        </row>
        <row r="196">
          <cell r="C196">
            <v>7035</v>
          </cell>
          <cell r="D196" t="str">
            <v>ADV. AGST SALARY - MUZZAMIL SAEED</v>
          </cell>
          <cell r="E196">
            <v>18999</v>
          </cell>
          <cell r="F196">
            <v>0</v>
          </cell>
          <cell r="G196">
            <v>-18999</v>
          </cell>
          <cell r="H196">
            <v>0</v>
          </cell>
        </row>
        <row r="197">
          <cell r="C197">
            <v>7036</v>
          </cell>
          <cell r="D197" t="str">
            <v>ADV. AGST SALARY ISHFAQ AHMED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</row>
        <row r="198">
          <cell r="C198">
            <v>7037</v>
          </cell>
          <cell r="D198" t="str">
            <v>ADV. AGST SALARY - NAILA KHAN</v>
          </cell>
          <cell r="E198">
            <v>26942</v>
          </cell>
          <cell r="F198">
            <v>0</v>
          </cell>
          <cell r="G198">
            <v>-26942</v>
          </cell>
          <cell r="H198">
            <v>0</v>
          </cell>
        </row>
        <row r="199">
          <cell r="C199">
            <v>7038</v>
          </cell>
          <cell r="D199" t="str">
            <v>ADV. AGST SALARY - ZAFAR KHAN</v>
          </cell>
          <cell r="E199">
            <v>48000</v>
          </cell>
          <cell r="F199">
            <v>48000</v>
          </cell>
          <cell r="G199">
            <v>-48000</v>
          </cell>
          <cell r="H199">
            <v>48000</v>
          </cell>
        </row>
        <row r="200">
          <cell r="C200">
            <v>7039</v>
          </cell>
          <cell r="D200" t="str">
            <v>ADV. AGST SALARY - YAR MUHAMMAD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</row>
        <row r="201">
          <cell r="C201">
            <v>7040</v>
          </cell>
          <cell r="D201" t="str">
            <v>ADV. AGST SALARY - FAUZIAH MAHMOOD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</row>
        <row r="202">
          <cell r="C202">
            <v>7041</v>
          </cell>
          <cell r="D202" t="str">
            <v>ADV. AGST SALARY- MUHAMMAD WAJID</v>
          </cell>
          <cell r="E202">
            <v>6000</v>
          </cell>
          <cell r="F202">
            <v>25000</v>
          </cell>
          <cell r="G202">
            <v>-18500</v>
          </cell>
          <cell r="H202">
            <v>12500</v>
          </cell>
        </row>
        <row r="203">
          <cell r="C203">
            <v>7042</v>
          </cell>
          <cell r="D203" t="str">
            <v>ADV. AGST SALARY-ZEESHAN MEHMOOD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</row>
        <row r="204">
          <cell r="C204">
            <v>7043</v>
          </cell>
          <cell r="D204" t="str">
            <v>ADV. AGST SALARY-MUHAMMAD SHARIF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</row>
        <row r="205">
          <cell r="C205">
            <v>7044</v>
          </cell>
          <cell r="D205" t="str">
            <v>ADV. AGST SALARY-JAVED QAMAR MASEEH</v>
          </cell>
          <cell r="E205">
            <v>1663</v>
          </cell>
          <cell r="F205">
            <v>39795</v>
          </cell>
          <cell r="G205">
            <v>-26458</v>
          </cell>
          <cell r="H205">
            <v>15000</v>
          </cell>
        </row>
        <row r="206">
          <cell r="C206">
            <v>7045</v>
          </cell>
          <cell r="D206" t="str">
            <v>ADV. AGST SALARY-SHOKAT MASIH</v>
          </cell>
          <cell r="E206">
            <v>0</v>
          </cell>
          <cell r="F206">
            <v>15626</v>
          </cell>
          <cell r="G206">
            <v>-15626</v>
          </cell>
          <cell r="H206">
            <v>0</v>
          </cell>
        </row>
        <row r="207">
          <cell r="C207">
            <v>7046</v>
          </cell>
          <cell r="D207" t="str">
            <v>ADV. AGST SALARY-M. TANVEER (OB)</v>
          </cell>
          <cell r="E207">
            <v>9500</v>
          </cell>
          <cell r="F207">
            <v>55538</v>
          </cell>
          <cell r="G207">
            <v>-52538</v>
          </cell>
          <cell r="H207">
            <v>12500</v>
          </cell>
        </row>
        <row r="208">
          <cell r="C208">
            <v>7047</v>
          </cell>
          <cell r="D208" t="str">
            <v>ADV. AGST SALARY- MD/CEO</v>
          </cell>
          <cell r="E208">
            <v>0</v>
          </cell>
          <cell r="F208">
            <v>715339</v>
          </cell>
          <cell r="G208">
            <v>-715339</v>
          </cell>
          <cell r="H208">
            <v>0</v>
          </cell>
        </row>
        <row r="209">
          <cell r="C209">
            <v>7048</v>
          </cell>
          <cell r="D209" t="str">
            <v>ADV. AGST SALARY - AAMIR NAZIR</v>
          </cell>
          <cell r="E209">
            <v>0</v>
          </cell>
          <cell r="F209">
            <v>25000</v>
          </cell>
          <cell r="G209">
            <v>-7500</v>
          </cell>
          <cell r="H209">
            <v>17500</v>
          </cell>
        </row>
        <row r="210">
          <cell r="C210">
            <v>7049</v>
          </cell>
          <cell r="D210" t="str">
            <v>ADV.AGST SALARY-GHULAM SARWAR CSO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  <row r="211">
          <cell r="C211">
            <v>7050</v>
          </cell>
          <cell r="D211" t="str">
            <v>ADV AGST SALARY-MUHAMMAD ZAMEER</v>
          </cell>
          <cell r="E211">
            <v>9168</v>
          </cell>
          <cell r="F211">
            <v>53960</v>
          </cell>
          <cell r="G211">
            <v>-50628</v>
          </cell>
          <cell r="H211">
            <v>12500</v>
          </cell>
        </row>
        <row r="212">
          <cell r="C212">
            <v>7051</v>
          </cell>
          <cell r="D212" t="str">
            <v>SYED IBRAR HUSSAIN SHAH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</row>
        <row r="213">
          <cell r="C213">
            <v>7052</v>
          </cell>
          <cell r="D213" t="str">
            <v>ADV AGST SALARY-NASIR HASAN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</row>
        <row r="214">
          <cell r="C214">
            <v>7053</v>
          </cell>
          <cell r="D214" t="str">
            <v>ADV, AGST SALARY- LIAQUAT HUSSAIN KAZMI</v>
          </cell>
          <cell r="E214">
            <v>8780</v>
          </cell>
          <cell r="F214">
            <v>25000</v>
          </cell>
          <cell r="G214">
            <v>-21280</v>
          </cell>
          <cell r="H214">
            <v>12500</v>
          </cell>
        </row>
        <row r="215">
          <cell r="C215">
            <v>7054</v>
          </cell>
          <cell r="D215" t="str">
            <v>ADV.AGST SALARY-TARIQ MAHMOOD (ELECT)</v>
          </cell>
          <cell r="E215">
            <v>14000</v>
          </cell>
          <cell r="F215">
            <v>20000</v>
          </cell>
          <cell r="G215">
            <v>-22000</v>
          </cell>
          <cell r="H215">
            <v>12000</v>
          </cell>
        </row>
        <row r="216">
          <cell r="C216">
            <v>7055</v>
          </cell>
          <cell r="D216" t="str">
            <v>SAQIB ALI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  <row r="217">
          <cell r="C217">
            <v>7056</v>
          </cell>
          <cell r="D217" t="str">
            <v>KHAN WAZIR - SECURITY GUARD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</row>
        <row r="218">
          <cell r="C218">
            <v>7057</v>
          </cell>
          <cell r="D218" t="str">
            <v>GUL AKSAR - SECURITY GUARD</v>
          </cell>
          <cell r="E218">
            <v>20000</v>
          </cell>
          <cell r="F218">
            <v>0</v>
          </cell>
          <cell r="G218">
            <v>-20000</v>
          </cell>
          <cell r="H218">
            <v>0</v>
          </cell>
        </row>
        <row r="219">
          <cell r="C219">
            <v>7058</v>
          </cell>
          <cell r="D219" t="str">
            <v>ARSHAD PERVAIZ - SECURITY GUARD</v>
          </cell>
          <cell r="E219">
            <v>0</v>
          </cell>
          <cell r="F219">
            <v>25000</v>
          </cell>
          <cell r="G219">
            <v>-12500</v>
          </cell>
          <cell r="H219">
            <v>12500</v>
          </cell>
        </row>
        <row r="220">
          <cell r="C220">
            <v>7059</v>
          </cell>
          <cell r="D220" t="str">
            <v>MUHAMMAD YASIR-GENSET OPERATOR</v>
          </cell>
          <cell r="E220">
            <v>16668</v>
          </cell>
          <cell r="F220">
            <v>25000</v>
          </cell>
          <cell r="G220">
            <v>-26668</v>
          </cell>
          <cell r="H220">
            <v>15000</v>
          </cell>
        </row>
        <row r="221">
          <cell r="C221">
            <v>7060</v>
          </cell>
          <cell r="D221" t="str">
            <v xml:space="preserve">RAO SHAKIR ALI  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</row>
        <row r="222">
          <cell r="C222">
            <v>7061</v>
          </cell>
          <cell r="D222" t="str">
            <v>KAMRAN NASIR - LIFT OPERATOR</v>
          </cell>
          <cell r="E222">
            <v>1663</v>
          </cell>
          <cell r="F222">
            <v>25004</v>
          </cell>
          <cell r="G222">
            <v>-9167</v>
          </cell>
          <cell r="H222">
            <v>17500</v>
          </cell>
        </row>
        <row r="223">
          <cell r="C223">
            <v>7062</v>
          </cell>
          <cell r="D223" t="str">
            <v>MUHAMMAD ASHFAQ- LIFT OPERATOR</v>
          </cell>
          <cell r="E223">
            <v>4997</v>
          </cell>
          <cell r="F223">
            <v>25000</v>
          </cell>
          <cell r="G223">
            <v>-29997</v>
          </cell>
          <cell r="H223">
            <v>0</v>
          </cell>
        </row>
        <row r="224">
          <cell r="C224">
            <v>7063</v>
          </cell>
          <cell r="D224" t="str">
            <v>QAMAR REHMAN - LIFT OPERATOR</v>
          </cell>
          <cell r="E224">
            <v>16000</v>
          </cell>
          <cell r="F224">
            <v>0</v>
          </cell>
          <cell r="G224">
            <v>-16000</v>
          </cell>
          <cell r="H224">
            <v>0</v>
          </cell>
        </row>
        <row r="225">
          <cell r="C225">
            <v>7064</v>
          </cell>
          <cell r="D225" t="str">
            <v>MUHAMMAD SAQIB - SENIOR OFF. I.A.</v>
          </cell>
          <cell r="E225">
            <v>13000</v>
          </cell>
          <cell r="F225">
            <v>0</v>
          </cell>
          <cell r="G225">
            <v>-13000</v>
          </cell>
          <cell r="H225">
            <v>0</v>
          </cell>
        </row>
        <row r="226">
          <cell r="C226">
            <v>7065</v>
          </cell>
          <cell r="D226" t="str">
            <v>M. MUMTAZ- GARDENER</v>
          </cell>
          <cell r="E226">
            <v>13000</v>
          </cell>
          <cell r="F226">
            <v>25000</v>
          </cell>
          <cell r="G226">
            <v>-23000</v>
          </cell>
          <cell r="H226">
            <v>15000</v>
          </cell>
        </row>
        <row r="227">
          <cell r="C227">
            <v>7066</v>
          </cell>
          <cell r="D227" t="str">
            <v>M. IQBAL- LIFT OPERATOR</v>
          </cell>
          <cell r="E227">
            <v>9998</v>
          </cell>
          <cell r="F227">
            <v>25000</v>
          </cell>
          <cell r="G227">
            <v>-19998</v>
          </cell>
          <cell r="H227">
            <v>15000</v>
          </cell>
        </row>
        <row r="228">
          <cell r="C228">
            <v>7067</v>
          </cell>
          <cell r="D228" t="str">
            <v>AZAM HUSSAIN- LIFT TECH.</v>
          </cell>
          <cell r="E228">
            <v>12500</v>
          </cell>
          <cell r="F228">
            <v>25000</v>
          </cell>
          <cell r="G228">
            <v>-20000</v>
          </cell>
          <cell r="H228">
            <v>17500</v>
          </cell>
        </row>
        <row r="229">
          <cell r="C229">
            <v>7068</v>
          </cell>
          <cell r="D229" t="str">
            <v>MR. HABIB UR REHMAN - AM ELECTRIC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</row>
        <row r="230">
          <cell r="C230">
            <v>7069</v>
          </cell>
          <cell r="D230" t="str">
            <v>MR. ZULFIQAR ALI - HSE</v>
          </cell>
          <cell r="E230">
            <v>0</v>
          </cell>
          <cell r="F230">
            <v>23878</v>
          </cell>
          <cell r="G230">
            <v>-23878</v>
          </cell>
          <cell r="H230">
            <v>0</v>
          </cell>
        </row>
        <row r="231">
          <cell r="C231">
            <v>7070</v>
          </cell>
          <cell r="D231" t="str">
            <v>M. IMRAN SAEED- HVAC SUPPORT STAFF</v>
          </cell>
          <cell r="E231">
            <v>0</v>
          </cell>
          <cell r="F231">
            <v>25000</v>
          </cell>
          <cell r="G231">
            <v>-10000</v>
          </cell>
          <cell r="H231">
            <v>15000</v>
          </cell>
        </row>
        <row r="232">
          <cell r="C232">
            <v>7071</v>
          </cell>
          <cell r="D232" t="str">
            <v xml:space="preserve">MR. UMAIR SAFDAR </v>
          </cell>
          <cell r="E232">
            <v>0</v>
          </cell>
          <cell r="F232">
            <v>20000</v>
          </cell>
          <cell r="G232">
            <v>-8000</v>
          </cell>
          <cell r="H232">
            <v>12000</v>
          </cell>
        </row>
        <row r="233">
          <cell r="C233" t="str">
            <v>08</v>
          </cell>
          <cell r="D233" t="str">
            <v>ADVANCE TO CONTRACTORS/VENDERS</v>
          </cell>
        </row>
        <row r="234">
          <cell r="C234">
            <v>8001</v>
          </cell>
          <cell r="D234" t="str">
            <v>ADVANCE TO  U N I S Y S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</row>
        <row r="235">
          <cell r="C235">
            <v>8002</v>
          </cell>
          <cell r="D235" t="str">
            <v>ADVANCE TO EXPERT SYSTEM DESIGNERS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</row>
        <row r="236">
          <cell r="C236">
            <v>8003</v>
          </cell>
          <cell r="D236" t="str">
            <v>ADVANCE TO CONTRACTORS</v>
          </cell>
          <cell r="E236">
            <v>2194908.5</v>
          </cell>
          <cell r="F236">
            <v>4304714</v>
          </cell>
          <cell r="G236">
            <v>-4333494</v>
          </cell>
          <cell r="H236">
            <v>2166129</v>
          </cell>
        </row>
        <row r="237">
          <cell r="C237">
            <v>8004</v>
          </cell>
          <cell r="D237" t="str">
            <v>ADVANCE FOR ISO CERTIFICATION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</row>
        <row r="238">
          <cell r="C238">
            <v>8005</v>
          </cell>
          <cell r="D238" t="str">
            <v>ADVANCE TO MR. A. RASHID AWAN (ADVOCATE)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</row>
        <row r="239">
          <cell r="C239">
            <v>8006</v>
          </cell>
          <cell r="D239" t="str">
            <v>ADVANCE TO IQRA PUBLISHERS DIARIES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</row>
        <row r="240">
          <cell r="C240">
            <v>8007</v>
          </cell>
          <cell r="D240" t="str">
            <v>ADVANCE TO NESPAK (PVT) LTD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</row>
        <row r="241">
          <cell r="C241">
            <v>8008</v>
          </cell>
          <cell r="D241" t="str">
            <v>ADVANCE TO HABIB RAFIQ LTD.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</row>
        <row r="242">
          <cell r="C242">
            <v>8009</v>
          </cell>
          <cell r="D242" t="str">
            <v>ADVANCE TO FIRST INTENATIONAL INV BANK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</row>
        <row r="243">
          <cell r="C243">
            <v>8010</v>
          </cell>
          <cell r="D243" t="str">
            <v>ADVANCE TO ASSOCIATE COMPANIES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</row>
        <row r="244">
          <cell r="C244">
            <v>8011</v>
          </cell>
          <cell r="D244" t="str">
            <v>ADVANE TO RED TONE TELECOM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</row>
        <row r="245">
          <cell r="C245">
            <v>8012</v>
          </cell>
          <cell r="D245" t="str">
            <v>ADV TO WULLAR ENGINEERING</v>
          </cell>
          <cell r="E245">
            <v>3</v>
          </cell>
          <cell r="F245">
            <v>0</v>
          </cell>
          <cell r="G245">
            <v>0</v>
          </cell>
          <cell r="H245">
            <v>3</v>
          </cell>
        </row>
        <row r="246">
          <cell r="C246">
            <v>8013</v>
          </cell>
          <cell r="D246" t="str">
            <v>ADVANCE - ISE ENTERPRISES</v>
          </cell>
          <cell r="E246">
            <v>159200</v>
          </cell>
          <cell r="F246">
            <v>0</v>
          </cell>
          <cell r="G246">
            <v>0</v>
          </cell>
          <cell r="H246">
            <v>159200</v>
          </cell>
        </row>
        <row r="247">
          <cell r="C247">
            <v>8014</v>
          </cell>
          <cell r="D247" t="str">
            <v>ADVANCE - ALI GLASS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</row>
        <row r="248">
          <cell r="C248">
            <v>8015</v>
          </cell>
          <cell r="D248" t="str">
            <v>ADVANCE - GRAND WORKS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</row>
        <row r="249">
          <cell r="C249">
            <v>8016</v>
          </cell>
          <cell r="D249" t="str">
            <v>ADVANCE - MRA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</row>
        <row r="250">
          <cell r="C250">
            <v>8017</v>
          </cell>
          <cell r="D250" t="str">
            <v>ADVANCE - COMBINED ENGINEERING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</row>
        <row r="251">
          <cell r="C251">
            <v>8018</v>
          </cell>
          <cell r="D251" t="str">
            <v>MICROPAK LED TICKER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</row>
        <row r="252">
          <cell r="C252">
            <v>8019</v>
          </cell>
          <cell r="D252" t="str">
            <v>ADVANCE GLOBAL TECH. PACH PANNEL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</row>
        <row r="253">
          <cell r="C253">
            <v>8020</v>
          </cell>
          <cell r="D253" t="str">
            <v>AQ TECH PATCH CABLES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</row>
        <row r="254">
          <cell r="C254">
            <v>8021</v>
          </cell>
          <cell r="D254" t="str">
            <v>POLY TECH ENG SERVICES-CLEANING SYSTEM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</row>
        <row r="255">
          <cell r="C255" t="str">
            <v>09</v>
          </cell>
          <cell r="D255" t="str">
            <v>ADVANCE TAX DEDUCTED AT SOURCE</v>
          </cell>
        </row>
        <row r="256">
          <cell r="C256">
            <v>9001</v>
          </cell>
          <cell r="D256" t="str">
            <v>ISE TAX DEDUCTED AT SOURCE ADVANCE</v>
          </cell>
          <cell r="E256">
            <v>11194694.959999993</v>
          </cell>
          <cell r="F256">
            <v>3445540.56</v>
          </cell>
          <cell r="G256">
            <v>0</v>
          </cell>
          <cell r="H256">
            <v>14640236</v>
          </cell>
        </row>
        <row r="257">
          <cell r="C257">
            <v>9002</v>
          </cell>
          <cell r="D257" t="str">
            <v>TAX AT SOURCE ON LAGA</v>
          </cell>
          <cell r="E257">
            <v>87</v>
          </cell>
          <cell r="F257">
            <v>0</v>
          </cell>
          <cell r="G257">
            <v>0</v>
          </cell>
          <cell r="H257">
            <v>87</v>
          </cell>
        </row>
        <row r="258">
          <cell r="C258">
            <v>9003</v>
          </cell>
          <cell r="D258" t="str">
            <v>TAX ON ISE TOWERS UTILITIES</v>
          </cell>
          <cell r="E258">
            <v>6205061.6600000001</v>
          </cell>
          <cell r="F258">
            <v>7413210</v>
          </cell>
          <cell r="G258">
            <v>0</v>
          </cell>
          <cell r="H258">
            <v>13618272</v>
          </cell>
        </row>
        <row r="259">
          <cell r="C259">
            <v>9004</v>
          </cell>
          <cell r="D259" t="str">
            <v>TAX AT SOURCE-RENTAL INCOME ISE TOWERS</v>
          </cell>
          <cell r="E259">
            <v>4598020</v>
          </cell>
          <cell r="F259">
            <v>2664858</v>
          </cell>
          <cell r="G259">
            <v>0</v>
          </cell>
          <cell r="H259">
            <v>7262878</v>
          </cell>
        </row>
        <row r="260">
          <cell r="C260">
            <v>9005</v>
          </cell>
          <cell r="D260" t="str">
            <v>TAX ON BANK INTEREST/DIVIDEND</v>
          </cell>
          <cell r="E260">
            <v>3282150.48</v>
          </cell>
          <cell r="F260">
            <v>3498321.36</v>
          </cell>
          <cell r="G260">
            <v>0</v>
          </cell>
          <cell r="H260">
            <v>6780472</v>
          </cell>
        </row>
        <row r="261">
          <cell r="C261">
            <v>9006</v>
          </cell>
          <cell r="D261" t="str">
            <v>WHT DEDUCTED BY MEMBERS</v>
          </cell>
          <cell r="E261">
            <v>262855</v>
          </cell>
          <cell r="F261">
            <v>114680</v>
          </cell>
          <cell r="G261">
            <v>0</v>
          </cell>
          <cell r="H261">
            <v>377535</v>
          </cell>
        </row>
        <row r="262">
          <cell r="C262" t="str">
            <v>10</v>
          </cell>
          <cell r="D262" t="str">
            <v>TAXATION</v>
          </cell>
        </row>
        <row r="263">
          <cell r="C263">
            <v>10001</v>
          </cell>
          <cell r="D263" t="str">
            <v>ADVANCE TAX PAID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</row>
        <row r="264">
          <cell r="C264">
            <v>10002</v>
          </cell>
          <cell r="D264" t="str">
            <v>DEFERRED TAX</v>
          </cell>
          <cell r="E264">
            <v>112473836</v>
          </cell>
          <cell r="F264">
            <v>0</v>
          </cell>
          <cell r="G264">
            <v>0</v>
          </cell>
          <cell r="H264">
            <v>112473836</v>
          </cell>
        </row>
        <row r="265">
          <cell r="C265">
            <v>10003</v>
          </cell>
          <cell r="D265" t="str">
            <v>ADVANCE TAX FOR 2005-2006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</row>
        <row r="266">
          <cell r="C266" t="str">
            <v>11</v>
          </cell>
          <cell r="D266" t="str">
            <v>PRE-PAYMENTS</v>
          </cell>
        </row>
        <row r="267">
          <cell r="C267">
            <v>11001</v>
          </cell>
          <cell r="D267" t="str">
            <v>PREPAID - RENT FOR ANEES PLAZA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</row>
        <row r="268">
          <cell r="C268">
            <v>11002</v>
          </cell>
          <cell r="D268" t="str">
            <v>PREPAID - RENT FOR RAUF CENTRE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</row>
        <row r="269">
          <cell r="C269">
            <v>11003</v>
          </cell>
          <cell r="D269" t="str">
            <v>PREPAID - RETAINERSHIP</v>
          </cell>
          <cell r="E269">
            <v>0</v>
          </cell>
          <cell r="F269">
            <v>400000</v>
          </cell>
          <cell r="G269">
            <v>-400000</v>
          </cell>
          <cell r="H269">
            <v>0</v>
          </cell>
        </row>
        <row r="270">
          <cell r="C270">
            <v>11004</v>
          </cell>
          <cell r="D270" t="str">
            <v>PREPAID - INSURANCE ISE CAR # HC 933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</row>
        <row r="271">
          <cell r="C271">
            <v>11005</v>
          </cell>
          <cell r="D271" t="str">
            <v>PREPAID INS.- ELEC. EQUIPMENTS/GENERATOR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</row>
        <row r="272">
          <cell r="C272">
            <v>11006</v>
          </cell>
          <cell r="D272" t="str">
            <v>PREPAID INS. - FIRE &amp; BURGALARY</v>
          </cell>
          <cell r="E272">
            <v>0</v>
          </cell>
          <cell r="F272">
            <v>2775884</v>
          </cell>
          <cell r="G272">
            <v>-1582113</v>
          </cell>
          <cell r="H272">
            <v>1193771</v>
          </cell>
        </row>
        <row r="273">
          <cell r="C273">
            <v>11007</v>
          </cell>
          <cell r="D273" t="str">
            <v>PREPAID - STAFF GROUP INSURANCE</v>
          </cell>
          <cell r="E273">
            <v>0</v>
          </cell>
          <cell r="F273">
            <v>224123</v>
          </cell>
          <cell r="G273">
            <v>-224123</v>
          </cell>
          <cell r="H273">
            <v>0</v>
          </cell>
        </row>
        <row r="274">
          <cell r="C274">
            <v>11008</v>
          </cell>
          <cell r="D274" t="str">
            <v>PREPAID - MAIN. CONTRACT - ISECTS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</row>
        <row r="275">
          <cell r="C275">
            <v>11009</v>
          </cell>
          <cell r="D275" t="str">
            <v>PREPAID - STAFF HEALTH INSURANCE</v>
          </cell>
          <cell r="E275">
            <v>0</v>
          </cell>
          <cell r="F275">
            <v>1669123</v>
          </cell>
          <cell r="G275">
            <v>-1669123</v>
          </cell>
          <cell r="H275">
            <v>0</v>
          </cell>
        </row>
        <row r="276">
          <cell r="C276">
            <v>11010</v>
          </cell>
          <cell r="D276" t="str">
            <v>PREPAID - WEBSITE HOSTING CHARGES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</row>
        <row r="277">
          <cell r="C277">
            <v>11011</v>
          </cell>
          <cell r="D277" t="str">
            <v>PREPAID - WEBSITE DOMAIN REGISTERATION</v>
          </cell>
          <cell r="E277">
            <v>1839</v>
          </cell>
          <cell r="F277">
            <v>0</v>
          </cell>
          <cell r="G277">
            <v>-1248</v>
          </cell>
          <cell r="H277">
            <v>591</v>
          </cell>
        </row>
        <row r="278">
          <cell r="C278">
            <v>11012</v>
          </cell>
          <cell r="D278" t="str">
            <v>PREPAID - MAGAZINES SUBSCRIPTIONS</v>
          </cell>
          <cell r="E278">
            <v>0</v>
          </cell>
          <cell r="F278">
            <v>6000</v>
          </cell>
          <cell r="G278">
            <v>0</v>
          </cell>
          <cell r="H278">
            <v>6000</v>
          </cell>
        </row>
        <row r="279">
          <cell r="C279">
            <v>11013</v>
          </cell>
          <cell r="D279" t="str">
            <v>PREPAID - PAKNET INTERNET</v>
          </cell>
          <cell r="E279">
            <v>0</v>
          </cell>
          <cell r="F279">
            <v>3000</v>
          </cell>
          <cell r="G279">
            <v>-3000</v>
          </cell>
          <cell r="H279">
            <v>0</v>
          </cell>
        </row>
        <row r="280">
          <cell r="C280">
            <v>11014</v>
          </cell>
          <cell r="D280" t="str">
            <v>PREPAID - ISE PLOT GROUND RENT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</row>
        <row r="281">
          <cell r="C281">
            <v>11015</v>
          </cell>
          <cell r="D281" t="str">
            <v>PREPAID - ISE PLOT CONSERVANCE CHARGES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</row>
        <row r="282">
          <cell r="C282">
            <v>11016</v>
          </cell>
          <cell r="D282" t="str">
            <v>PREPAID - GAZETTE OF PUBLICATIONS</v>
          </cell>
          <cell r="E282">
            <v>0</v>
          </cell>
          <cell r="F282">
            <v>15000</v>
          </cell>
          <cell r="G282">
            <v>-15000</v>
          </cell>
          <cell r="H282">
            <v>0</v>
          </cell>
        </row>
        <row r="283">
          <cell r="C283">
            <v>11017</v>
          </cell>
          <cell r="D283" t="str">
            <v>PREPAID - PANASONIC T. EXCHANGE (M.C.)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</row>
        <row r="284">
          <cell r="C284">
            <v>11018</v>
          </cell>
          <cell r="D284" t="str">
            <v>PREPAID - MAIN. CONTRACT - COMPUTERS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</row>
        <row r="285">
          <cell r="C285">
            <v>11019</v>
          </cell>
          <cell r="D285" t="str">
            <v>PREPAID - INSURANCE ISE SCOOTER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</row>
        <row r="286">
          <cell r="C286">
            <v>11020</v>
          </cell>
          <cell r="D286" t="str">
            <v>PREPAID - MAIN. CONT. - GESTETNER COPIER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</row>
        <row r="287">
          <cell r="C287">
            <v>11021</v>
          </cell>
          <cell r="D287" t="str">
            <v>PREPAID - SAFE MEMBERSHIP FEE</v>
          </cell>
          <cell r="E287">
            <v>0</v>
          </cell>
          <cell r="F287">
            <v>147975</v>
          </cell>
          <cell r="G287">
            <v>0</v>
          </cell>
          <cell r="H287">
            <v>147975</v>
          </cell>
        </row>
        <row r="288">
          <cell r="C288">
            <v>11022</v>
          </cell>
          <cell r="D288" t="str">
            <v>PREPAID - MAIN. CONT. - GLS SHMA</v>
          </cell>
          <cell r="E288">
            <v>0</v>
          </cell>
          <cell r="F288">
            <v>23000</v>
          </cell>
          <cell r="G288">
            <v>-23000</v>
          </cell>
          <cell r="H288">
            <v>0</v>
          </cell>
        </row>
        <row r="289">
          <cell r="C289">
            <v>11023</v>
          </cell>
          <cell r="D289" t="str">
            <v>PREPAID - NEWSPAPER'S SUBSCRIPTION FEE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</row>
        <row r="290">
          <cell r="C290">
            <v>11024</v>
          </cell>
          <cell r="D290" t="str">
            <v>PREPAID - INSURANCE CAR IDL 8122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</row>
        <row r="291">
          <cell r="C291">
            <v>11025</v>
          </cell>
          <cell r="D291" t="str">
            <v>PREPAID - CHILDREN EDUCATION ALLOWANCE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</row>
        <row r="292">
          <cell r="C292">
            <v>11026</v>
          </cell>
          <cell r="D292" t="str">
            <v>PREPAID - INTERNET BILL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</row>
        <row r="293">
          <cell r="C293">
            <v>11027</v>
          </cell>
          <cell r="D293" t="str">
            <v>PREPAID - CLUB MEMEBERSHIP FEE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</row>
        <row r="294">
          <cell r="C294">
            <v>11028</v>
          </cell>
          <cell r="D294" t="str">
            <v xml:space="preserve">PREPAID - INSURANCE SECRETARY CAR </v>
          </cell>
          <cell r="E294">
            <v>14753</v>
          </cell>
          <cell r="F294">
            <v>0</v>
          </cell>
          <cell r="G294">
            <v>-14753</v>
          </cell>
          <cell r="H294">
            <v>0</v>
          </cell>
        </row>
        <row r="295">
          <cell r="C295">
            <v>11029</v>
          </cell>
          <cell r="D295" t="str">
            <v>PREPAID - INSURANCE ISE CAR HC 933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</row>
        <row r="296">
          <cell r="C296">
            <v>11030</v>
          </cell>
          <cell r="D296" t="str">
            <v>PREPAID - INSURANCE SUZUKI CULTUS HC 937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</row>
        <row r="297">
          <cell r="C297">
            <v>11031</v>
          </cell>
          <cell r="D297" t="str">
            <v>PREPAID - MEMBERSHIP FEE</v>
          </cell>
          <cell r="E297">
            <v>0</v>
          </cell>
          <cell r="F297">
            <v>61875</v>
          </cell>
          <cell r="G297">
            <v>-61875</v>
          </cell>
          <cell r="H297">
            <v>0</v>
          </cell>
        </row>
        <row r="298">
          <cell r="C298">
            <v>11032</v>
          </cell>
          <cell r="D298" t="str">
            <v>PREPAID - SUBSCRIPTION MAP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</row>
        <row r="299">
          <cell r="C299">
            <v>11033</v>
          </cell>
          <cell r="D299" t="str">
            <v>PREPAID - MAINTENANCE CONTRACT UPS IN IT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</row>
        <row r="300">
          <cell r="C300">
            <v>11034</v>
          </cell>
          <cell r="D300" t="str">
            <v xml:space="preserve">PREPAID - SUBSCRIPTON HARVARD BUSINESS 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</row>
        <row r="301">
          <cell r="C301">
            <v>11035</v>
          </cell>
          <cell r="D301" t="str">
            <v>PREPAID - INSURANCE MOTOR CYCLE HQ 195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</row>
        <row r="302">
          <cell r="C302">
            <v>11036</v>
          </cell>
          <cell r="D302" t="str">
            <v>PREPAID - INSURANCE ISE MOTOR CYCLE</v>
          </cell>
          <cell r="E302">
            <v>5856</v>
          </cell>
          <cell r="F302">
            <v>8375</v>
          </cell>
          <cell r="G302">
            <v>-8370</v>
          </cell>
          <cell r="H302">
            <v>5861</v>
          </cell>
        </row>
        <row r="303">
          <cell r="C303">
            <v>11037</v>
          </cell>
          <cell r="D303" t="str">
            <v>PREPAID - INSURANCE FIXD ASSET</v>
          </cell>
          <cell r="E303">
            <v>19283</v>
          </cell>
          <cell r="F303">
            <v>80013</v>
          </cell>
          <cell r="G303">
            <v>-34831</v>
          </cell>
          <cell r="H303">
            <v>64465</v>
          </cell>
        </row>
        <row r="304">
          <cell r="C304">
            <v>11038</v>
          </cell>
          <cell r="D304" t="str">
            <v>PREPAID - RENT PESHAWAR OFFICE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</row>
        <row r="305">
          <cell r="C305">
            <v>11039</v>
          </cell>
          <cell r="D305" t="str">
            <v>PREPAID - RENT FOR SAFE OFFICE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</row>
        <row r="306">
          <cell r="C306">
            <v>11040</v>
          </cell>
          <cell r="D306" t="str">
            <v xml:space="preserve">PREPAID - CONTRACT MCAFEE ANTI -VIRUS </v>
          </cell>
          <cell r="E306">
            <v>167613</v>
          </cell>
          <cell r="F306">
            <v>0</v>
          </cell>
          <cell r="G306">
            <v>-67044</v>
          </cell>
          <cell r="H306">
            <v>100569</v>
          </cell>
        </row>
        <row r="307">
          <cell r="C307">
            <v>11041</v>
          </cell>
          <cell r="D307" t="str">
            <v>PREPAID - INSURANCE ISE MOTOR CYCLE PESH</v>
          </cell>
          <cell r="E307">
            <v>7358</v>
          </cell>
          <cell r="F307">
            <v>0</v>
          </cell>
          <cell r="G307">
            <v>-7358</v>
          </cell>
          <cell r="H307">
            <v>0</v>
          </cell>
        </row>
        <row r="308">
          <cell r="C308">
            <v>11042</v>
          </cell>
          <cell r="D308" t="str">
            <v>PREPAID - MAIN. CONT. - PHOTO COPIER</v>
          </cell>
          <cell r="E308">
            <v>1555</v>
          </cell>
          <cell r="F308">
            <v>0</v>
          </cell>
          <cell r="G308">
            <v>-1555</v>
          </cell>
          <cell r="H308">
            <v>0</v>
          </cell>
        </row>
        <row r="309">
          <cell r="C309">
            <v>11043</v>
          </cell>
          <cell r="D309" t="str">
            <v>PREPAID - THE WALL STREET JOURNAL</v>
          </cell>
          <cell r="E309">
            <v>0</v>
          </cell>
          <cell r="F309">
            <v>4500</v>
          </cell>
          <cell r="G309">
            <v>-4500</v>
          </cell>
          <cell r="H309">
            <v>0</v>
          </cell>
        </row>
        <row r="310">
          <cell r="C310">
            <v>11044</v>
          </cell>
          <cell r="D310" t="str">
            <v>PREPAID INSURANCE - MEHRAN DM (OPS)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</row>
        <row r="311">
          <cell r="C311">
            <v>11045</v>
          </cell>
          <cell r="D311" t="str">
            <v xml:space="preserve">PREPAID RENTAL WARID 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</row>
        <row r="312">
          <cell r="C312">
            <v>11046</v>
          </cell>
          <cell r="D312" t="str">
            <v>PREPAID INSURANCE-MEHRAN AM DGA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</row>
        <row r="313">
          <cell r="C313">
            <v>11047</v>
          </cell>
          <cell r="D313" t="str">
            <v>PRE-PAID INSURANCE- MEHRAN AM (DIC)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</row>
        <row r="314">
          <cell r="C314">
            <v>11048</v>
          </cell>
          <cell r="D314" t="str">
            <v>PRE-PAID INSURANCE-MEHRAN AM (DIR)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</row>
        <row r="315">
          <cell r="C315">
            <v>11049</v>
          </cell>
          <cell r="D315" t="str">
            <v>PRE-PAID INSURANCE-MEHRAN AM (IT)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</row>
        <row r="316">
          <cell r="C316">
            <v>11050</v>
          </cell>
          <cell r="D316" t="str">
            <v>PREPAID INSURANCE-MEHRAN MANAGER (OPS)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</row>
        <row r="317">
          <cell r="C317">
            <v>11051</v>
          </cell>
          <cell r="D317" t="str">
            <v>PRE-PAID - CCTV CAMERAS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</row>
        <row r="318">
          <cell r="C318">
            <v>11052</v>
          </cell>
          <cell r="D318" t="str">
            <v>PRE PAID - INSURANCE ISE TOWERS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</row>
        <row r="319">
          <cell r="C319">
            <v>11053</v>
          </cell>
          <cell r="D319" t="str">
            <v>PREPAID INSURANCE - MD/CEO CAR</v>
          </cell>
          <cell r="E319">
            <v>19467</v>
          </cell>
          <cell r="F319">
            <v>48000</v>
          </cell>
          <cell r="G319">
            <v>-48000</v>
          </cell>
          <cell r="H319">
            <v>19467</v>
          </cell>
        </row>
        <row r="320">
          <cell r="C320">
            <v>11054</v>
          </cell>
          <cell r="D320" t="str">
            <v>PRE-PAID PTCL 32 IP ADDRESS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</row>
        <row r="321">
          <cell r="C321">
            <v>11055</v>
          </cell>
          <cell r="D321" t="str">
            <v>PRE-PAID - WALK THROUGH GATE MAINT.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</row>
        <row r="322">
          <cell r="C322">
            <v>11056</v>
          </cell>
          <cell r="D322" t="str">
            <v>PRE-PAID INSURANCE - ALTO FINANCE EXECUT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</row>
        <row r="323">
          <cell r="C323">
            <v>11057</v>
          </cell>
          <cell r="D323" t="str">
            <v>PRE-PAID COMMISSION ISE TOWER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</row>
        <row r="324">
          <cell r="C324">
            <v>11058</v>
          </cell>
          <cell r="D324" t="str">
            <v>PRE-PAID - P I C G</v>
          </cell>
          <cell r="E324">
            <v>0</v>
          </cell>
          <cell r="F324">
            <v>100000</v>
          </cell>
          <cell r="G324">
            <v>-100000</v>
          </cell>
          <cell r="H324">
            <v>0</v>
          </cell>
        </row>
        <row r="325">
          <cell r="C325">
            <v>11059</v>
          </cell>
          <cell r="D325" t="str">
            <v>PREPAID INS -  CAR 834</v>
          </cell>
          <cell r="E325">
            <v>15260</v>
          </cell>
          <cell r="F325">
            <v>21339</v>
          </cell>
          <cell r="G325">
            <v>-23260</v>
          </cell>
          <cell r="H325">
            <v>13339</v>
          </cell>
        </row>
        <row r="326">
          <cell r="C326">
            <v>11060</v>
          </cell>
          <cell r="D326" t="str">
            <v>PREPAID - UAN 111-473-473 ANNUAL CHARGES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</row>
        <row r="327">
          <cell r="C327">
            <v>11061</v>
          </cell>
          <cell r="D327" t="str">
            <v xml:space="preserve">CISCO ASA CSC INTERSCAM 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</row>
        <row r="328">
          <cell r="C328">
            <v>11062</v>
          </cell>
          <cell r="D328" t="str">
            <v>PREPAID 111 ISE FAX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</row>
        <row r="329">
          <cell r="C329">
            <v>11063</v>
          </cell>
          <cell r="D329" t="str">
            <v>PREPAID INSURANCE-TERRORISM</v>
          </cell>
          <cell r="E329">
            <v>1025229</v>
          </cell>
          <cell r="F329">
            <v>0</v>
          </cell>
          <cell r="G329">
            <v>-1025229</v>
          </cell>
          <cell r="H329">
            <v>0</v>
          </cell>
        </row>
        <row r="330">
          <cell r="C330">
            <v>11064</v>
          </cell>
          <cell r="D330" t="str">
            <v>PREPAID EXPENSES-ROAD BARRIER MAINTENANCE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</row>
        <row r="331">
          <cell r="C331">
            <v>11065</v>
          </cell>
          <cell r="D331" t="str">
            <v>PREPAID PROPERTY TAX - ISE TOWER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</row>
        <row r="332">
          <cell r="C332">
            <v>11066</v>
          </cell>
          <cell r="D332" t="str">
            <v>INSURANCA ISE VEHICLE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</row>
        <row r="333">
          <cell r="C333">
            <v>11067</v>
          </cell>
          <cell r="D333" t="str">
            <v>INSURANCE-HONDA CITY</v>
          </cell>
          <cell r="E333">
            <v>22853</v>
          </cell>
          <cell r="F333">
            <v>23845</v>
          </cell>
          <cell r="G333">
            <v>-23844</v>
          </cell>
          <cell r="H333">
            <v>22854</v>
          </cell>
        </row>
        <row r="334">
          <cell r="C334">
            <v>11068</v>
          </cell>
          <cell r="D334" t="str">
            <v>INSURANCE-HONDA CITY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</row>
        <row r="335">
          <cell r="C335">
            <v>11069</v>
          </cell>
          <cell r="D335" t="str">
            <v>INSURANCE-HONDA CITY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</row>
        <row r="336">
          <cell r="C336">
            <v>11070</v>
          </cell>
          <cell r="D336" t="str">
            <v>INSURANCE-SUZUKI MEHRAN CH (IT)</v>
          </cell>
          <cell r="E336">
            <v>5272</v>
          </cell>
          <cell r="F336">
            <v>14715</v>
          </cell>
          <cell r="G336">
            <v>-14711</v>
          </cell>
          <cell r="H336">
            <v>5276</v>
          </cell>
        </row>
        <row r="337">
          <cell r="C337" t="str">
            <v>12</v>
          </cell>
          <cell r="D337" t="str">
            <v>RECEIVABLES FROM MEMBERS</v>
          </cell>
        </row>
        <row r="338">
          <cell r="C338">
            <v>12001</v>
          </cell>
          <cell r="D338" t="str">
            <v>RECEIVABLE - ELECTRIC BILLS (MEMBERS)</v>
          </cell>
          <cell r="E338">
            <v>50353.64999999851</v>
          </cell>
          <cell r="F338">
            <v>0</v>
          </cell>
          <cell r="G338">
            <v>0</v>
          </cell>
          <cell r="H338">
            <v>50354</v>
          </cell>
        </row>
        <row r="339">
          <cell r="C339">
            <v>12002</v>
          </cell>
          <cell r="D339" t="str">
            <v>RECEIVABLE - GAS BILLS FROM MEMBERS</v>
          </cell>
          <cell r="E339">
            <v>58.770000000018626</v>
          </cell>
          <cell r="F339">
            <v>0</v>
          </cell>
          <cell r="G339">
            <v>0</v>
          </cell>
          <cell r="H339">
            <v>59</v>
          </cell>
        </row>
        <row r="340">
          <cell r="C340">
            <v>12003</v>
          </cell>
          <cell r="D340" t="str">
            <v>RECEIVABLE - PHONE BILLS FROM MEMBERS</v>
          </cell>
          <cell r="E340">
            <v>110849</v>
          </cell>
          <cell r="F340">
            <v>0</v>
          </cell>
          <cell r="G340">
            <v>0</v>
          </cell>
          <cell r="H340">
            <v>110849</v>
          </cell>
        </row>
        <row r="341">
          <cell r="C341">
            <v>12004</v>
          </cell>
          <cell r="D341" t="str">
            <v>RECEIVABLE - MEMBERSHIP SUBS-INDIVIDUALS</v>
          </cell>
          <cell r="E341">
            <v>10000</v>
          </cell>
          <cell r="F341">
            <v>9250</v>
          </cell>
          <cell r="G341">
            <v>-9250</v>
          </cell>
          <cell r="H341">
            <v>10000</v>
          </cell>
        </row>
        <row r="342">
          <cell r="C342">
            <v>12005</v>
          </cell>
          <cell r="D342" t="str">
            <v>RECEIVABLE - MEMBERSHIP SUB-CORPORATE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</row>
        <row r="343">
          <cell r="C343">
            <v>12006</v>
          </cell>
          <cell r="D343" t="str">
            <v>RECEIVABLE - SARMAD L SIDDIQUI (DEFAULT)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</row>
        <row r="344">
          <cell r="C344">
            <v>12007</v>
          </cell>
          <cell r="D344" t="str">
            <v>RECEIVABLE - ISE MEMBERS ( OTHERS)</v>
          </cell>
          <cell r="E344">
            <v>420189</v>
          </cell>
          <cell r="F344">
            <v>243201</v>
          </cell>
          <cell r="G344">
            <v>0</v>
          </cell>
          <cell r="H344">
            <v>663390</v>
          </cell>
        </row>
        <row r="345">
          <cell r="C345">
            <v>12008</v>
          </cell>
          <cell r="D345" t="str">
            <v>RECEIVABLE - TELEPHONE DEFAULTERS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</row>
        <row r="346">
          <cell r="C346">
            <v>12009</v>
          </cell>
          <cell r="D346" t="str">
            <v>RECEIVABLE - ISE DIARIES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</row>
        <row r="347">
          <cell r="C347">
            <v>12010</v>
          </cell>
          <cell r="D347" t="str">
            <v>RECEIVABLE FROM MEMBERS - NCCPL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</row>
        <row r="348">
          <cell r="C348">
            <v>12011</v>
          </cell>
          <cell r="D348" t="str">
            <v>RECEIVABLE - WATER BILL FROM MEMBERS</v>
          </cell>
          <cell r="E348">
            <v>35129.719999999972</v>
          </cell>
          <cell r="F348">
            <v>0</v>
          </cell>
          <cell r="G348">
            <v>0</v>
          </cell>
          <cell r="H348">
            <v>35130</v>
          </cell>
        </row>
        <row r="349">
          <cell r="C349">
            <v>12012</v>
          </cell>
          <cell r="D349" t="str">
            <v>RECEIVABLE - MEMBERSHIP INACTIVE FEE</v>
          </cell>
          <cell r="E349">
            <v>4289750</v>
          </cell>
          <cell r="F349">
            <v>5075000</v>
          </cell>
          <cell r="G349">
            <v>-925000</v>
          </cell>
          <cell r="H349">
            <v>8439750</v>
          </cell>
        </row>
        <row r="350">
          <cell r="C350">
            <v>12013</v>
          </cell>
          <cell r="D350" t="str">
            <v>RECEIVABLE - DOT SERVICE (KSE RATES)</v>
          </cell>
          <cell r="E350">
            <v>28884.359999999986</v>
          </cell>
          <cell r="F350">
            <v>0</v>
          </cell>
          <cell r="G350">
            <v>0</v>
          </cell>
          <cell r="H350">
            <v>28884</v>
          </cell>
        </row>
        <row r="351">
          <cell r="C351">
            <v>12014</v>
          </cell>
          <cell r="D351" t="str">
            <v xml:space="preserve">RECEIVABLE TRADING FEE (LAGA) 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</row>
        <row r="352">
          <cell r="C352">
            <v>12015</v>
          </cell>
          <cell r="D352" t="str">
            <v>RECEIVABLE-PESHAWAR TF ELECTRIC</v>
          </cell>
          <cell r="E352">
            <v>230423</v>
          </cell>
          <cell r="F352">
            <v>0</v>
          </cell>
          <cell r="G352">
            <v>0</v>
          </cell>
          <cell r="H352">
            <v>230423</v>
          </cell>
        </row>
        <row r="353">
          <cell r="C353">
            <v>12016</v>
          </cell>
          <cell r="D353" t="str">
            <v>RECEIVABLE FROM MEMBERS-USECURED</v>
          </cell>
          <cell r="E353">
            <v>400000</v>
          </cell>
          <cell r="F353">
            <v>0</v>
          </cell>
          <cell r="G353">
            <v>0</v>
          </cell>
          <cell r="H353">
            <v>400000</v>
          </cell>
        </row>
        <row r="354">
          <cell r="C354">
            <v>12017</v>
          </cell>
          <cell r="D354" t="str">
            <v>JANITORIAL SERVICES, TENANTS ISE TOWER</v>
          </cell>
          <cell r="E354">
            <v>607394</v>
          </cell>
          <cell r="F354">
            <v>4798711</v>
          </cell>
          <cell r="G354">
            <v>-4200422</v>
          </cell>
          <cell r="H354">
            <v>1205683</v>
          </cell>
        </row>
        <row r="355">
          <cell r="C355">
            <v>12018</v>
          </cell>
          <cell r="D355" t="str">
            <v>SECURITY SERVICES, TENANTS ISE TOWER</v>
          </cell>
          <cell r="E355">
            <v>1162754.5100000016</v>
          </cell>
          <cell r="F355">
            <v>10985483</v>
          </cell>
          <cell r="G355">
            <v>-9932974</v>
          </cell>
          <cell r="H355">
            <v>2215264</v>
          </cell>
        </row>
        <row r="356">
          <cell r="C356">
            <v>12019</v>
          </cell>
          <cell r="D356" t="str">
            <v>ELECTRICITY, MEM/ TEN ISE TOWER</v>
          </cell>
          <cell r="E356">
            <v>6076229.75</v>
          </cell>
          <cell r="F356">
            <v>54919259</v>
          </cell>
          <cell r="G356">
            <v>-57866217</v>
          </cell>
          <cell r="H356">
            <v>3129272</v>
          </cell>
        </row>
        <row r="357">
          <cell r="C357">
            <v>12020</v>
          </cell>
          <cell r="D357" t="str">
            <v>HVAC-MEMBERS/TENANT ISE TOWERS</v>
          </cell>
          <cell r="E357">
            <v>2479989.3900000006</v>
          </cell>
          <cell r="F357">
            <v>17852838</v>
          </cell>
          <cell r="G357">
            <v>-16370846</v>
          </cell>
          <cell r="H357">
            <v>3961981</v>
          </cell>
        </row>
        <row r="358">
          <cell r="C358">
            <v>12021</v>
          </cell>
          <cell r="D358" t="str">
            <v>LIFTS-MEMBERS/TENANTS ISE TOWERS</v>
          </cell>
          <cell r="E358">
            <v>648386</v>
          </cell>
          <cell r="F358">
            <v>5226668</v>
          </cell>
          <cell r="G358">
            <v>-4843879</v>
          </cell>
          <cell r="H358">
            <v>1031175</v>
          </cell>
        </row>
        <row r="359">
          <cell r="C359">
            <v>12022</v>
          </cell>
          <cell r="D359" t="str">
            <v>R/A GENERATOR CHARGES</v>
          </cell>
          <cell r="E359">
            <v>1005788</v>
          </cell>
          <cell r="F359">
            <v>7475000</v>
          </cell>
          <cell r="G359">
            <v>-6953640</v>
          </cell>
          <cell r="H359">
            <v>1527148</v>
          </cell>
        </row>
        <row r="360">
          <cell r="C360">
            <v>12023</v>
          </cell>
          <cell r="D360" t="str">
            <v>ISE TOWERS SERVICES CHARGES-RCBL</v>
          </cell>
          <cell r="E360">
            <v>6199287.2800000012</v>
          </cell>
          <cell r="F360">
            <v>111865367</v>
          </cell>
          <cell r="G360">
            <v>-111034433</v>
          </cell>
          <cell r="H360">
            <v>7030221</v>
          </cell>
        </row>
        <row r="361">
          <cell r="C361">
            <v>12024</v>
          </cell>
          <cell r="D361" t="str">
            <v>ARREARS - ISE TOWERS BILLS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</row>
        <row r="362">
          <cell r="C362">
            <v>12025</v>
          </cell>
          <cell r="D362" t="str">
            <v>SALARIES - O&amp;M</v>
          </cell>
          <cell r="E362">
            <v>1407051</v>
          </cell>
          <cell r="F362">
            <v>14552992</v>
          </cell>
          <cell r="G362">
            <v>-13168886</v>
          </cell>
          <cell r="H362">
            <v>2791157</v>
          </cell>
        </row>
        <row r="363">
          <cell r="C363">
            <v>12026</v>
          </cell>
          <cell r="D363" t="str">
            <v>RECEIVABLE OTHERS - ISE TOWERS</v>
          </cell>
          <cell r="E363">
            <v>171063</v>
          </cell>
          <cell r="F363">
            <v>769599</v>
          </cell>
          <cell r="G363">
            <v>-525599</v>
          </cell>
          <cell r="H363">
            <v>415063</v>
          </cell>
        </row>
        <row r="364">
          <cell r="C364">
            <v>12027</v>
          </cell>
          <cell r="D364" t="str">
            <v>PROPERTY TAX - ISE TOWERS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</row>
        <row r="365">
          <cell r="C365">
            <v>12028</v>
          </cell>
          <cell r="D365" t="str">
            <v>INSURANCE- ISE TOWERS</v>
          </cell>
          <cell r="E365">
            <v>1637035</v>
          </cell>
          <cell r="F365">
            <v>3650787</v>
          </cell>
          <cell r="G365">
            <v>-3102000</v>
          </cell>
          <cell r="H365">
            <v>2185822</v>
          </cell>
        </row>
        <row r="366">
          <cell r="C366">
            <v>12029</v>
          </cell>
          <cell r="D366" t="str">
            <v>BRANCH REGISTRATION/RENEWAL FEE-MEMBERS</v>
          </cell>
          <cell r="E366">
            <v>15000</v>
          </cell>
          <cell r="F366">
            <v>0</v>
          </cell>
          <cell r="G366">
            <v>0</v>
          </cell>
          <cell r="H366">
            <v>15000</v>
          </cell>
        </row>
        <row r="367">
          <cell r="C367">
            <v>12030</v>
          </cell>
          <cell r="D367" t="str">
            <v>CARPARKING-ISE TOWER</v>
          </cell>
          <cell r="E367">
            <v>433552</v>
          </cell>
          <cell r="F367">
            <v>2198144</v>
          </cell>
          <cell r="G367">
            <v>-1957464</v>
          </cell>
          <cell r="H367">
            <v>674232</v>
          </cell>
        </row>
        <row r="368">
          <cell r="C368" t="str">
            <v>13</v>
          </cell>
          <cell r="D368" t="str">
            <v>RECEIVABLES FROM LISTED COMPANIES</v>
          </cell>
        </row>
        <row r="369">
          <cell r="C369">
            <v>13001</v>
          </cell>
          <cell r="D369" t="str">
            <v>RECEIVABLE - ANNUAL LISTING FEE</v>
          </cell>
          <cell r="E369">
            <v>3576250</v>
          </cell>
          <cell r="F369">
            <v>976250</v>
          </cell>
          <cell r="G369">
            <v>-588250</v>
          </cell>
          <cell r="H369">
            <v>3964250</v>
          </cell>
        </row>
        <row r="370">
          <cell r="C370">
            <v>13002</v>
          </cell>
          <cell r="D370" t="str">
            <v>RECEIVABLE - ADDITIONAL LISTING FEE</v>
          </cell>
          <cell r="E370">
            <v>10165617.879999995</v>
          </cell>
          <cell r="F370">
            <v>7666424</v>
          </cell>
          <cell r="G370">
            <v>-15830850</v>
          </cell>
          <cell r="H370">
            <v>2001192</v>
          </cell>
        </row>
        <row r="371">
          <cell r="C371">
            <v>13003</v>
          </cell>
          <cell r="D371" t="str">
            <v>RECEIVABLE - AGM EXTENSION FEE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</row>
        <row r="372">
          <cell r="C372">
            <v>13004</v>
          </cell>
          <cell r="D372" t="str">
            <v>RECEIVABLE - INITIAL LISTING FEE</v>
          </cell>
          <cell r="E372">
            <v>20000</v>
          </cell>
          <cell r="F372">
            <v>0</v>
          </cell>
          <cell r="G372">
            <v>0</v>
          </cell>
          <cell r="H372">
            <v>20000</v>
          </cell>
        </row>
        <row r="373">
          <cell r="C373" t="str">
            <v>14</v>
          </cell>
          <cell r="D373" t="str">
            <v>RECEIVABLES FROM ISE EXECUTIVES/STAFF</v>
          </cell>
        </row>
        <row r="374">
          <cell r="C374">
            <v>14001</v>
          </cell>
          <cell r="D374" t="str">
            <v>RECEIVABLE - PHONE BILL FROM ISE STAFF</v>
          </cell>
          <cell r="E374">
            <v>2501</v>
          </cell>
          <cell r="F374">
            <v>335607</v>
          </cell>
          <cell r="G374">
            <v>-338108</v>
          </cell>
          <cell r="H374">
            <v>0</v>
          </cell>
        </row>
        <row r="375">
          <cell r="C375">
            <v>14002</v>
          </cell>
          <cell r="D375" t="str">
            <v>RECEIVABLE - ISE STAFF (OTHERS)</v>
          </cell>
          <cell r="E375">
            <v>4000</v>
          </cell>
          <cell r="F375">
            <v>1006</v>
          </cell>
          <cell r="G375">
            <v>-5006</v>
          </cell>
          <cell r="H375">
            <v>0</v>
          </cell>
        </row>
        <row r="376">
          <cell r="C376">
            <v>14003</v>
          </cell>
          <cell r="D376" t="str">
            <v>RECEIVABLE - ISE EXECUTIVES</v>
          </cell>
          <cell r="E376">
            <v>76769</v>
          </cell>
          <cell r="F376">
            <v>259545</v>
          </cell>
          <cell r="G376">
            <v>-204464</v>
          </cell>
          <cell r="H376">
            <v>131850</v>
          </cell>
        </row>
        <row r="377">
          <cell r="C377" t="str">
            <v>15</v>
          </cell>
          <cell r="D377" t="str">
            <v>RECEIVABLES INTEREST FROM BANKS</v>
          </cell>
        </row>
        <row r="378">
          <cell r="C378">
            <v>15001</v>
          </cell>
          <cell r="D378" t="str">
            <v>RECEIVABLE - INTEREST UNION BANK LTD.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</row>
        <row r="379">
          <cell r="C379">
            <v>15002</v>
          </cell>
          <cell r="D379" t="str">
            <v>RECEIVABLE - INTEREST MCB (PLS 365/2-7)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</row>
        <row r="380">
          <cell r="C380">
            <v>15003</v>
          </cell>
          <cell r="D380" t="str">
            <v>RECEIVABLE - INTEREST MCB (PLS 365/18-2)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</row>
        <row r="381">
          <cell r="C381">
            <v>15004</v>
          </cell>
          <cell r="D381" t="str">
            <v>RECEIVABLE - INTEREST PRIME COMM. BANK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</row>
        <row r="382">
          <cell r="C382">
            <v>15005</v>
          </cell>
          <cell r="D382" t="str">
            <v>RECEIVABLE - INTEREST BANK OF KHYBER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</row>
        <row r="383">
          <cell r="C383">
            <v>15006</v>
          </cell>
          <cell r="D383" t="str">
            <v>RECEIVABLE - INTEREST FROM SAUDI PAK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</row>
        <row r="384">
          <cell r="C384">
            <v>15007</v>
          </cell>
          <cell r="D384" t="str">
            <v>RECEIVABLE - INTEREST PICIC COMM. BANK</v>
          </cell>
          <cell r="E384">
            <v>0.20000000018626451</v>
          </cell>
          <cell r="F384">
            <v>0</v>
          </cell>
          <cell r="G384">
            <v>0</v>
          </cell>
          <cell r="H384">
            <v>0</v>
          </cell>
        </row>
        <row r="385">
          <cell r="C385">
            <v>15008</v>
          </cell>
          <cell r="D385" t="str">
            <v>RECEIVABLE - INTEREST ABL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</row>
        <row r="386">
          <cell r="C386">
            <v>15009</v>
          </cell>
          <cell r="D386" t="str">
            <v>RECEIVABLE - INTEREST FROM FAYSAL BANK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</row>
        <row r="387">
          <cell r="C387">
            <v>15010</v>
          </cell>
          <cell r="D387" t="str">
            <v>RECEIVABLE INTEREST - SME BANK LTD</v>
          </cell>
          <cell r="E387">
            <v>21</v>
          </cell>
          <cell r="F387">
            <v>44</v>
          </cell>
          <cell r="G387">
            <v>-65</v>
          </cell>
          <cell r="H387">
            <v>0</v>
          </cell>
        </row>
        <row r="388">
          <cell r="C388">
            <v>15011</v>
          </cell>
          <cell r="D388" t="str">
            <v>RECEIVABLE INTEREST - CITIBANK LTD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</row>
        <row r="389">
          <cell r="C389">
            <v>15012</v>
          </cell>
          <cell r="D389" t="str">
            <v>RECEIVABLE INTEREST-ALFALAH 113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</row>
        <row r="390">
          <cell r="C390">
            <v>15013</v>
          </cell>
          <cell r="D390" t="str">
            <v>RECEIVABLE INTEREST-115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</row>
        <row r="391">
          <cell r="C391">
            <v>15014</v>
          </cell>
          <cell r="D391" t="str">
            <v>RECEIVABLE INTEREST - 118</v>
          </cell>
          <cell r="E391">
            <v>0.38999999989755452</v>
          </cell>
          <cell r="F391">
            <v>0</v>
          </cell>
          <cell r="G391">
            <v>0</v>
          </cell>
          <cell r="H391">
            <v>0</v>
          </cell>
        </row>
        <row r="392">
          <cell r="C392">
            <v>15015</v>
          </cell>
          <cell r="D392" t="str">
            <v>RECEIVABLE INTEREST - ARIF HABIB BANK</v>
          </cell>
          <cell r="E392">
            <v>7329.3000000000457</v>
          </cell>
          <cell r="F392">
            <v>15895.96</v>
          </cell>
          <cell r="G392">
            <v>-21026.71</v>
          </cell>
          <cell r="H392">
            <v>2199</v>
          </cell>
        </row>
        <row r="393">
          <cell r="C393">
            <v>15016</v>
          </cell>
          <cell r="D393" t="str">
            <v>ACCRUED PROFIT -  ALLIED BANK - TDR</v>
          </cell>
          <cell r="E393">
            <v>3008220</v>
          </cell>
          <cell r="F393">
            <v>10103046</v>
          </cell>
          <cell r="G393">
            <v>-13111266</v>
          </cell>
          <cell r="H393">
            <v>0</v>
          </cell>
        </row>
        <row r="394">
          <cell r="C394" t="str">
            <v>16</v>
          </cell>
          <cell r="D394" t="str">
            <v>RECEIVABLES FROM SALE OF PROPERTY &amp; MISC</v>
          </cell>
        </row>
        <row r="395">
          <cell r="C395">
            <v>16001</v>
          </cell>
          <cell r="D395" t="str">
            <v>RECEIVABLE - RENT FROM CAFETERIA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</row>
        <row r="396">
          <cell r="C396">
            <v>16002</v>
          </cell>
          <cell r="D396" t="str">
            <v>RECEIVABLE - GAS BILL FROM CAFETERIA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</row>
        <row r="397">
          <cell r="C397">
            <v>16003</v>
          </cell>
          <cell r="D397" t="str">
            <v>RECEIVABLE - ISE CAFETERIA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</row>
        <row r="398">
          <cell r="C398">
            <v>16004</v>
          </cell>
          <cell r="D398" t="str">
            <v>RCBL FROM CH ASLAM - SALE OF FLOOR 12</v>
          </cell>
          <cell r="E398">
            <v>3363560</v>
          </cell>
          <cell r="F398">
            <v>0</v>
          </cell>
          <cell r="G398">
            <v>0</v>
          </cell>
          <cell r="H398">
            <v>3363560</v>
          </cell>
        </row>
        <row r="399">
          <cell r="C399">
            <v>16005</v>
          </cell>
          <cell r="D399" t="str">
            <v>RCBL FROM TOUSEEF &amp; OTHER - SALE OF 7 FL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</row>
        <row r="400">
          <cell r="C400">
            <v>16006</v>
          </cell>
          <cell r="D400" t="str">
            <v>RCBL FROM ZAHID LATIF - SALE OF FLOOR 6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</row>
        <row r="401">
          <cell r="C401">
            <v>16007</v>
          </cell>
          <cell r="D401" t="str">
            <v>RCBL FROM HAROON I P - SALE OF FLOOR 6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</row>
        <row r="402">
          <cell r="C402">
            <v>16008</v>
          </cell>
          <cell r="D402" t="str">
            <v>RCBL FROM M HABIBULLAH - SALE OF FLOOR 8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</row>
        <row r="403">
          <cell r="C403">
            <v>16009</v>
          </cell>
          <cell r="D403" t="str">
            <v>RCBL FROM FAITH SEC - SALE OF FLOOR 9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</row>
        <row r="404">
          <cell r="C404">
            <v>16010</v>
          </cell>
          <cell r="D404" t="str">
            <v>RCBL FROM HUM SEC - SALE OF FLOOR 10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</row>
        <row r="405">
          <cell r="C405">
            <v>16011</v>
          </cell>
          <cell r="D405" t="str">
            <v>RCBL FROM ASKARI INS- SALE OF OFF 207&amp; 9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</row>
        <row r="406">
          <cell r="C406">
            <v>16012</v>
          </cell>
          <cell r="D406" t="str">
            <v>RCBL FROM M AFZAL - SALE OF OFF 210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</row>
        <row r="407">
          <cell r="C407">
            <v>16013</v>
          </cell>
          <cell r="D407" t="str">
            <v>RCBL FROM BANK AL HABIB - SALE OF 219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</row>
        <row r="408">
          <cell r="C408">
            <v>16014</v>
          </cell>
          <cell r="D408" t="str">
            <v>REC - FROM ADAMJEE INSURANCE</v>
          </cell>
          <cell r="E408">
            <v>500000</v>
          </cell>
          <cell r="F408">
            <v>0</v>
          </cell>
          <cell r="G408">
            <v>0</v>
          </cell>
          <cell r="H408">
            <v>500000</v>
          </cell>
        </row>
        <row r="409">
          <cell r="C409" t="str">
            <v>17</v>
          </cell>
          <cell r="D409" t="str">
            <v>RECEIVABLE INCOME TAX</v>
          </cell>
        </row>
        <row r="410">
          <cell r="C410">
            <v>17001</v>
          </cell>
          <cell r="D410" t="str">
            <v>RECEIVABLE - INCOME TAX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</row>
        <row r="411">
          <cell r="C411" t="str">
            <v>18</v>
          </cell>
          <cell r="D411" t="str">
            <v>RECEIVABLE - CLEARING HOUSE AMOUNTS</v>
          </cell>
        </row>
        <row r="412">
          <cell r="C412">
            <v>18001</v>
          </cell>
          <cell r="D412" t="str">
            <v>RECEIVABLE - CLEARING HOUSE AMOUTS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</row>
        <row r="413">
          <cell r="C413" t="str">
            <v>19</v>
          </cell>
          <cell r="D413" t="str">
            <v>RENT RECEIVABLES</v>
          </cell>
        </row>
        <row r="414">
          <cell r="C414">
            <v>19001</v>
          </cell>
          <cell r="D414" t="str">
            <v>RECEIVABLE - RENT ANEES PLAZA</v>
          </cell>
          <cell r="E414">
            <v>488368</v>
          </cell>
          <cell r="F414">
            <v>0</v>
          </cell>
          <cell r="G414">
            <v>-488368</v>
          </cell>
          <cell r="H414">
            <v>0</v>
          </cell>
        </row>
        <row r="415">
          <cell r="C415">
            <v>19002</v>
          </cell>
          <cell r="D415" t="str">
            <v>RECEIVABLE - RENT RAUF CENTRE</v>
          </cell>
          <cell r="E415">
            <v>78264.170000000042</v>
          </cell>
          <cell r="F415">
            <v>0</v>
          </cell>
          <cell r="G415">
            <v>-78264.17</v>
          </cell>
          <cell r="H415">
            <v>0</v>
          </cell>
        </row>
        <row r="416">
          <cell r="C416">
            <v>19003</v>
          </cell>
          <cell r="D416" t="str">
            <v>RECEIVABLE - RENT PESHAWAR TRADING FLOOR</v>
          </cell>
          <cell r="E416">
            <v>168078</v>
          </cell>
          <cell r="F416">
            <v>0</v>
          </cell>
          <cell r="G416">
            <v>-133368</v>
          </cell>
          <cell r="H416">
            <v>34710</v>
          </cell>
        </row>
        <row r="417">
          <cell r="C417">
            <v>19004</v>
          </cell>
          <cell r="D417" t="str">
            <v>RECEIVABLE RENT-ISE TOWERS TENANTS</v>
          </cell>
          <cell r="E417">
            <v>8000</v>
          </cell>
          <cell r="F417">
            <v>301333</v>
          </cell>
          <cell r="G417">
            <v>-276333</v>
          </cell>
          <cell r="H417">
            <v>33000</v>
          </cell>
        </row>
        <row r="418">
          <cell r="C418" t="str">
            <v>20</v>
          </cell>
          <cell r="D418" t="str">
            <v>SUNDRY DEBTORS</v>
          </cell>
        </row>
        <row r="419">
          <cell r="C419">
            <v>20001</v>
          </cell>
          <cell r="D419" t="str">
            <v>SUNDRY DEBTORS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</row>
        <row r="420">
          <cell r="C420">
            <v>20002</v>
          </cell>
          <cell r="D420" t="str">
            <v>RECEIVABLE - LANDLORDS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</row>
        <row r="421">
          <cell r="C421">
            <v>20003</v>
          </cell>
          <cell r="D421" t="str">
            <v>RECEIVABLE - BLT CONTRACTOR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</row>
        <row r="422">
          <cell r="C422">
            <v>20004</v>
          </cell>
          <cell r="D422" t="str">
            <v>RECEIVABLE - OTHERS</v>
          </cell>
          <cell r="E422">
            <v>2123373.370000001</v>
          </cell>
          <cell r="F422">
            <v>1134624</v>
          </cell>
          <cell r="G422">
            <v>-475438</v>
          </cell>
          <cell r="H422">
            <v>2782559</v>
          </cell>
        </row>
        <row r="423">
          <cell r="C423">
            <v>20005</v>
          </cell>
          <cell r="D423" t="str">
            <v>RECEIVABLE - NATIONAL CLEARING CO. LTD.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</row>
        <row r="424">
          <cell r="C424">
            <v>20006</v>
          </cell>
          <cell r="D424" t="str">
            <v>RECEIVABLES FROM NCCPL</v>
          </cell>
          <cell r="E424">
            <v>0</v>
          </cell>
          <cell r="F424">
            <v>557627</v>
          </cell>
          <cell r="G424">
            <v>-557627</v>
          </cell>
          <cell r="H424">
            <v>0</v>
          </cell>
        </row>
        <row r="425">
          <cell r="C425">
            <v>20007</v>
          </cell>
          <cell r="D425" t="str">
            <v xml:space="preserve">RECEIVABLES FROM  N C E </v>
          </cell>
          <cell r="E425">
            <v>20897.060000000056</v>
          </cell>
          <cell r="F425">
            <v>123520</v>
          </cell>
          <cell r="G425">
            <v>-123520</v>
          </cell>
          <cell r="H425">
            <v>20897</v>
          </cell>
        </row>
        <row r="426">
          <cell r="C426">
            <v>20008</v>
          </cell>
          <cell r="D426" t="str">
            <v>RECEIVABLES FROM  C D C OF PAKISTAN LTD.</v>
          </cell>
          <cell r="E426">
            <v>0</v>
          </cell>
          <cell r="F426">
            <v>481794</v>
          </cell>
          <cell r="G426">
            <v>-481794</v>
          </cell>
          <cell r="H426">
            <v>0</v>
          </cell>
        </row>
        <row r="427">
          <cell r="C427">
            <v>20009</v>
          </cell>
          <cell r="D427" t="str">
            <v>RECEIVABLES FROM JCR - VIS</v>
          </cell>
          <cell r="E427">
            <v>146002.17999999996</v>
          </cell>
          <cell r="F427">
            <v>0</v>
          </cell>
          <cell r="G427">
            <v>0</v>
          </cell>
          <cell r="H427">
            <v>146002</v>
          </cell>
        </row>
        <row r="428">
          <cell r="C428">
            <v>20010</v>
          </cell>
          <cell r="D428" t="str">
            <v>RECEIVABLES - SOUTH ASIAN FED OF EXCHs.</v>
          </cell>
          <cell r="E428">
            <v>10000</v>
          </cell>
          <cell r="F428">
            <v>0</v>
          </cell>
          <cell r="G428">
            <v>-10000</v>
          </cell>
          <cell r="H428">
            <v>0</v>
          </cell>
        </row>
        <row r="429">
          <cell r="C429">
            <v>20011</v>
          </cell>
          <cell r="D429" t="str">
            <v>RECEIVABLE - LAHORE STOCK EXCHANGE</v>
          </cell>
          <cell r="E429">
            <v>832390</v>
          </cell>
          <cell r="F429">
            <v>0</v>
          </cell>
          <cell r="G429">
            <v>0</v>
          </cell>
          <cell r="H429">
            <v>832390</v>
          </cell>
        </row>
        <row r="430">
          <cell r="C430">
            <v>20012</v>
          </cell>
          <cell r="D430" t="str">
            <v>RECEIVABLE CONVERSION FEE</v>
          </cell>
          <cell r="E430">
            <v>100000</v>
          </cell>
          <cell r="F430">
            <v>0</v>
          </cell>
          <cell r="G430">
            <v>0</v>
          </cell>
          <cell r="H430">
            <v>100000</v>
          </cell>
        </row>
        <row r="431">
          <cell r="C431">
            <v>20013</v>
          </cell>
          <cell r="D431" t="str">
            <v>RECEIVABLE - LED SCREEN</v>
          </cell>
          <cell r="E431">
            <v>655000</v>
          </cell>
          <cell r="F431">
            <v>0</v>
          </cell>
          <cell r="G431">
            <v>0</v>
          </cell>
          <cell r="H431">
            <v>655000</v>
          </cell>
        </row>
        <row r="432">
          <cell r="C432" t="str">
            <v>21</v>
          </cell>
          <cell r="D432" t="str">
            <v>CASH &amp; BANK BALANCES</v>
          </cell>
        </row>
        <row r="433">
          <cell r="C433">
            <v>21001</v>
          </cell>
          <cell r="D433" t="str">
            <v>PETTY CASH</v>
          </cell>
          <cell r="E433">
            <v>3213</v>
          </cell>
          <cell r="F433">
            <v>161617</v>
          </cell>
          <cell r="G433">
            <v>-155950</v>
          </cell>
          <cell r="H433">
            <v>8880</v>
          </cell>
        </row>
        <row r="434">
          <cell r="C434">
            <v>21002</v>
          </cell>
          <cell r="D434" t="str">
            <v>ALLIED BANK KASHMIR ROAD BR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</row>
        <row r="435">
          <cell r="C435">
            <v>21003</v>
          </cell>
          <cell r="D435" t="str">
            <v>UNION BANK LIMITED - CA 340002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</row>
        <row r="436">
          <cell r="C436">
            <v>21004</v>
          </cell>
          <cell r="D436" t="str">
            <v>UNION BANK LIMITED - SDA 1867-00-8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</row>
        <row r="437">
          <cell r="C437">
            <v>21005</v>
          </cell>
          <cell r="D437" t="str">
            <v>MUSLIM COMM. BANK - CA 578-5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</row>
        <row r="438">
          <cell r="C438">
            <v>21006</v>
          </cell>
          <cell r="D438" t="str">
            <v>MUSLIM COMM. BANK - FC 48-3</v>
          </cell>
          <cell r="E438">
            <v>218233.90000000014</v>
          </cell>
          <cell r="F438">
            <v>17270.11</v>
          </cell>
          <cell r="G438">
            <v>-17533.45</v>
          </cell>
          <cell r="H438">
            <v>217971</v>
          </cell>
        </row>
        <row r="439">
          <cell r="C439">
            <v>21007</v>
          </cell>
          <cell r="D439" t="str">
            <v>MUSLIM COMM. BANK - CA 32-0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</row>
        <row r="440">
          <cell r="C440">
            <v>21008</v>
          </cell>
          <cell r="D440" t="str">
            <v>MUSLIM COMM. BANK - PLS 365/2-7</v>
          </cell>
          <cell r="E440">
            <v>3785362.1099998951</v>
          </cell>
          <cell r="F440">
            <v>85100519</v>
          </cell>
          <cell r="G440">
            <v>-87611441</v>
          </cell>
          <cell r="H440">
            <v>1274440</v>
          </cell>
        </row>
        <row r="441">
          <cell r="C441">
            <v>21009</v>
          </cell>
          <cell r="D441" t="str">
            <v>MUSLIM COMM. BANK - PLS 365/18-2</v>
          </cell>
          <cell r="E441">
            <v>7061547.8699989328</v>
          </cell>
          <cell r="F441">
            <v>8983392</v>
          </cell>
          <cell r="G441">
            <v>-7988853</v>
          </cell>
          <cell r="H441">
            <v>8056087</v>
          </cell>
        </row>
        <row r="442">
          <cell r="C442">
            <v>21010</v>
          </cell>
          <cell r="D442" t="str">
            <v>BANK OF KHYBER - SDA 00439002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</row>
        <row r="443">
          <cell r="C443">
            <v>21011</v>
          </cell>
          <cell r="D443" t="str">
            <v>PRIME COMM. BANK - 06324512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</row>
        <row r="444">
          <cell r="C444">
            <v>21012</v>
          </cell>
          <cell r="D444" t="str">
            <v>SILK BANK LIMITED - 2000955623</v>
          </cell>
          <cell r="E444">
            <v>1304.6200000047684</v>
          </cell>
          <cell r="F444">
            <v>57.33</v>
          </cell>
          <cell r="G444">
            <v>-1361.95</v>
          </cell>
          <cell r="H444">
            <v>0</v>
          </cell>
        </row>
        <row r="445">
          <cell r="C445">
            <v>21013</v>
          </cell>
          <cell r="D445" t="str">
            <v>NIB BANK LIMITED - 0027-0300</v>
          </cell>
          <cell r="E445">
            <v>93713233.139999986</v>
          </cell>
          <cell r="F445">
            <v>1044197424</v>
          </cell>
          <cell r="G445">
            <v>-979118000</v>
          </cell>
          <cell r="H445">
            <v>158792657</v>
          </cell>
        </row>
        <row r="446">
          <cell r="C446">
            <v>21014</v>
          </cell>
          <cell r="D446" t="str">
            <v xml:space="preserve">NIB BANK LIMITED - IPFA/C - 0035-0300 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</row>
        <row r="447">
          <cell r="C447">
            <v>21015</v>
          </cell>
          <cell r="D447" t="str">
            <v xml:space="preserve">NIB BANK LIMITED - 0604-1236-1515 </v>
          </cell>
          <cell r="E447">
            <v>2762080.0299999714</v>
          </cell>
          <cell r="F447">
            <v>98390295</v>
          </cell>
          <cell r="G447">
            <v>-100006290</v>
          </cell>
          <cell r="H447">
            <v>1146085</v>
          </cell>
        </row>
        <row r="448">
          <cell r="C448">
            <v>21016</v>
          </cell>
          <cell r="D448" t="str">
            <v>ABL - CLEARING HOUSE 70-7</v>
          </cell>
          <cell r="E448">
            <v>34492.200000047684</v>
          </cell>
          <cell r="F448">
            <v>2327.15</v>
          </cell>
          <cell r="G448">
            <v>-373</v>
          </cell>
          <cell r="H448">
            <v>36446</v>
          </cell>
        </row>
        <row r="449">
          <cell r="C449">
            <v>21017</v>
          </cell>
          <cell r="D449" t="str">
            <v>MUSLIM COMMERCIAL BANK - IPF (365/86-7)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</row>
        <row r="450">
          <cell r="C450">
            <v>21018</v>
          </cell>
          <cell r="D450" t="str">
            <v>CITI BANK - MPF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</row>
        <row r="451">
          <cell r="C451">
            <v>21019</v>
          </cell>
          <cell r="D451" t="str">
            <v>ABL - ISE - A/C NO. 373-9</v>
          </cell>
          <cell r="E451">
            <v>123238.68000000715</v>
          </cell>
          <cell r="F451">
            <v>6167.59</v>
          </cell>
          <cell r="G451">
            <v>-36742</v>
          </cell>
          <cell r="H451">
            <v>92664</v>
          </cell>
        </row>
        <row r="452">
          <cell r="C452">
            <v>21020</v>
          </cell>
          <cell r="D452" t="str">
            <v>ABL ADAMJEE ROAD RAWALPINDI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</row>
        <row r="453">
          <cell r="C453">
            <v>21021</v>
          </cell>
          <cell r="D453" t="str">
            <v>PETTY CASH - ISE BUILDING PROJECT</v>
          </cell>
          <cell r="E453">
            <v>25463</v>
          </cell>
          <cell r="F453">
            <v>118861</v>
          </cell>
          <cell r="G453">
            <v>-104109</v>
          </cell>
          <cell r="H453">
            <v>40215</v>
          </cell>
        </row>
        <row r="454">
          <cell r="C454">
            <v>21022</v>
          </cell>
          <cell r="D454" t="str">
            <v>SME BANK LIMITED - 1001-50520-66</v>
          </cell>
          <cell r="E454">
            <v>4216.5500000119209</v>
          </cell>
          <cell r="F454">
            <v>228.3</v>
          </cell>
          <cell r="G454">
            <v>-4445</v>
          </cell>
          <cell r="H454">
            <v>0</v>
          </cell>
        </row>
        <row r="455">
          <cell r="C455">
            <v>21023</v>
          </cell>
          <cell r="D455" t="str">
            <v>BANK AL FALAH CHECKING A/C-2900-113</v>
          </cell>
          <cell r="E455">
            <v>233717.13999998569</v>
          </cell>
          <cell r="F455">
            <v>3669146.61</v>
          </cell>
          <cell r="G455">
            <v>-772414.67</v>
          </cell>
          <cell r="H455">
            <v>3130449</v>
          </cell>
        </row>
        <row r="456">
          <cell r="C456">
            <v>21024</v>
          </cell>
          <cell r="D456" t="str">
            <v>BANK AL FALAH NON CHECKING A/C-2900-115</v>
          </cell>
          <cell r="E456">
            <v>-0.35000002384185791</v>
          </cell>
          <cell r="F456">
            <v>0</v>
          </cell>
          <cell r="G456">
            <v>0</v>
          </cell>
          <cell r="H456">
            <v>0</v>
          </cell>
        </row>
        <row r="457">
          <cell r="C457">
            <v>21025</v>
          </cell>
          <cell r="D457" t="str">
            <v>CITI BANK - IPF</v>
          </cell>
          <cell r="E457">
            <v>-0.75</v>
          </cell>
          <cell r="F457">
            <v>0</v>
          </cell>
          <cell r="G457">
            <v>0</v>
          </cell>
          <cell r="H457">
            <v>-1</v>
          </cell>
        </row>
        <row r="458">
          <cell r="C458">
            <v>21026</v>
          </cell>
          <cell r="D458" t="str">
            <v>BANK ALFALAH CLEARING A/C-0407-02900118</v>
          </cell>
          <cell r="E458">
            <v>3105510.5700000525</v>
          </cell>
          <cell r="F458">
            <v>313225601</v>
          </cell>
          <cell r="G458">
            <v>-315953788</v>
          </cell>
          <cell r="H458">
            <v>377324</v>
          </cell>
        </row>
        <row r="459">
          <cell r="C459">
            <v>21027</v>
          </cell>
          <cell r="D459" t="str">
            <v>BANK ALFALAH - PLS ACCOUNT CLEARING HOUS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</row>
        <row r="460">
          <cell r="C460">
            <v>21028</v>
          </cell>
          <cell r="D460" t="str">
            <v>UNITED BANK LTD-    0030051-5</v>
          </cell>
          <cell r="E460">
            <v>81110.650000095367</v>
          </cell>
          <cell r="F460">
            <v>143885074</v>
          </cell>
          <cell r="G460">
            <v>-143883288</v>
          </cell>
          <cell r="H460">
            <v>82897</v>
          </cell>
        </row>
        <row r="461">
          <cell r="C461">
            <v>21029</v>
          </cell>
          <cell r="D461" t="str">
            <v xml:space="preserve">NIB BANK LIMITED - 027-0010 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</row>
        <row r="462">
          <cell r="C462">
            <v>21030</v>
          </cell>
          <cell r="D462" t="str">
            <v>ARIF HABIB BANK-20620-100392</v>
          </cell>
          <cell r="E462">
            <v>1486215.8100000022</v>
          </cell>
          <cell r="F462">
            <v>394909.15</v>
          </cell>
          <cell r="G462">
            <v>-1456984.93</v>
          </cell>
          <cell r="H462">
            <v>424140</v>
          </cell>
        </row>
        <row r="463">
          <cell r="C463">
            <v>21031</v>
          </cell>
          <cell r="D463" t="str">
            <v>ASKARI BANK-BEVERLY CENTRE-0097-6</v>
          </cell>
          <cell r="E463">
            <v>154689429.25</v>
          </cell>
          <cell r="F463">
            <v>3110715.86</v>
          </cell>
          <cell r="G463">
            <v>-135956354</v>
          </cell>
          <cell r="H463">
            <v>21843791</v>
          </cell>
        </row>
        <row r="464">
          <cell r="C464">
            <v>21032</v>
          </cell>
          <cell r="D464" t="str">
            <v xml:space="preserve">JS BANK LIMITED </v>
          </cell>
          <cell r="E464">
            <v>10000</v>
          </cell>
          <cell r="F464">
            <v>635.37</v>
          </cell>
          <cell r="G464">
            <v>-713.54</v>
          </cell>
          <cell r="H464">
            <v>9922</v>
          </cell>
        </row>
        <row r="465">
          <cell r="C465" t="str">
            <v>22</v>
          </cell>
          <cell r="D465" t="str">
            <v>FUND INVESTMENT ACCOUNTS</v>
          </cell>
        </row>
        <row r="466">
          <cell r="C466">
            <v>22001</v>
          </cell>
          <cell r="D466" t="str">
            <v>INVESTORS PROTECTION FUND-FAYSAL BANK</v>
          </cell>
          <cell r="E466">
            <v>204.53000000119209</v>
          </cell>
          <cell r="F466">
            <v>18.09</v>
          </cell>
          <cell r="G466">
            <v>-222.62</v>
          </cell>
          <cell r="H466">
            <v>0</v>
          </cell>
        </row>
        <row r="467">
          <cell r="C467">
            <v>22002</v>
          </cell>
          <cell r="D467" t="str">
            <v>MEMBERS' PROTECTION FUND-FAYSAL BANK</v>
          </cell>
          <cell r="E467">
            <v>90.840000003576279</v>
          </cell>
          <cell r="F467">
            <v>212.65</v>
          </cell>
          <cell r="G467">
            <v>-303.49</v>
          </cell>
          <cell r="H467">
            <v>0</v>
          </cell>
        </row>
        <row r="468">
          <cell r="C468">
            <v>22003</v>
          </cell>
          <cell r="D468" t="str">
            <v>SAUDI PAK (INVESTMENET HELD TO MATURITY)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</row>
        <row r="469">
          <cell r="C469">
            <v>22004</v>
          </cell>
          <cell r="D469" t="str">
            <v>CITIBANK (INVESTMENT HLED TO MATURITY)</v>
          </cell>
          <cell r="E469">
            <v>-0.5</v>
          </cell>
          <cell r="F469">
            <v>0</v>
          </cell>
          <cell r="G469">
            <v>0</v>
          </cell>
          <cell r="H469">
            <v>-1</v>
          </cell>
        </row>
        <row r="470">
          <cell r="C470">
            <v>22005</v>
          </cell>
          <cell r="D470" t="str">
            <v xml:space="preserve">ASKARI INCOME FUND 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</row>
        <row r="471">
          <cell r="C471">
            <v>22006</v>
          </cell>
          <cell r="D471" t="str">
            <v>AVAILABLE FOR SALE (SHARES/INVESTMENTS)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</row>
        <row r="472">
          <cell r="C472">
            <v>22007</v>
          </cell>
          <cell r="D472" t="str">
            <v>TERM DEPOSIT</v>
          </cell>
          <cell r="E472">
            <v>100000000</v>
          </cell>
          <cell r="F472">
            <v>947374000</v>
          </cell>
          <cell r="G472">
            <v>-1047374000</v>
          </cell>
          <cell r="H472">
            <v>0</v>
          </cell>
        </row>
        <row r="473">
          <cell r="C473">
            <v>22008</v>
          </cell>
          <cell r="D473" t="str">
            <v>ASKARI ASSET ALLOCATION FUND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</row>
        <row r="474">
          <cell r="C474" t="str">
            <v>23</v>
          </cell>
          <cell r="D474" t="str">
            <v>NON CURRENT ASSETS - HELD FOR SALE</v>
          </cell>
        </row>
        <row r="475">
          <cell r="C475">
            <v>23001</v>
          </cell>
          <cell r="D475" t="str">
            <v>BUILDING - ISE TOWERS</v>
          </cell>
          <cell r="E475">
            <v>13985831</v>
          </cell>
          <cell r="F475">
            <v>0</v>
          </cell>
          <cell r="G475">
            <v>-8801154</v>
          </cell>
          <cell r="H475">
            <v>5184677</v>
          </cell>
        </row>
        <row r="476">
          <cell r="C476" t="str">
            <v>24</v>
          </cell>
          <cell r="D476" t="str">
            <v>OTHER CURRENT ASSETS</v>
          </cell>
        </row>
        <row r="477">
          <cell r="C477">
            <v>24001</v>
          </cell>
          <cell r="D477" t="str">
            <v>INVENTORY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</row>
        <row r="478">
          <cell r="C478" t="str">
            <v>29</v>
          </cell>
          <cell r="D478" t="str">
            <v>SHARE CAPITAL</v>
          </cell>
        </row>
        <row r="479">
          <cell r="C479">
            <v>29001</v>
          </cell>
          <cell r="D479" t="str">
            <v>SHARE CAPITAL</v>
          </cell>
          <cell r="E479">
            <v>-3671869630</v>
          </cell>
          <cell r="F479">
            <v>0</v>
          </cell>
          <cell r="G479">
            <v>0</v>
          </cell>
          <cell r="H479">
            <v>-3671869630</v>
          </cell>
        </row>
        <row r="480">
          <cell r="C480" t="str">
            <v>30</v>
          </cell>
          <cell r="D480" t="str">
            <v>ACCOMULATED DEFICIT</v>
          </cell>
        </row>
        <row r="481">
          <cell r="C481">
            <v>30001</v>
          </cell>
          <cell r="D481" t="str">
            <v>ACCUMULATED SURPLUS/DEFICIT</v>
          </cell>
          <cell r="E481">
            <v>-250624692.78999996</v>
          </cell>
          <cell r="F481">
            <v>0</v>
          </cell>
          <cell r="G481">
            <v>0</v>
          </cell>
          <cell r="H481">
            <v>-250624693</v>
          </cell>
        </row>
        <row r="482">
          <cell r="C482" t="str">
            <v>31</v>
          </cell>
          <cell r="D482" t="str">
            <v>MEMBERS' FUND/DEPOSITS</v>
          </cell>
        </row>
        <row r="483">
          <cell r="C483">
            <v>31001</v>
          </cell>
          <cell r="D483" t="str">
            <v>GENERAL ENTERANCE FUND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</row>
        <row r="484">
          <cell r="C484">
            <v>31002</v>
          </cell>
          <cell r="D484" t="str">
            <v>CLEARING HOUSE DEPOSIT</v>
          </cell>
          <cell r="E484">
            <v>-7985000</v>
          </cell>
          <cell r="F484">
            <v>100000</v>
          </cell>
          <cell r="G484">
            <v>-300000</v>
          </cell>
          <cell r="H484">
            <v>-8185000</v>
          </cell>
        </row>
        <row r="485">
          <cell r="C485">
            <v>31003</v>
          </cell>
          <cell r="D485" t="str">
            <v>NEW BUIDLING FUND - INDIVIDUALS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</row>
        <row r="486">
          <cell r="C486">
            <v>31004</v>
          </cell>
          <cell r="D486" t="str">
            <v>NEW BUILDING FUND - CORPORATE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</row>
        <row r="487">
          <cell r="C487">
            <v>31005</v>
          </cell>
          <cell r="D487" t="str">
            <v>AUTOMATION DEPOSITS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</row>
        <row r="488">
          <cell r="C488">
            <v>31006</v>
          </cell>
          <cell r="D488" t="str">
            <v>SUBSIDIZING-MEMBERS AGAINST AUTOMATION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</row>
        <row r="489">
          <cell r="C489">
            <v>31007</v>
          </cell>
          <cell r="D489" t="str">
            <v>FUTURE CLEARING HOUSE DEPOSIT</v>
          </cell>
          <cell r="E489">
            <v>-500000</v>
          </cell>
          <cell r="F489">
            <v>50000</v>
          </cell>
          <cell r="G489">
            <v>0</v>
          </cell>
          <cell r="H489">
            <v>-450000</v>
          </cell>
        </row>
        <row r="490">
          <cell r="C490">
            <v>31008</v>
          </cell>
          <cell r="D490" t="str">
            <v>COST OF ACQUISITION OF OFFICE SPACE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</row>
        <row r="491">
          <cell r="C491">
            <v>31009</v>
          </cell>
          <cell r="D491" t="str">
            <v>SALE OF FLOOR IN ISE TOWER</v>
          </cell>
          <cell r="E491">
            <v>-18408011.199999809</v>
          </cell>
          <cell r="F491">
            <v>23157000</v>
          </cell>
          <cell r="G491">
            <v>-18157000</v>
          </cell>
          <cell r="H491">
            <v>-13408011</v>
          </cell>
        </row>
        <row r="492">
          <cell r="C492">
            <v>31010</v>
          </cell>
          <cell r="D492" t="str">
            <v>ADDITIONAL SPACE IN ISE TOWERS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</row>
        <row r="493">
          <cell r="C493">
            <v>31011</v>
          </cell>
          <cell r="D493" t="str">
            <v>BID MONEY ISE TOWERS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</row>
        <row r="494">
          <cell r="C494">
            <v>31012</v>
          </cell>
          <cell r="D494" t="str">
            <v>SALE CONSIDERATION FROM MEMBERS - COMMERCIALIZATION</v>
          </cell>
          <cell r="E494">
            <v>0</v>
          </cell>
          <cell r="F494">
            <v>2800000</v>
          </cell>
          <cell r="G494">
            <v>-2800000</v>
          </cell>
          <cell r="H494">
            <v>0</v>
          </cell>
        </row>
        <row r="495">
          <cell r="C495" t="str">
            <v>32</v>
          </cell>
          <cell r="D495" t="str">
            <v>CLEARING HOUSE TRANSACTIONS</v>
          </cell>
        </row>
        <row r="496">
          <cell r="C496">
            <v>32001</v>
          </cell>
          <cell r="D496" t="str">
            <v>CLEARING HOUSE TRANSACTIONS</v>
          </cell>
          <cell r="E496">
            <v>-45</v>
          </cell>
          <cell r="F496">
            <v>0</v>
          </cell>
          <cell r="G496">
            <v>0</v>
          </cell>
          <cell r="H496">
            <v>-45</v>
          </cell>
        </row>
        <row r="497">
          <cell r="C497">
            <v>32002</v>
          </cell>
          <cell r="D497" t="str">
            <v>EXPOSURE ACCOUNT</v>
          </cell>
          <cell r="E497">
            <v>-4880001</v>
          </cell>
          <cell r="F497">
            <v>8610000</v>
          </cell>
          <cell r="G497">
            <v>-12245000</v>
          </cell>
          <cell r="H497">
            <v>-8515001</v>
          </cell>
        </row>
        <row r="498">
          <cell r="C498">
            <v>32003</v>
          </cell>
          <cell r="D498" t="str">
            <v>PAYABLE AMOUNTS - CLEARING HOUSE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</row>
        <row r="499">
          <cell r="C499">
            <v>32004</v>
          </cell>
          <cell r="D499" t="str">
            <v>MEMBERS PROTECTION FUND-(21.74 OF LAGA)</v>
          </cell>
          <cell r="E499">
            <v>40</v>
          </cell>
          <cell r="F499">
            <v>0</v>
          </cell>
          <cell r="G499">
            <v>0</v>
          </cell>
          <cell r="H499">
            <v>40</v>
          </cell>
        </row>
        <row r="500">
          <cell r="C500">
            <v>32005</v>
          </cell>
          <cell r="D500" t="str">
            <v>INVESTOR PROTECTION FUND-(21.74 OF LAGA)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</row>
        <row r="501">
          <cell r="C501">
            <v>32006</v>
          </cell>
          <cell r="D501" t="str">
            <v>TRADING FEE TO SECP - 0.00090%</v>
          </cell>
          <cell r="E501">
            <v>168</v>
          </cell>
          <cell r="F501">
            <v>4736</v>
          </cell>
          <cell r="G501">
            <v>-3424</v>
          </cell>
          <cell r="H501">
            <v>1480</v>
          </cell>
        </row>
        <row r="502">
          <cell r="C502">
            <v>32007</v>
          </cell>
          <cell r="D502" t="str">
            <v>PAYABLE - LAGA</v>
          </cell>
          <cell r="E502">
            <v>176.45000000298023</v>
          </cell>
          <cell r="F502">
            <v>20812</v>
          </cell>
          <cell r="G502">
            <v>-29017</v>
          </cell>
          <cell r="H502">
            <v>-8029</v>
          </cell>
        </row>
        <row r="503">
          <cell r="C503">
            <v>32008</v>
          </cell>
          <cell r="D503" t="str">
            <v>NCCPL FROM MEMBERS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</row>
        <row r="504">
          <cell r="C504">
            <v>32009</v>
          </cell>
          <cell r="D504" t="str">
            <v>ADV. RECEIVED - NCCPL FROM MEMBERS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</row>
        <row r="505">
          <cell r="C505">
            <v>32010</v>
          </cell>
          <cell r="D505" t="str">
            <v>PAYABLE - CVT</v>
          </cell>
          <cell r="E505">
            <v>-87.979999996721745</v>
          </cell>
          <cell r="F505">
            <v>98109</v>
          </cell>
          <cell r="G505">
            <v>-113855</v>
          </cell>
          <cell r="H505">
            <v>-15834</v>
          </cell>
        </row>
        <row r="506">
          <cell r="C506">
            <v>32011</v>
          </cell>
          <cell r="D506" t="str">
            <v>CASH DIVIDEND MEMBERS</v>
          </cell>
          <cell r="E506">
            <v>2479</v>
          </cell>
          <cell r="F506">
            <v>0</v>
          </cell>
          <cell r="G506">
            <v>0</v>
          </cell>
          <cell r="H506">
            <v>2479</v>
          </cell>
        </row>
        <row r="507">
          <cell r="C507">
            <v>32012</v>
          </cell>
          <cell r="D507" t="str">
            <v>TAX AMOUNT - MARKET ACCESS FEE</v>
          </cell>
          <cell r="E507">
            <v>-5</v>
          </cell>
          <cell r="F507">
            <v>0</v>
          </cell>
          <cell r="G507">
            <v>0</v>
          </cell>
          <cell r="H507">
            <v>-5</v>
          </cell>
        </row>
        <row r="508">
          <cell r="C508" t="str">
            <v>33</v>
          </cell>
          <cell r="D508" t="str">
            <v>RENT &amp; OTHER DUES RECEIVED IN ADVANCE</v>
          </cell>
        </row>
        <row r="509">
          <cell r="C509">
            <v>33001</v>
          </cell>
          <cell r="D509" t="str">
            <v>ADVANCE RENT - ANEES PLAZA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</row>
        <row r="510">
          <cell r="C510">
            <v>33002</v>
          </cell>
          <cell r="D510" t="str">
            <v>ADVANCE RENT - RAUF CENTRE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</row>
        <row r="511">
          <cell r="C511">
            <v>33003</v>
          </cell>
          <cell r="D511" t="str">
            <v>ADVANCE RENT - MCB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</row>
        <row r="512">
          <cell r="C512">
            <v>33004</v>
          </cell>
          <cell r="D512" t="str">
            <v>ADVANCE RENT - CAFETERIA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</row>
        <row r="513">
          <cell r="C513">
            <v>33005</v>
          </cell>
          <cell r="D513" t="str">
            <v>ADVANCE OTHERS</v>
          </cell>
          <cell r="E513">
            <v>0</v>
          </cell>
          <cell r="F513">
            <v>155450</v>
          </cell>
          <cell r="G513">
            <v>-159450</v>
          </cell>
          <cell r="H513">
            <v>-4000</v>
          </cell>
        </row>
        <row r="514">
          <cell r="C514">
            <v>33006</v>
          </cell>
          <cell r="D514" t="str">
            <v>ADVANCE CLEANING CHARGES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</row>
        <row r="515">
          <cell r="C515">
            <v>33007</v>
          </cell>
          <cell r="D515" t="str">
            <v>FURNISHING COST FROM MEMBERS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</row>
        <row r="516">
          <cell r="C516">
            <v>33008</v>
          </cell>
          <cell r="D516" t="str">
            <v>ROOM ALTERATION DEPOSIT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</row>
        <row r="517">
          <cell r="C517">
            <v>33009</v>
          </cell>
          <cell r="D517" t="str">
            <v>AGENT CARD FEE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</row>
        <row r="518">
          <cell r="C518">
            <v>33010</v>
          </cell>
          <cell r="D518" t="str">
            <v>MEMBERSHIP SUBS.-INDIVIDUALS (ADV. RECE)</v>
          </cell>
          <cell r="E518">
            <v>0</v>
          </cell>
          <cell r="F518">
            <v>26000</v>
          </cell>
          <cell r="G518">
            <v>-26000</v>
          </cell>
          <cell r="H518">
            <v>0</v>
          </cell>
        </row>
        <row r="519">
          <cell r="C519">
            <v>33011</v>
          </cell>
          <cell r="D519" t="str">
            <v>MEMBERSHIP SUBS - CORPORATE (ADV. RECE)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</row>
        <row r="520">
          <cell r="C520">
            <v>33012</v>
          </cell>
          <cell r="D520" t="str">
            <v>RENT FROM MEMBERS - ANEES PLAZA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</row>
        <row r="521">
          <cell r="C521">
            <v>33013</v>
          </cell>
          <cell r="D521" t="str">
            <v>ADVANCE MEMBERSHIP FEE - INDVIDUAL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</row>
        <row r="522">
          <cell r="C522">
            <v>33014</v>
          </cell>
          <cell r="D522" t="str">
            <v>ADVANCE MEMBERSHIP FEE - CORPORATE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</row>
        <row r="523">
          <cell r="C523">
            <v>33015</v>
          </cell>
          <cell r="D523" t="str">
            <v>ADVANCE INCREASED RENT RECEIVED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</row>
        <row r="524">
          <cell r="C524">
            <v>33016</v>
          </cell>
          <cell r="D524" t="str">
            <v>ADV. FROM  MEM. TRANS/CONV. FEE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</row>
        <row r="525">
          <cell r="C525">
            <v>33017</v>
          </cell>
          <cell r="D525" t="str">
            <v>MEMBERSHIP INACTIVE FEE - ADV. RECEIVED</v>
          </cell>
          <cell r="E525">
            <v>-126175</v>
          </cell>
          <cell r="F525">
            <v>2888675</v>
          </cell>
          <cell r="G525">
            <v>-2762500</v>
          </cell>
          <cell r="H525">
            <v>0</v>
          </cell>
        </row>
        <row r="526">
          <cell r="C526">
            <v>33018</v>
          </cell>
          <cell r="D526" t="str">
            <v>ADVANCE RENT - PESHAWAR BRANCH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</row>
        <row r="527">
          <cell r="C527">
            <v>33019</v>
          </cell>
          <cell r="D527" t="str">
            <v>ADVANCE RENT - ABBOTABAD BRANCH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</row>
        <row r="528">
          <cell r="C528">
            <v>33020</v>
          </cell>
          <cell r="D528" t="str">
            <v>ADVANCE RENTAL INCOME - ANEES PLAZA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</row>
        <row r="529">
          <cell r="C529">
            <v>33021</v>
          </cell>
          <cell r="D529" t="str">
            <v>ADVANCE RENTAL INCOME - RAUF CENTRE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</row>
        <row r="530">
          <cell r="C530">
            <v>33022</v>
          </cell>
          <cell r="D530" t="str">
            <v>ADVANCE RENTAL INCOME - OTHERS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</row>
        <row r="531">
          <cell r="C531">
            <v>33023</v>
          </cell>
          <cell r="D531" t="str">
            <v>ADVANCE LISTING FEE</v>
          </cell>
          <cell r="E531">
            <v>-395000</v>
          </cell>
          <cell r="F531">
            <v>7339250</v>
          </cell>
          <cell r="G531">
            <v>-7447250</v>
          </cell>
          <cell r="H531">
            <v>-503000</v>
          </cell>
        </row>
        <row r="532">
          <cell r="C532">
            <v>33024</v>
          </cell>
          <cell r="D532" t="str">
            <v>ADVANCE INITIAL LISTING FEE</v>
          </cell>
          <cell r="E532">
            <v>-1290677</v>
          </cell>
          <cell r="F532">
            <v>3467302</v>
          </cell>
          <cell r="G532">
            <v>-3682302</v>
          </cell>
          <cell r="H532">
            <v>-1505677</v>
          </cell>
        </row>
        <row r="533">
          <cell r="C533">
            <v>33025</v>
          </cell>
          <cell r="D533" t="str">
            <v>ADVANCE ADDITIONAL LISTING FEE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</row>
        <row r="534">
          <cell r="C534">
            <v>33026</v>
          </cell>
          <cell r="D534" t="str">
            <v xml:space="preserve">ISE TOWERS - ADVANCE RENT </v>
          </cell>
          <cell r="E534">
            <v>0</v>
          </cell>
          <cell r="F534">
            <v>3095935</v>
          </cell>
          <cell r="G534">
            <v>-3095935</v>
          </cell>
          <cell r="H534">
            <v>0</v>
          </cell>
        </row>
        <row r="535">
          <cell r="C535">
            <v>33027</v>
          </cell>
          <cell r="D535" t="str">
            <v>ADVANCE - INACTIVE MEMBERSHIP</v>
          </cell>
          <cell r="E535">
            <v>0</v>
          </cell>
          <cell r="F535">
            <v>0</v>
          </cell>
          <cell r="G535">
            <v>-125000</v>
          </cell>
          <cell r="H535">
            <v>-125000</v>
          </cell>
        </row>
        <row r="536">
          <cell r="C536">
            <v>33028</v>
          </cell>
          <cell r="D536" t="str">
            <v>ADVANCE CONVERSION FEE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</row>
        <row r="537">
          <cell r="C537">
            <v>33029</v>
          </cell>
          <cell r="D537" t="str">
            <v>ADVANCE CONVERSION FEE - ISE TOWERS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</row>
        <row r="538">
          <cell r="C538">
            <v>33030</v>
          </cell>
          <cell r="D538" t="str">
            <v>ADVANCE RENT-MEMBER TO NON MEMBER ROOM RENTING</v>
          </cell>
          <cell r="E538">
            <v>-77633</v>
          </cell>
          <cell r="F538">
            <v>0</v>
          </cell>
          <cell r="G538">
            <v>0</v>
          </cell>
          <cell r="H538">
            <v>-77633</v>
          </cell>
        </row>
        <row r="539">
          <cell r="C539">
            <v>33031</v>
          </cell>
          <cell r="D539" t="str">
            <v>CURRENT PORTION OF ADVANCE RENT- ISE TOWER</v>
          </cell>
          <cell r="E539">
            <v>-200066266.99000001</v>
          </cell>
          <cell r="F539">
            <v>161869836</v>
          </cell>
          <cell r="G539">
            <v>-20014388</v>
          </cell>
          <cell r="H539">
            <v>-58210819</v>
          </cell>
        </row>
        <row r="540">
          <cell r="C540" t="str">
            <v>34</v>
          </cell>
          <cell r="D540" t="str">
            <v>ADVANCE RECEIVED FROM COMPANIES</v>
          </cell>
        </row>
        <row r="541">
          <cell r="C541">
            <v>34001</v>
          </cell>
          <cell r="D541" t="str">
            <v>ANNUAL LISTING FEE (ADV. RECEIVED)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</row>
        <row r="542">
          <cell r="C542" t="str">
            <v>35</v>
          </cell>
          <cell r="D542" t="str">
            <v>ACCRUED EXPENSES</v>
          </cell>
        </row>
        <row r="543">
          <cell r="C543">
            <v>35001</v>
          </cell>
          <cell r="D543" t="str">
            <v>ACCRUED EXPENSES</v>
          </cell>
          <cell r="E543">
            <v>-68326574.150000006</v>
          </cell>
          <cell r="F543">
            <v>16380369</v>
          </cell>
          <cell r="G543">
            <v>-13328535</v>
          </cell>
          <cell r="H543">
            <v>-65274740</v>
          </cell>
        </row>
        <row r="544">
          <cell r="C544">
            <v>35002</v>
          </cell>
          <cell r="D544" t="str">
            <v>ACCRUED MARK UP</v>
          </cell>
          <cell r="E544">
            <v>-25431970</v>
          </cell>
          <cell r="F544">
            <v>50043117</v>
          </cell>
          <cell r="G544">
            <v>-45064069</v>
          </cell>
          <cell r="H544">
            <v>-20452922</v>
          </cell>
        </row>
        <row r="545">
          <cell r="C545">
            <v>35003</v>
          </cell>
          <cell r="D545" t="str">
            <v>PAYABLE TO CONTRACTORS</v>
          </cell>
          <cell r="E545">
            <v>-13853757</v>
          </cell>
          <cell r="F545">
            <v>3652156</v>
          </cell>
          <cell r="G545">
            <v>-3377190</v>
          </cell>
          <cell r="H545">
            <v>-13578791</v>
          </cell>
        </row>
        <row r="546">
          <cell r="C546">
            <v>35004</v>
          </cell>
          <cell r="D546" t="str">
            <v>FIRST HABIB MODARABA PPP-444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</row>
        <row r="547">
          <cell r="C547">
            <v>35005</v>
          </cell>
          <cell r="D547" t="str">
            <v>FIRST HABIB MODARABA-SUZUKI BOLAN HIGH ROOF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</row>
        <row r="548">
          <cell r="C548">
            <v>35006</v>
          </cell>
          <cell r="D548" t="str">
            <v>3 HONDA CITYS+SUZUKI MEHRAN</v>
          </cell>
          <cell r="E548">
            <v>-203143</v>
          </cell>
          <cell r="F548">
            <v>187547</v>
          </cell>
          <cell r="G548">
            <v>-15262</v>
          </cell>
          <cell r="H548">
            <v>-30858</v>
          </cell>
        </row>
        <row r="549">
          <cell r="C549">
            <v>35007</v>
          </cell>
          <cell r="D549" t="str">
            <v>HONDA-MD ISE 321</v>
          </cell>
          <cell r="E549">
            <v>-844615</v>
          </cell>
          <cell r="F549">
            <v>649288</v>
          </cell>
          <cell r="G549">
            <v>-68748</v>
          </cell>
          <cell r="H549">
            <v>-264075</v>
          </cell>
        </row>
        <row r="550">
          <cell r="C550" t="str">
            <v>36</v>
          </cell>
          <cell r="D550" t="str">
            <v>TAX AT SOURCE DEDUCTED BY ISE</v>
          </cell>
        </row>
        <row r="551">
          <cell r="C551">
            <v>36001</v>
          </cell>
          <cell r="D551" t="str">
            <v>TAX AT SOURCE - STAFF</v>
          </cell>
          <cell r="E551">
            <v>0</v>
          </cell>
          <cell r="F551">
            <v>2180444</v>
          </cell>
          <cell r="G551">
            <v>-2180444</v>
          </cell>
          <cell r="H551">
            <v>0</v>
          </cell>
        </row>
        <row r="552">
          <cell r="C552">
            <v>36002</v>
          </cell>
          <cell r="D552" t="str">
            <v>TAX AT SOURCE - ISE BUILDING PROJECT</v>
          </cell>
          <cell r="E552">
            <v>-3750</v>
          </cell>
          <cell r="F552">
            <v>3750</v>
          </cell>
          <cell r="G552">
            <v>0</v>
          </cell>
          <cell r="H552">
            <v>0</v>
          </cell>
        </row>
        <row r="553">
          <cell r="C553">
            <v>36003</v>
          </cell>
          <cell r="D553" t="str">
            <v>TAX AT SOURCE - ISE SUPPLIERS/CONTRACTOR</v>
          </cell>
          <cell r="E553">
            <v>-23501</v>
          </cell>
          <cell r="F553">
            <v>2235883</v>
          </cell>
          <cell r="G553">
            <v>-2362668</v>
          </cell>
          <cell r="H553">
            <v>-150286</v>
          </cell>
        </row>
        <row r="554">
          <cell r="C554">
            <v>36004</v>
          </cell>
          <cell r="D554" t="str">
            <v>15% SURCHARGE ON INCOME TAX-ISE TOWERS</v>
          </cell>
          <cell r="E554">
            <v>-1356</v>
          </cell>
          <cell r="F554">
            <v>1356</v>
          </cell>
          <cell r="G554">
            <v>0</v>
          </cell>
          <cell r="H554">
            <v>0</v>
          </cell>
        </row>
        <row r="555">
          <cell r="C555">
            <v>36005</v>
          </cell>
          <cell r="D555" t="str">
            <v>15% SURCHARGE ON INCOME TAX-CONTRACTORS &amp; SUPLLIERS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</row>
        <row r="556">
          <cell r="C556">
            <v>36006</v>
          </cell>
          <cell r="D556" t="str">
            <v>15 % SURCHARGE ON INCOME TAX-SALARY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</row>
        <row r="557">
          <cell r="C557">
            <v>36007</v>
          </cell>
          <cell r="D557" t="str">
            <v>SALES TAX WITHHOLDING</v>
          </cell>
          <cell r="E557">
            <v>-44795.56</v>
          </cell>
          <cell r="F557">
            <v>244902</v>
          </cell>
          <cell r="G557">
            <v>-231218</v>
          </cell>
          <cell r="H557">
            <v>-31112</v>
          </cell>
        </row>
        <row r="558">
          <cell r="C558" t="str">
            <v>37</v>
          </cell>
          <cell r="D558" t="str">
            <v>PAYABLES</v>
          </cell>
        </row>
        <row r="559">
          <cell r="C559">
            <v>37001</v>
          </cell>
          <cell r="D559" t="str">
            <v>AUDIT FEE - PAYABLE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</row>
        <row r="560">
          <cell r="C560">
            <v>37002</v>
          </cell>
          <cell r="D560" t="str">
            <v>OUT OF POCKET EXPENSES (AUDIT) - PAYABLE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</row>
        <row r="561">
          <cell r="C561">
            <v>37003</v>
          </cell>
          <cell r="D561" t="str">
            <v>EOBI - ISE STAFF CONTRIBUTIONS</v>
          </cell>
          <cell r="E561">
            <v>-780</v>
          </cell>
          <cell r="F561">
            <v>82060</v>
          </cell>
          <cell r="G561">
            <v>-81280</v>
          </cell>
          <cell r="H561">
            <v>0</v>
          </cell>
        </row>
        <row r="562">
          <cell r="C562">
            <v>37004</v>
          </cell>
          <cell r="D562" t="str">
            <v>TRADING FEE PAYABLE TO MEMBERS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</row>
        <row r="563">
          <cell r="C563">
            <v>37005</v>
          </cell>
          <cell r="D563" t="str">
            <v>CORPRATE SOCIAL RESPONSIBILITY</v>
          </cell>
          <cell r="E563">
            <v>-1844192</v>
          </cell>
          <cell r="F563">
            <v>2269192</v>
          </cell>
          <cell r="G563">
            <v>-2558557</v>
          </cell>
          <cell r="H563">
            <v>-2133557</v>
          </cell>
        </row>
        <row r="564">
          <cell r="C564" t="str">
            <v>38</v>
          </cell>
          <cell r="D564" t="str">
            <v>SECURITY DEPOSIT FROM COMPANIES</v>
          </cell>
        </row>
        <row r="565">
          <cell r="C565">
            <v>38001</v>
          </cell>
          <cell r="D565" t="str">
            <v>SECURITY DEPOSIT - CAFETERIA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</row>
        <row r="566">
          <cell r="C566">
            <v>38002</v>
          </cell>
          <cell r="D566" t="str">
            <v>SECURITY DEPOSIT - PHOTO COPY VENDER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</row>
        <row r="567">
          <cell r="C567">
            <v>38003</v>
          </cell>
          <cell r="D567" t="str">
            <v>SECURITY DEPOSITS - OTHERS</v>
          </cell>
          <cell r="E567">
            <v>-3000</v>
          </cell>
          <cell r="F567">
            <v>0</v>
          </cell>
          <cell r="G567">
            <v>0</v>
          </cell>
          <cell r="H567">
            <v>-3000</v>
          </cell>
        </row>
        <row r="568">
          <cell r="C568">
            <v>38004</v>
          </cell>
          <cell r="D568" t="str">
            <v>NESPAK (PVT) LTD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</row>
        <row r="569">
          <cell r="C569">
            <v>38005</v>
          </cell>
          <cell r="D569" t="str">
            <v>HABIB RAFIQ (PVT) LT</v>
          </cell>
          <cell r="E569">
            <v>-0.48000000417232513</v>
          </cell>
          <cell r="F569">
            <v>0</v>
          </cell>
          <cell r="G569">
            <v>0</v>
          </cell>
          <cell r="H569">
            <v>0</v>
          </cell>
        </row>
        <row r="570">
          <cell r="C570">
            <v>38006</v>
          </cell>
          <cell r="D570" t="str">
            <v>HRL CIVIL PLUMBING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</row>
        <row r="571">
          <cell r="C571">
            <v>38007</v>
          </cell>
          <cell r="D571" t="str">
            <v xml:space="preserve"> WULLAR-HVAC</v>
          </cell>
          <cell r="E571">
            <v>0</v>
          </cell>
          <cell r="F571">
            <v>0</v>
          </cell>
          <cell r="G571">
            <v>-20000</v>
          </cell>
          <cell r="H571">
            <v>-20000</v>
          </cell>
        </row>
        <row r="572">
          <cell r="C572">
            <v>38008</v>
          </cell>
          <cell r="D572" t="str">
            <v>SECURITY DEPOSIT - SNGPL</v>
          </cell>
          <cell r="E572">
            <v>2650000</v>
          </cell>
          <cell r="F572">
            <v>0</v>
          </cell>
          <cell r="G572">
            <v>-2650000</v>
          </cell>
          <cell r="H572">
            <v>0</v>
          </cell>
        </row>
        <row r="573">
          <cell r="C573">
            <v>38009</v>
          </cell>
          <cell r="D573" t="str">
            <v>I&amp;MS-HVAC</v>
          </cell>
          <cell r="E573">
            <v>-2</v>
          </cell>
          <cell r="F573">
            <v>0</v>
          </cell>
          <cell r="G573">
            <v>-124218</v>
          </cell>
          <cell r="H573">
            <v>-124220</v>
          </cell>
        </row>
        <row r="574">
          <cell r="C574">
            <v>38010</v>
          </cell>
          <cell r="D574" t="str">
            <v>EMIRCOM (PVT) LTD-IT EQUIPMENT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</row>
        <row r="575">
          <cell r="C575">
            <v>38011</v>
          </cell>
          <cell r="D575" t="str">
            <v>ALLIED GAS ENTERPRISES-GAS CONNECTION WORKS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</row>
        <row r="576">
          <cell r="C576">
            <v>38012</v>
          </cell>
          <cell r="D576" t="str">
            <v>RETENTION MONEY-HUSSAIN &amp; CO.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</row>
        <row r="577">
          <cell r="C577">
            <v>38013</v>
          </cell>
          <cell r="D577" t="str">
            <v>RETENTION MONEY-SEM ENGINEERS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</row>
        <row r="578">
          <cell r="C578">
            <v>38014</v>
          </cell>
          <cell r="D578" t="str">
            <v>RETENTION MONEY -  MIA CORPORATION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</row>
        <row r="579">
          <cell r="C579">
            <v>38015</v>
          </cell>
          <cell r="D579" t="str">
            <v>RETENTION MONEY - SHAFIQ &amp; CO</v>
          </cell>
          <cell r="E579">
            <v>-13050</v>
          </cell>
          <cell r="F579">
            <v>13050</v>
          </cell>
          <cell r="G579">
            <v>0</v>
          </cell>
          <cell r="H579">
            <v>0</v>
          </cell>
        </row>
        <row r="580">
          <cell r="C580">
            <v>38016</v>
          </cell>
          <cell r="D580" t="str">
            <v>RETENTION MONEY - ELEKTRA SYSTEMS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</row>
        <row r="581">
          <cell r="C581">
            <v>38017</v>
          </cell>
          <cell r="D581" t="str">
            <v>RETENTION MONEY - ALI GLASS</v>
          </cell>
          <cell r="E581">
            <v>1</v>
          </cell>
          <cell r="F581">
            <v>0</v>
          </cell>
          <cell r="G581">
            <v>0</v>
          </cell>
          <cell r="H581">
            <v>1</v>
          </cell>
        </row>
        <row r="582">
          <cell r="C582">
            <v>38018</v>
          </cell>
          <cell r="D582" t="str">
            <v>RETENTION MONEY - GRAND WORKS</v>
          </cell>
          <cell r="E582">
            <v>1</v>
          </cell>
          <cell r="F582">
            <v>0</v>
          </cell>
          <cell r="G582">
            <v>0</v>
          </cell>
          <cell r="H582">
            <v>1</v>
          </cell>
        </row>
        <row r="583">
          <cell r="C583">
            <v>38019</v>
          </cell>
          <cell r="D583" t="str">
            <v>RETENTION MONEY - MRA</v>
          </cell>
          <cell r="E583">
            <v>-8476231</v>
          </cell>
          <cell r="F583">
            <v>0</v>
          </cell>
          <cell r="G583">
            <v>0</v>
          </cell>
          <cell r="H583">
            <v>-8476231</v>
          </cell>
        </row>
        <row r="584">
          <cell r="C584">
            <v>38020</v>
          </cell>
          <cell r="D584" t="str">
            <v>RETENTION MONEY - ASA</v>
          </cell>
          <cell r="E584">
            <v>-44872</v>
          </cell>
          <cell r="F584">
            <v>0</v>
          </cell>
          <cell r="G584">
            <v>0</v>
          </cell>
          <cell r="H584">
            <v>-44872</v>
          </cell>
        </row>
        <row r="585">
          <cell r="C585">
            <v>38021</v>
          </cell>
          <cell r="D585" t="str">
            <v>RETENTION MONEY - COMBINED ENGINEERING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</row>
        <row r="586">
          <cell r="C586">
            <v>38022</v>
          </cell>
          <cell r="D586" t="str">
            <v xml:space="preserve">RETENTION MONEY - HAY TRADING </v>
          </cell>
          <cell r="E586">
            <v>-273920</v>
          </cell>
          <cell r="F586">
            <v>0</v>
          </cell>
          <cell r="G586">
            <v>0</v>
          </cell>
          <cell r="H586">
            <v>-273920</v>
          </cell>
        </row>
        <row r="587">
          <cell r="C587">
            <v>38023</v>
          </cell>
          <cell r="D587" t="str">
            <v>RETENTION MONEY - DIGITAL PLUS</v>
          </cell>
          <cell r="E587">
            <v>-457715</v>
          </cell>
          <cell r="F587">
            <v>457715</v>
          </cell>
          <cell r="G587">
            <v>0</v>
          </cell>
          <cell r="H587">
            <v>0</v>
          </cell>
        </row>
        <row r="588">
          <cell r="C588">
            <v>38024</v>
          </cell>
          <cell r="D588" t="str">
            <v>RETENTION MONEY - ALI BHAI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</row>
        <row r="589">
          <cell r="C589">
            <v>38025</v>
          </cell>
          <cell r="D589" t="str">
            <v>SECURITY DEPOSIT - RENT</v>
          </cell>
          <cell r="E589">
            <v>-2489613</v>
          </cell>
          <cell r="F589">
            <v>889566</v>
          </cell>
          <cell r="G589">
            <v>-825000</v>
          </cell>
          <cell r="H589">
            <v>-2425047</v>
          </cell>
        </row>
        <row r="590">
          <cell r="C590">
            <v>38026</v>
          </cell>
          <cell r="D590" t="str">
            <v>RETENTION MONEY-GLOBAL TECH</v>
          </cell>
          <cell r="E590">
            <v>-85484</v>
          </cell>
          <cell r="F590">
            <v>0</v>
          </cell>
          <cell r="G590">
            <v>0</v>
          </cell>
          <cell r="H590">
            <v>-85484</v>
          </cell>
        </row>
        <row r="591">
          <cell r="C591">
            <v>38027</v>
          </cell>
          <cell r="D591" t="str">
            <v>RM- MICRO PAK LED TICKER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</row>
        <row r="592">
          <cell r="C592">
            <v>38028</v>
          </cell>
          <cell r="D592" t="str">
            <v>SECURITY DEPOSIT- ISE TOWER RENT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</row>
        <row r="593">
          <cell r="C593">
            <v>38029</v>
          </cell>
          <cell r="D593" t="str">
            <v>MIA CORP. AC'S DATA CENTRE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</row>
        <row r="594">
          <cell r="C594">
            <v>38030</v>
          </cell>
          <cell r="D594" t="str">
            <v>CNS (UPS FOR ISE TOWERS)</v>
          </cell>
          <cell r="E594">
            <v>-40000</v>
          </cell>
          <cell r="F594">
            <v>0</v>
          </cell>
          <cell r="G594">
            <v>0</v>
          </cell>
          <cell r="H594">
            <v>-40000</v>
          </cell>
        </row>
        <row r="595">
          <cell r="C595">
            <v>38031</v>
          </cell>
          <cell r="D595" t="str">
            <v>SECURITY DEPOSIT-MEMBER TO NON MEMBER ROOM SHRAING/RENTING</v>
          </cell>
          <cell r="E595">
            <v>-120000</v>
          </cell>
          <cell r="F595">
            <v>55000</v>
          </cell>
          <cell r="G595">
            <v>0</v>
          </cell>
          <cell r="H595">
            <v>-65000</v>
          </cell>
        </row>
        <row r="596">
          <cell r="C596">
            <v>38032</v>
          </cell>
          <cell r="D596" t="str">
            <v>GLAS STONE-ROOF INSULATION</v>
          </cell>
          <cell r="E596">
            <v>-8273</v>
          </cell>
          <cell r="F596">
            <v>0</v>
          </cell>
          <cell r="G596">
            <v>0</v>
          </cell>
          <cell r="H596">
            <v>-8273</v>
          </cell>
        </row>
        <row r="597">
          <cell r="C597">
            <v>38033</v>
          </cell>
          <cell r="D597" t="str">
            <v>RETENTION MONEY-MISC</v>
          </cell>
          <cell r="E597">
            <v>-667825</v>
          </cell>
          <cell r="F597">
            <v>101668</v>
          </cell>
          <cell r="G597">
            <v>-128450</v>
          </cell>
          <cell r="H597">
            <v>-694607</v>
          </cell>
        </row>
        <row r="598">
          <cell r="C598">
            <v>38034</v>
          </cell>
          <cell r="D598" t="str">
            <v>ZIAFCO ENGINEERS-LIFT WORKS</v>
          </cell>
          <cell r="E598">
            <v>-1117800</v>
          </cell>
          <cell r="F598">
            <v>1117800</v>
          </cell>
          <cell r="G598">
            <v>0</v>
          </cell>
          <cell r="H598">
            <v>0</v>
          </cell>
        </row>
        <row r="599">
          <cell r="C599" t="str">
            <v>39</v>
          </cell>
          <cell r="D599" t="str">
            <v>MEMBERS' DEFAULT</v>
          </cell>
        </row>
        <row r="600">
          <cell r="C600">
            <v>39001</v>
          </cell>
          <cell r="D600" t="str">
            <v>DEFAULT - SHEIKH MUHAMMAD WARIS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</row>
        <row r="601">
          <cell r="C601">
            <v>39002</v>
          </cell>
          <cell r="D601" t="str">
            <v>DEFAULT - MALIK EJAZ ANWAR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</row>
        <row r="602">
          <cell r="C602">
            <v>39003</v>
          </cell>
          <cell r="D602" t="str">
            <v>DEFAULT - M. ISMAIL MUGHAL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</row>
        <row r="603">
          <cell r="C603">
            <v>39004</v>
          </cell>
          <cell r="D603" t="str">
            <v>DEFAULT - SARMAD L. SIDDIQUI/SHAKIL MAHM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</row>
        <row r="604">
          <cell r="C604">
            <v>39005</v>
          </cell>
          <cell r="D604" t="str">
            <v>DEFAULT - RIAZ MAHMOOD</v>
          </cell>
          <cell r="E604">
            <v>-282862</v>
          </cell>
          <cell r="F604">
            <v>0</v>
          </cell>
          <cell r="G604">
            <v>0</v>
          </cell>
          <cell r="H604">
            <v>-282862</v>
          </cell>
        </row>
        <row r="605">
          <cell r="C605">
            <v>39006</v>
          </cell>
          <cell r="D605" t="str">
            <v>DEFAULT - INTERGAIN SECURITIES</v>
          </cell>
          <cell r="E605">
            <v>-4790893.49</v>
          </cell>
          <cell r="F605">
            <v>0</v>
          </cell>
          <cell r="G605">
            <v>0</v>
          </cell>
          <cell r="H605">
            <v>-4790893</v>
          </cell>
        </row>
        <row r="606">
          <cell r="C606">
            <v>39007</v>
          </cell>
          <cell r="D606" t="str">
            <v>DEFAULT - MUHAMMAD AJMAL KHAN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</row>
        <row r="607">
          <cell r="C607">
            <v>39008</v>
          </cell>
          <cell r="D607" t="str">
            <v>DEFAULT - P S M</v>
          </cell>
          <cell r="E607">
            <v>-24896</v>
          </cell>
          <cell r="F607">
            <v>0</v>
          </cell>
          <cell r="G607">
            <v>0</v>
          </cell>
          <cell r="H607">
            <v>-24896</v>
          </cell>
        </row>
        <row r="608">
          <cell r="C608">
            <v>39009</v>
          </cell>
          <cell r="D608" t="str">
            <v>DEFAULT - MIAN M. ASLAM FARID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</row>
        <row r="609">
          <cell r="C609">
            <v>39010</v>
          </cell>
          <cell r="D609" t="str">
            <v>DEFAULT - SHAZ INVESTMENT</v>
          </cell>
          <cell r="E609">
            <v>-41378</v>
          </cell>
          <cell r="F609">
            <v>0</v>
          </cell>
          <cell r="G609">
            <v>0</v>
          </cell>
          <cell r="H609">
            <v>-41378</v>
          </cell>
        </row>
        <row r="610">
          <cell r="C610">
            <v>39011</v>
          </cell>
          <cell r="D610" t="str">
            <v>DEFAULT - MAHBOOB RABBANI</v>
          </cell>
          <cell r="E610">
            <v>0</v>
          </cell>
          <cell r="F610">
            <v>53200</v>
          </cell>
          <cell r="G610">
            <v>0</v>
          </cell>
          <cell r="H610">
            <v>53200</v>
          </cell>
        </row>
        <row r="611">
          <cell r="C611">
            <v>39012</v>
          </cell>
          <cell r="D611" t="str">
            <v>PAYABLES - SH. GHULAM FAROOQ'S CREDITORS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</row>
        <row r="612">
          <cell r="C612">
            <v>39013</v>
          </cell>
          <cell r="D612" t="str">
            <v>DEFAULT - SHERWANI SECURITIES</v>
          </cell>
          <cell r="E612">
            <v>-174608.31000000052</v>
          </cell>
          <cell r="F612">
            <v>19035</v>
          </cell>
          <cell r="G612">
            <v>-37453.5</v>
          </cell>
          <cell r="H612">
            <v>-193027</v>
          </cell>
        </row>
        <row r="613">
          <cell r="C613">
            <v>39014</v>
          </cell>
          <cell r="D613" t="str">
            <v>PAYABLES - CH. ANWAR UL HAQ (CLAIMENTS)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</row>
        <row r="614">
          <cell r="C614">
            <v>39015</v>
          </cell>
          <cell r="D614" t="str">
            <v>PAYABLE - EJAZ AHMED MUGHAL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</row>
        <row r="615">
          <cell r="C615">
            <v>39016</v>
          </cell>
          <cell r="D615" t="str">
            <v>DEFAULT - MEGA SECURITIES LTD</v>
          </cell>
          <cell r="E615">
            <v>-2256928.89</v>
          </cell>
          <cell r="F615">
            <v>30200</v>
          </cell>
          <cell r="G615">
            <v>0</v>
          </cell>
          <cell r="H615">
            <v>-2226729</v>
          </cell>
        </row>
        <row r="616">
          <cell r="C616">
            <v>39017</v>
          </cell>
          <cell r="D616" t="str">
            <v>DEFAULT - LASANI SECURITIES</v>
          </cell>
          <cell r="E616">
            <v>-133696</v>
          </cell>
          <cell r="F616">
            <v>30200</v>
          </cell>
          <cell r="G616">
            <v>0</v>
          </cell>
          <cell r="H616">
            <v>-103496</v>
          </cell>
        </row>
        <row r="617">
          <cell r="C617">
            <v>39018</v>
          </cell>
          <cell r="D617" t="str">
            <v>DEFAULT - DR TARIQ MAHMOOD</v>
          </cell>
          <cell r="E617">
            <v>-537342</v>
          </cell>
          <cell r="F617">
            <v>30200</v>
          </cell>
          <cell r="G617">
            <v>0</v>
          </cell>
          <cell r="H617">
            <v>-507142</v>
          </cell>
        </row>
        <row r="618">
          <cell r="C618">
            <v>39019</v>
          </cell>
          <cell r="D618" t="str">
            <v>DEFAULT-SHAHID ASIM CAPITAL MGT LTD</v>
          </cell>
          <cell r="E618">
            <v>28498</v>
          </cell>
          <cell r="F618">
            <v>30200</v>
          </cell>
          <cell r="G618">
            <v>0</v>
          </cell>
          <cell r="H618">
            <v>58698</v>
          </cell>
        </row>
        <row r="619">
          <cell r="C619">
            <v>39020</v>
          </cell>
          <cell r="D619" t="str">
            <v>M. AHMED NADEEM SEC (SMC-PVT) LIMITED</v>
          </cell>
          <cell r="E619">
            <v>-2600</v>
          </cell>
          <cell r="F619">
            <v>20000</v>
          </cell>
          <cell r="G619">
            <v>0</v>
          </cell>
          <cell r="H619">
            <v>17400</v>
          </cell>
        </row>
        <row r="620">
          <cell r="C620">
            <v>39021</v>
          </cell>
          <cell r="D620" t="str">
            <v>BEAMING INVESTMENT &amp; SEC (PVT) LIMITED</v>
          </cell>
          <cell r="E620">
            <v>-4091280</v>
          </cell>
          <cell r="F620">
            <v>53769</v>
          </cell>
          <cell r="G620">
            <v>0</v>
          </cell>
          <cell r="H620">
            <v>-4037511</v>
          </cell>
        </row>
        <row r="621">
          <cell r="C621">
            <v>39022</v>
          </cell>
          <cell r="D621" t="str">
            <v>IMPERIAL INVESTMENT (PVT) LTD -DEFAULT</v>
          </cell>
          <cell r="E621">
            <v>-16500</v>
          </cell>
          <cell r="F621">
            <v>145100</v>
          </cell>
          <cell r="G621">
            <v>0</v>
          </cell>
          <cell r="H621">
            <v>128600</v>
          </cell>
        </row>
        <row r="622">
          <cell r="C622">
            <v>39023</v>
          </cell>
          <cell r="D622" t="str">
            <v>GR SECURITIES (PVT) LTD</v>
          </cell>
          <cell r="E622">
            <v>0</v>
          </cell>
          <cell r="F622">
            <v>278386</v>
          </cell>
          <cell r="G622">
            <v>0</v>
          </cell>
          <cell r="H622">
            <v>278386</v>
          </cell>
        </row>
        <row r="623">
          <cell r="C623" t="str">
            <v>40</v>
          </cell>
          <cell r="D623" t="str">
            <v>SUNDRY CREDITORS</v>
          </cell>
        </row>
        <row r="624">
          <cell r="C624">
            <v>40001</v>
          </cell>
          <cell r="D624" t="str">
            <v>ADVANCE FOR EXTRA HUBS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</row>
        <row r="625">
          <cell r="C625">
            <v>40002</v>
          </cell>
          <cell r="D625" t="str">
            <v>PAYABLE - ISE DIARIES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</row>
        <row r="626">
          <cell r="C626">
            <v>40003</v>
          </cell>
          <cell r="D626" t="str">
            <v>PAYABLE - M. ANWAR WAHEED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</row>
        <row r="627">
          <cell r="C627">
            <v>40004</v>
          </cell>
          <cell r="D627" t="str">
            <v>GRATUITY FUND</v>
          </cell>
          <cell r="E627">
            <v>-12738271</v>
          </cell>
          <cell r="F627">
            <v>139524</v>
          </cell>
          <cell r="G627">
            <v>-3890344</v>
          </cell>
          <cell r="H627">
            <v>-16489091</v>
          </cell>
        </row>
        <row r="628">
          <cell r="C628">
            <v>40005</v>
          </cell>
          <cell r="D628" t="str">
            <v>UPS AMOUNTS FROM MEMBERS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</row>
        <row r="629">
          <cell r="C629">
            <v>40006</v>
          </cell>
          <cell r="D629" t="str">
            <v>PAYABLES - OTHERS</v>
          </cell>
          <cell r="E629">
            <v>-4312107.75</v>
          </cell>
          <cell r="F629">
            <v>6622992</v>
          </cell>
          <cell r="G629">
            <v>-5676074</v>
          </cell>
          <cell r="H629">
            <v>-3365190</v>
          </cell>
        </row>
        <row r="630">
          <cell r="C630">
            <v>40007</v>
          </cell>
          <cell r="D630" t="str">
            <v>PROVISION FOR TAXATION</v>
          </cell>
          <cell r="E630">
            <v>-1313196</v>
          </cell>
          <cell r="F630">
            <v>0</v>
          </cell>
          <cell r="G630">
            <v>0</v>
          </cell>
          <cell r="H630">
            <v>-1313196</v>
          </cell>
        </row>
        <row r="631">
          <cell r="C631">
            <v>40008</v>
          </cell>
          <cell r="D631" t="str">
            <v>BID MONEY FOR MEMBERSHIP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</row>
        <row r="632">
          <cell r="C632">
            <v>40009</v>
          </cell>
          <cell r="D632" t="str">
            <v>PAYABLE TO MEMBERS (NCCPL)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</row>
        <row r="633">
          <cell r="C633">
            <v>40010</v>
          </cell>
          <cell r="D633" t="str">
            <v>PAYABLE - LSE (UTS TERMINAL CHARGES)</v>
          </cell>
          <cell r="E633">
            <v>601080</v>
          </cell>
          <cell r="F633">
            <v>306000</v>
          </cell>
          <cell r="G633">
            <v>-768000</v>
          </cell>
          <cell r="H633">
            <v>139080</v>
          </cell>
        </row>
        <row r="634">
          <cell r="C634">
            <v>40011</v>
          </cell>
          <cell r="D634" t="str">
            <v>FLOOR BOOKING MOMNEY - ISE MEMBERS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</row>
        <row r="635">
          <cell r="C635">
            <v>40012</v>
          </cell>
          <cell r="D635" t="str">
            <v>DEPOSIT/MAINTENANCE AGAINST PTF</v>
          </cell>
          <cell r="E635">
            <v>3156</v>
          </cell>
          <cell r="F635">
            <v>0</v>
          </cell>
          <cell r="G635">
            <v>0</v>
          </cell>
          <cell r="H635">
            <v>3156</v>
          </cell>
        </row>
        <row r="636">
          <cell r="C636">
            <v>40013</v>
          </cell>
          <cell r="D636" t="str">
            <v>DEPOSIT AGAINST ABBOTABAD OFFICE</v>
          </cell>
          <cell r="E636">
            <v>-50000</v>
          </cell>
          <cell r="F636">
            <v>50000</v>
          </cell>
          <cell r="G636">
            <v>0</v>
          </cell>
          <cell r="H636">
            <v>0</v>
          </cell>
        </row>
        <row r="637">
          <cell r="C637">
            <v>40014</v>
          </cell>
          <cell r="D637" t="str">
            <v>INVESTORS' EDUCATION ACCOUNT</v>
          </cell>
          <cell r="E637">
            <v>-25210</v>
          </cell>
          <cell r="F637">
            <v>14991</v>
          </cell>
          <cell r="G637">
            <v>0</v>
          </cell>
          <cell r="H637">
            <v>-10219</v>
          </cell>
        </row>
        <row r="638">
          <cell r="C638">
            <v>40015</v>
          </cell>
          <cell r="D638" t="str">
            <v>LEAVE FARE ASSISTANCE</v>
          </cell>
          <cell r="E638">
            <v>-2329387</v>
          </cell>
          <cell r="F638">
            <v>2563324</v>
          </cell>
          <cell r="G638">
            <v>-3147373</v>
          </cell>
          <cell r="H638">
            <v>-2913436</v>
          </cell>
        </row>
        <row r="639">
          <cell r="C639">
            <v>40016</v>
          </cell>
          <cell r="D639" t="str">
            <v>MARKET ACCESS FEE</v>
          </cell>
          <cell r="E639">
            <v>-9.9600000008940697</v>
          </cell>
          <cell r="F639">
            <v>0</v>
          </cell>
          <cell r="G639">
            <v>0</v>
          </cell>
          <cell r="H639">
            <v>-10</v>
          </cell>
        </row>
        <row r="640">
          <cell r="C640">
            <v>40017</v>
          </cell>
          <cell r="D640" t="str">
            <v>PAYABLE TO HRL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</row>
        <row r="641">
          <cell r="C641">
            <v>40018</v>
          </cell>
          <cell r="D641" t="str">
            <v>BANK RECONCILING ITEMS</v>
          </cell>
          <cell r="E641">
            <v>-61053</v>
          </cell>
          <cell r="F641">
            <v>0</v>
          </cell>
          <cell r="G641">
            <v>-26320</v>
          </cell>
          <cell r="H641">
            <v>-87373</v>
          </cell>
        </row>
        <row r="642">
          <cell r="C642">
            <v>40019</v>
          </cell>
          <cell r="D642" t="str">
            <v>WORKERS' WELFARE FUND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</row>
        <row r="643">
          <cell r="C643">
            <v>40020</v>
          </cell>
          <cell r="D643" t="str">
            <v>PAYABLE TO FCEL - SALE OF OFF 21 &amp; 22</v>
          </cell>
          <cell r="E643">
            <v>-5004000</v>
          </cell>
          <cell r="F643">
            <v>5004000</v>
          </cell>
          <cell r="G643">
            <v>0</v>
          </cell>
          <cell r="H643">
            <v>0</v>
          </cell>
        </row>
        <row r="644">
          <cell r="C644">
            <v>40021</v>
          </cell>
          <cell r="D644" t="str">
            <v>PLUS SECURITIES-220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</row>
        <row r="645">
          <cell r="C645" t="str">
            <v>41</v>
          </cell>
          <cell r="D645" t="str">
            <v>ISE BUILDING PROJECT</v>
          </cell>
        </row>
        <row r="646">
          <cell r="C646">
            <v>41001</v>
          </cell>
          <cell r="D646" t="str">
            <v>BUILDING PROJECT PREMIUM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</row>
        <row r="647">
          <cell r="C647">
            <v>41002</v>
          </cell>
          <cell r="D647" t="str">
            <v>SURPLUS ON REVALUATION OF LAND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</row>
        <row r="648">
          <cell r="C648" t="str">
            <v>42</v>
          </cell>
          <cell r="D648" t="str">
            <v>PROVISIONS FOR DOUBTFUL DEBTS</v>
          </cell>
        </row>
        <row r="649">
          <cell r="C649">
            <v>42001</v>
          </cell>
          <cell r="D649" t="str">
            <v>PROVISION DOUBTFUL DEBTS - ANN. L. FEE</v>
          </cell>
          <cell r="E649">
            <v>-2730842</v>
          </cell>
          <cell r="F649">
            <v>0</v>
          </cell>
          <cell r="G649">
            <v>0</v>
          </cell>
          <cell r="H649">
            <v>-2730842</v>
          </cell>
        </row>
        <row r="650">
          <cell r="C650">
            <v>42002</v>
          </cell>
          <cell r="D650" t="str">
            <v>PROVISION DOUBTFUL DEBTS - ADD. L. FEE</v>
          </cell>
          <cell r="E650">
            <v>-605460</v>
          </cell>
          <cell r="F650">
            <v>0</v>
          </cell>
          <cell r="G650">
            <v>0</v>
          </cell>
          <cell r="H650">
            <v>-605460</v>
          </cell>
        </row>
        <row r="651">
          <cell r="C651">
            <v>42003</v>
          </cell>
          <cell r="D651" t="str">
            <v>PROVISION DOUBTFUL DEBTS - OTHERS</v>
          </cell>
          <cell r="E651">
            <v>-7095810</v>
          </cell>
          <cell r="F651">
            <v>0</v>
          </cell>
          <cell r="G651">
            <v>0</v>
          </cell>
          <cell r="H651">
            <v>-7095810</v>
          </cell>
        </row>
        <row r="652">
          <cell r="C652">
            <v>42004</v>
          </cell>
          <cell r="D652" t="str">
            <v>PROVISION DOUBTFUL DEBTS - ISE MEMBERS</v>
          </cell>
          <cell r="E652">
            <v>-1552641</v>
          </cell>
          <cell r="F652">
            <v>0</v>
          </cell>
          <cell r="G652">
            <v>0</v>
          </cell>
          <cell r="H652">
            <v>-1552641</v>
          </cell>
        </row>
        <row r="653">
          <cell r="C653" t="str">
            <v>43</v>
          </cell>
          <cell r="D653" t="str">
            <v>REMEASUREMENT OF INVESTMENTS</v>
          </cell>
        </row>
        <row r="654">
          <cell r="C654">
            <v>43001</v>
          </cell>
          <cell r="D654" t="str">
            <v>SURPLUS ON REMEASUREMENT OF INVESTMENTS</v>
          </cell>
          <cell r="E654">
            <v>-545264</v>
          </cell>
          <cell r="F654">
            <v>0</v>
          </cell>
          <cell r="G654">
            <v>0</v>
          </cell>
          <cell r="H654">
            <v>-545264</v>
          </cell>
        </row>
        <row r="655">
          <cell r="C655">
            <v>43002</v>
          </cell>
          <cell r="D655" t="str">
            <v>SURPLUS ON REVALUATION OF LAND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</row>
        <row r="656">
          <cell r="C656">
            <v>43003</v>
          </cell>
          <cell r="D656" t="str">
            <v>SURPLUS ON REVALUATION OF BUILDING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</row>
        <row r="657">
          <cell r="C657">
            <v>43004</v>
          </cell>
          <cell r="D657" t="str">
            <v>REVALUATION SURPLUS - OTHERS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</row>
        <row r="658">
          <cell r="C658" t="str">
            <v>44</v>
          </cell>
          <cell r="D658" t="str">
            <v>LOAN AGAINST ISE TOWERS</v>
          </cell>
        </row>
        <row r="659">
          <cell r="C659">
            <v>44001</v>
          </cell>
          <cell r="D659" t="str">
            <v>LOAN - BANK AL FALAH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</row>
        <row r="660">
          <cell r="C660">
            <v>44002</v>
          </cell>
          <cell r="D660" t="str">
            <v>LOAN - UNITED BANK LIMITED</v>
          </cell>
          <cell r="E660">
            <v>-475432537</v>
          </cell>
          <cell r="F660">
            <v>118858135</v>
          </cell>
          <cell r="G660">
            <v>0</v>
          </cell>
          <cell r="H660">
            <v>-356574402</v>
          </cell>
        </row>
        <row r="661">
          <cell r="C661">
            <v>44003</v>
          </cell>
          <cell r="D661" t="str">
            <v>SHORT TERM FINANCING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</row>
        <row r="662">
          <cell r="C662" t="str">
            <v>50</v>
          </cell>
          <cell r="D662" t="str">
            <v>INCOME FROM MEMBERS'</v>
          </cell>
        </row>
        <row r="663">
          <cell r="C663">
            <v>50001</v>
          </cell>
          <cell r="D663" t="str">
            <v>ANNUAL MEM. SUBS. - INDIVIDUALS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</row>
        <row r="664">
          <cell r="C664">
            <v>50002</v>
          </cell>
          <cell r="D664" t="str">
            <v>ANNUAL MEM. SUBS. - ACTIVE</v>
          </cell>
          <cell r="E664">
            <v>0</v>
          </cell>
          <cell r="F664">
            <v>32250</v>
          </cell>
          <cell r="G664">
            <v>-78250</v>
          </cell>
          <cell r="H664">
            <v>-46000</v>
          </cell>
        </row>
        <row r="665">
          <cell r="C665">
            <v>50003</v>
          </cell>
          <cell r="D665" t="str">
            <v>MEMBERSHIP TRANSFER FEE</v>
          </cell>
          <cell r="E665">
            <v>0</v>
          </cell>
          <cell r="F665">
            <v>0</v>
          </cell>
          <cell r="G665">
            <v>-100000</v>
          </cell>
          <cell r="H665">
            <v>-100000</v>
          </cell>
        </row>
        <row r="666">
          <cell r="C666">
            <v>50004</v>
          </cell>
          <cell r="D666" t="str">
            <v>MEMBERSHIP CONVERSION FEE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</row>
        <row r="667">
          <cell r="C667">
            <v>50005</v>
          </cell>
          <cell r="D667" t="str">
            <v>EXTRA TERMINAL CHARGES - CTS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</row>
        <row r="668">
          <cell r="C668">
            <v>50006</v>
          </cell>
          <cell r="D668" t="str">
            <v>TRADING FEE -  LAGA</v>
          </cell>
          <cell r="E668">
            <v>0</v>
          </cell>
          <cell r="F668">
            <v>0</v>
          </cell>
          <cell r="G668">
            <v>-16223</v>
          </cell>
          <cell r="H668">
            <v>-16223</v>
          </cell>
        </row>
        <row r="669">
          <cell r="C669">
            <v>50007</v>
          </cell>
          <cell r="D669" t="str">
            <v>BRANCH OPENING/RENEWAL FEE</v>
          </cell>
          <cell r="E669">
            <v>0</v>
          </cell>
          <cell r="F669">
            <v>0</v>
          </cell>
          <cell r="G669">
            <v>-35000</v>
          </cell>
          <cell r="H669">
            <v>-35000</v>
          </cell>
        </row>
        <row r="670">
          <cell r="C670">
            <v>50008</v>
          </cell>
          <cell r="D670" t="str">
            <v>MEMBERSHIP PROCESSING FEE</v>
          </cell>
          <cell r="E670">
            <v>0</v>
          </cell>
          <cell r="F670">
            <v>0</v>
          </cell>
          <cell r="G670">
            <v>-10000</v>
          </cell>
          <cell r="H670">
            <v>-10000</v>
          </cell>
        </row>
        <row r="671">
          <cell r="C671">
            <v>50009</v>
          </cell>
          <cell r="D671" t="str">
            <v>DISPLAY UNIT-ULTRA TRADING SYSTEM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</row>
        <row r="672">
          <cell r="C672">
            <v>50010</v>
          </cell>
          <cell r="D672" t="str">
            <v>REMOTE TRADING TERMINAL FEE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</row>
        <row r="673">
          <cell r="C673">
            <v>50011</v>
          </cell>
          <cell r="D673" t="str">
            <v>RSA TOKEN CHARGES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</row>
        <row r="674">
          <cell r="C674">
            <v>50012</v>
          </cell>
          <cell r="D674" t="str">
            <v>MEMBERSHIP INACTIVE FEE</v>
          </cell>
          <cell r="E674">
            <v>0</v>
          </cell>
          <cell r="F674">
            <v>3462500</v>
          </cell>
          <cell r="G674">
            <v>-12311500</v>
          </cell>
          <cell r="H674">
            <v>-8849000</v>
          </cell>
        </row>
        <row r="675">
          <cell r="C675">
            <v>50013</v>
          </cell>
          <cell r="D675" t="str">
            <v>TRANSFER FEE OF NBF &amp; CAOS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</row>
        <row r="676">
          <cell r="C676">
            <v>50014</v>
          </cell>
          <cell r="D676" t="str">
            <v>FLOOR TRANSFER FEE - ISE TOWERS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</row>
        <row r="677">
          <cell r="C677">
            <v>50015</v>
          </cell>
          <cell r="D677" t="str">
            <v>ROOM TRANSFER FEE</v>
          </cell>
          <cell r="E677">
            <v>0</v>
          </cell>
          <cell r="F677">
            <v>600000</v>
          </cell>
          <cell r="G677">
            <v>-3800000</v>
          </cell>
          <cell r="H677">
            <v>-3200000</v>
          </cell>
        </row>
        <row r="678">
          <cell r="C678">
            <v>50016</v>
          </cell>
          <cell r="D678" t="str">
            <v>AGENT CARD FEE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</row>
        <row r="679">
          <cell r="C679">
            <v>50017</v>
          </cell>
          <cell r="D679" t="str">
            <v>CDC/NCCPL CONNECTION CHARGES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</row>
        <row r="680">
          <cell r="C680">
            <v>50018</v>
          </cell>
          <cell r="D680" t="str">
            <v>CHANGE OF NOMINEE DIRECTOR</v>
          </cell>
          <cell r="E680">
            <v>0</v>
          </cell>
          <cell r="F680">
            <v>0</v>
          </cell>
          <cell r="G680">
            <v>-20000</v>
          </cell>
          <cell r="H680">
            <v>-20000</v>
          </cell>
        </row>
        <row r="681">
          <cell r="C681" t="str">
            <v>51</v>
          </cell>
          <cell r="D681" t="str">
            <v>INCOME FROM COMPANIES</v>
          </cell>
        </row>
        <row r="682">
          <cell r="C682">
            <v>51001</v>
          </cell>
          <cell r="D682" t="str">
            <v>ANNUAL LISTING FEE</v>
          </cell>
          <cell r="E682">
            <v>0</v>
          </cell>
          <cell r="F682">
            <v>7390500</v>
          </cell>
          <cell r="G682">
            <v>-18290853</v>
          </cell>
          <cell r="H682">
            <v>-10900353</v>
          </cell>
        </row>
        <row r="683">
          <cell r="C683">
            <v>51002</v>
          </cell>
          <cell r="D683" t="str">
            <v>ADDITIONAL LISTING FEE (BONUS/RIGHT)</v>
          </cell>
          <cell r="E683">
            <v>0</v>
          </cell>
          <cell r="F683">
            <v>0</v>
          </cell>
          <cell r="G683">
            <v>-28330251</v>
          </cell>
          <cell r="H683">
            <v>-28330251</v>
          </cell>
        </row>
        <row r="684">
          <cell r="C684">
            <v>51003</v>
          </cell>
          <cell r="D684" t="str">
            <v>AGM EXTENSION FEE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</row>
        <row r="685">
          <cell r="C685">
            <v>51004</v>
          </cell>
          <cell r="D685" t="str">
            <v>SERVICES CHARGES</v>
          </cell>
          <cell r="E685">
            <v>0</v>
          </cell>
          <cell r="F685">
            <v>0</v>
          </cell>
          <cell r="G685">
            <v>-200000</v>
          </cell>
          <cell r="H685">
            <v>-200000</v>
          </cell>
        </row>
        <row r="686">
          <cell r="C686">
            <v>51005</v>
          </cell>
          <cell r="D686" t="str">
            <v>INITIAL LISTING FEE</v>
          </cell>
          <cell r="E686">
            <v>0</v>
          </cell>
          <cell r="F686">
            <v>40000</v>
          </cell>
          <cell r="G686">
            <v>-3314302</v>
          </cell>
          <cell r="H686">
            <v>-3274302</v>
          </cell>
        </row>
        <row r="687">
          <cell r="C687">
            <v>51006</v>
          </cell>
          <cell r="D687" t="str">
            <v>DE-LISTING FEE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</row>
        <row r="688">
          <cell r="C688">
            <v>51007</v>
          </cell>
          <cell r="D688" t="str">
            <v>BAD/DOUBUTFUL DEBTS RECOVERED</v>
          </cell>
          <cell r="E688">
            <v>0</v>
          </cell>
          <cell r="F688">
            <v>0</v>
          </cell>
          <cell r="G688">
            <v>-20000</v>
          </cell>
          <cell r="H688">
            <v>-20000</v>
          </cell>
        </row>
        <row r="689">
          <cell r="C689" t="str">
            <v>52</v>
          </cell>
          <cell r="D689" t="str">
            <v>INTEREST INCOME</v>
          </cell>
        </row>
        <row r="690">
          <cell r="C690">
            <v>52001</v>
          </cell>
          <cell r="D690" t="str">
            <v>INTEREST FROM BANKS</v>
          </cell>
          <cell r="E690">
            <v>0</v>
          </cell>
          <cell r="F690">
            <v>0</v>
          </cell>
          <cell r="G690">
            <v>-24300620</v>
          </cell>
          <cell r="H690">
            <v>-24300620</v>
          </cell>
        </row>
        <row r="691">
          <cell r="C691">
            <v>52002</v>
          </cell>
          <cell r="D691" t="str">
            <v>EXCHANGE US$ RATE GAIN</v>
          </cell>
          <cell r="E691">
            <v>0</v>
          </cell>
          <cell r="F691">
            <v>17521.47</v>
          </cell>
          <cell r="G691">
            <v>-17156.22</v>
          </cell>
          <cell r="H691">
            <v>365</v>
          </cell>
        </row>
        <row r="692">
          <cell r="C692">
            <v>52003</v>
          </cell>
          <cell r="D692" t="str">
            <v>INTEREST ON LOAN ISSUED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</row>
        <row r="693">
          <cell r="C693" t="str">
            <v>53</v>
          </cell>
          <cell r="D693" t="str">
            <v>OTHER INCOME</v>
          </cell>
        </row>
        <row r="694">
          <cell r="C694">
            <v>53001</v>
          </cell>
          <cell r="D694" t="str">
            <v>MEMBERSHIP FEE MISC.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</row>
        <row r="695">
          <cell r="C695">
            <v>53002</v>
          </cell>
          <cell r="D695" t="str">
            <v>MISC. INCOME</v>
          </cell>
          <cell r="E695">
            <v>0</v>
          </cell>
          <cell r="F695">
            <v>1733557</v>
          </cell>
          <cell r="G695">
            <v>-5282018</v>
          </cell>
          <cell r="H695">
            <v>-3548461</v>
          </cell>
        </row>
        <row r="696">
          <cell r="C696">
            <v>53003</v>
          </cell>
          <cell r="D696" t="str">
            <v>LATE FEE CHARGED ON THE DUES</v>
          </cell>
          <cell r="E696">
            <v>0</v>
          </cell>
          <cell r="F696">
            <v>675</v>
          </cell>
          <cell r="G696">
            <v>-351041.65</v>
          </cell>
          <cell r="H696">
            <v>-350367</v>
          </cell>
        </row>
        <row r="697">
          <cell r="C697">
            <v>53004</v>
          </cell>
          <cell r="D697" t="str">
            <v>REFUND FROM NCCPL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</row>
        <row r="698">
          <cell r="C698">
            <v>53005</v>
          </cell>
          <cell r="D698" t="str">
            <v>SALE OF ISE ASSET/OTHERS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</row>
        <row r="699">
          <cell r="C699">
            <v>53006</v>
          </cell>
          <cell r="D699" t="str">
            <v>RENTAL INCOME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</row>
        <row r="700">
          <cell r="C700">
            <v>53007</v>
          </cell>
          <cell r="D700" t="str">
            <v>JANITORIAL INCOME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</row>
        <row r="701">
          <cell r="C701">
            <v>53008</v>
          </cell>
          <cell r="D701" t="str">
            <v>SPONSORSHIPS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</row>
        <row r="702">
          <cell r="C702">
            <v>53009</v>
          </cell>
          <cell r="D702" t="str">
            <v>PENALTY ON MEMBERS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</row>
        <row r="703">
          <cell r="C703">
            <v>53010</v>
          </cell>
          <cell r="D703" t="str">
            <v>LIABILITIES WRITTEN BACK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</row>
        <row r="704">
          <cell r="C704">
            <v>53011</v>
          </cell>
          <cell r="D704" t="str">
            <v>GAIN ON SALE OF INVESTMENTS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</row>
        <row r="705">
          <cell r="C705">
            <v>53012</v>
          </cell>
          <cell r="D705" t="str">
            <v>SURPLUS ON SALE OF NON CURRENT ASSETS</v>
          </cell>
          <cell r="E705">
            <v>0</v>
          </cell>
          <cell r="F705">
            <v>0</v>
          </cell>
          <cell r="G705">
            <v>-14355846</v>
          </cell>
          <cell r="H705">
            <v>-14355846</v>
          </cell>
        </row>
        <row r="706">
          <cell r="C706">
            <v>53013</v>
          </cell>
          <cell r="D706" t="str">
            <v>UTILITIES - ISE TOWERS</v>
          </cell>
          <cell r="E706">
            <v>0</v>
          </cell>
          <cell r="F706">
            <v>2364995</v>
          </cell>
          <cell r="G706">
            <v>-1860804</v>
          </cell>
          <cell r="H706">
            <v>504191</v>
          </cell>
        </row>
        <row r="707">
          <cell r="C707">
            <v>53014</v>
          </cell>
          <cell r="D707" t="str">
            <v>LED RENTAL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</row>
        <row r="708">
          <cell r="C708">
            <v>53015</v>
          </cell>
          <cell r="D708" t="str">
            <v>SURPLUS ON REVALUATION OF INVT PROP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</row>
        <row r="709">
          <cell r="C709">
            <v>53016</v>
          </cell>
          <cell r="D709" t="str">
            <v>ROOM SHARING/RENTING FEE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</row>
        <row r="710">
          <cell r="C710">
            <v>53017</v>
          </cell>
          <cell r="D710" t="str">
            <v>GAIN ON SALE OF ASSETS</v>
          </cell>
          <cell r="E710">
            <v>0</v>
          </cell>
          <cell r="F710">
            <v>0</v>
          </cell>
          <cell r="G710">
            <v>-155450</v>
          </cell>
          <cell r="H710">
            <v>-155450</v>
          </cell>
        </row>
        <row r="711">
          <cell r="C711">
            <v>53018</v>
          </cell>
          <cell r="D711" t="str">
            <v>CAR PARKING FEE-ISE TOWER</v>
          </cell>
          <cell r="E711">
            <v>0</v>
          </cell>
          <cell r="F711">
            <v>179382</v>
          </cell>
          <cell r="G711">
            <v>-2205144</v>
          </cell>
          <cell r="H711">
            <v>-2025762</v>
          </cell>
        </row>
        <row r="712">
          <cell r="C712">
            <v>53019</v>
          </cell>
          <cell r="D712" t="str">
            <v>FORFEITED AMOUNTS AGAINST SUBLEASE AGREEMENT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</row>
        <row r="713">
          <cell r="C713">
            <v>53020</v>
          </cell>
          <cell r="D713" t="str">
            <v>MANAGEMENT FEE</v>
          </cell>
          <cell r="E713">
            <v>0</v>
          </cell>
          <cell r="F713">
            <v>0</v>
          </cell>
          <cell r="G713">
            <v>-704498</v>
          </cell>
          <cell r="H713">
            <v>-704498</v>
          </cell>
        </row>
        <row r="714">
          <cell r="C714" t="str">
            <v>54</v>
          </cell>
          <cell r="D714" t="str">
            <v xml:space="preserve">DIVIDEND </v>
          </cell>
        </row>
        <row r="715">
          <cell r="C715">
            <v>54001</v>
          </cell>
          <cell r="D715" t="str">
            <v>DIVIDEND - JCR-VIS CREDIT RATING CO.</v>
          </cell>
          <cell r="E715">
            <v>0</v>
          </cell>
          <cell r="F715">
            <v>0</v>
          </cell>
          <cell r="G715">
            <v>-425000</v>
          </cell>
          <cell r="H715">
            <v>-425000</v>
          </cell>
        </row>
        <row r="716">
          <cell r="C716">
            <v>54002</v>
          </cell>
          <cell r="D716" t="str">
            <v>DIVIDEND - CDC OF PAKISTAN LIMITED</v>
          </cell>
          <cell r="E716">
            <v>0</v>
          </cell>
          <cell r="F716">
            <v>0</v>
          </cell>
          <cell r="G716">
            <v>-4875000</v>
          </cell>
          <cell r="H716">
            <v>-4875000</v>
          </cell>
        </row>
        <row r="717">
          <cell r="C717">
            <v>54003</v>
          </cell>
          <cell r="D717" t="str">
            <v>SHARE OF PROFITS OF ASSOCIATE CO.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</row>
        <row r="718">
          <cell r="C718">
            <v>54004</v>
          </cell>
          <cell r="D718" t="str">
            <v>DIVIDEND - NCCPL</v>
          </cell>
          <cell r="E718">
            <v>0</v>
          </cell>
          <cell r="F718">
            <v>0</v>
          </cell>
          <cell r="G718">
            <v>-2343750</v>
          </cell>
          <cell r="H718">
            <v>-2343750</v>
          </cell>
        </row>
        <row r="719">
          <cell r="C719">
            <v>54005</v>
          </cell>
          <cell r="D719" t="str">
            <v>DIVIDEND - ASKARI INCOME FUND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</row>
        <row r="720">
          <cell r="C720">
            <v>54006</v>
          </cell>
          <cell r="D720" t="str">
            <v>DIVIDEND - ASKARI ALLOCATION FUND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</row>
        <row r="721">
          <cell r="C721" t="str">
            <v>55</v>
          </cell>
          <cell r="D721" t="str">
            <v>RENTAL INCOME</v>
          </cell>
        </row>
        <row r="722">
          <cell r="C722">
            <v>55001</v>
          </cell>
          <cell r="D722" t="str">
            <v>RENT (INCOME) - ANEES PLAZA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</row>
        <row r="723">
          <cell r="C723">
            <v>55002</v>
          </cell>
          <cell r="D723" t="str">
            <v>RENT (INCOME) - RAUF CENTRE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</row>
        <row r="724">
          <cell r="C724">
            <v>55003</v>
          </cell>
          <cell r="D724" t="str">
            <v>RENT (INCOME) - PESHAWAR BRANCH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</row>
        <row r="725">
          <cell r="C725">
            <v>55004</v>
          </cell>
          <cell r="D725" t="str">
            <v>RENT - OTHERS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</row>
        <row r="726">
          <cell r="C726">
            <v>55005</v>
          </cell>
          <cell r="D726" t="str">
            <v>RENT INCOM, ISE TOWER</v>
          </cell>
          <cell r="E726">
            <v>0</v>
          </cell>
          <cell r="F726">
            <v>0</v>
          </cell>
          <cell r="G726">
            <v>-158536093</v>
          </cell>
          <cell r="H726">
            <v>-158536093</v>
          </cell>
        </row>
        <row r="727">
          <cell r="C727">
            <v>55006</v>
          </cell>
          <cell r="D727" t="str">
            <v>ISE'S RENTAL PORTION-MEMBER TO NON MEMBER ROOM RENTING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</row>
        <row r="728">
          <cell r="C728" t="str">
            <v>60</v>
          </cell>
          <cell r="D728" t="str">
            <v>STAFF SALARIES &amp; BENEFITS</v>
          </cell>
        </row>
        <row r="729">
          <cell r="C729">
            <v>60001</v>
          </cell>
          <cell r="D729" t="str">
            <v xml:space="preserve">SALARY </v>
          </cell>
          <cell r="E729">
            <v>0</v>
          </cell>
          <cell r="F729">
            <v>26855323</v>
          </cell>
          <cell r="G729">
            <v>0</v>
          </cell>
          <cell r="H729">
            <v>26855323</v>
          </cell>
        </row>
        <row r="730">
          <cell r="C730">
            <v>60002</v>
          </cell>
          <cell r="D730" t="str">
            <v>STAFF MEDICAL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</row>
        <row r="731">
          <cell r="C731">
            <v>60003</v>
          </cell>
          <cell r="D731" t="str">
            <v>GRATUITY</v>
          </cell>
          <cell r="E731">
            <v>0</v>
          </cell>
          <cell r="F731">
            <v>3890344</v>
          </cell>
          <cell r="G731">
            <v>0</v>
          </cell>
          <cell r="H731">
            <v>3890344</v>
          </cell>
        </row>
        <row r="732">
          <cell r="C732">
            <v>60004</v>
          </cell>
          <cell r="D732" t="str">
            <v>ENCASHMENT OF LEAVES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</row>
        <row r="733">
          <cell r="C733">
            <v>60005</v>
          </cell>
          <cell r="D733" t="str">
            <v>E.O.B.I. CONTRIBUTIONS</v>
          </cell>
          <cell r="E733">
            <v>0</v>
          </cell>
          <cell r="F733">
            <v>398580</v>
          </cell>
          <cell r="G733">
            <v>0</v>
          </cell>
          <cell r="H733">
            <v>398580</v>
          </cell>
        </row>
        <row r="734">
          <cell r="C734">
            <v>60006</v>
          </cell>
          <cell r="D734" t="str">
            <v>EX-GRATIA/EXTRA SALARY</v>
          </cell>
          <cell r="E734">
            <v>0</v>
          </cell>
          <cell r="F734">
            <v>116500</v>
          </cell>
          <cell r="G734">
            <v>0</v>
          </cell>
          <cell r="H734">
            <v>116500</v>
          </cell>
        </row>
        <row r="735">
          <cell r="C735">
            <v>60007</v>
          </cell>
          <cell r="D735" t="str">
            <v>BONUS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</row>
        <row r="736">
          <cell r="C736">
            <v>60008</v>
          </cell>
          <cell r="D736" t="str">
            <v>STIPEND/HONRARIUM</v>
          </cell>
          <cell r="E736">
            <v>0</v>
          </cell>
          <cell r="F736">
            <v>147500</v>
          </cell>
          <cell r="G736">
            <v>0</v>
          </cell>
          <cell r="H736">
            <v>147500</v>
          </cell>
        </row>
        <row r="737">
          <cell r="C737">
            <v>60009</v>
          </cell>
          <cell r="D737" t="str">
            <v>LEAVE ENCASHMENT-LFA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</row>
        <row r="738">
          <cell r="C738">
            <v>60010</v>
          </cell>
          <cell r="D738" t="str">
            <v>STAFF UNIFORM</v>
          </cell>
          <cell r="E738">
            <v>0</v>
          </cell>
          <cell r="F738">
            <v>209916</v>
          </cell>
          <cell r="G738">
            <v>0</v>
          </cell>
          <cell r="H738">
            <v>209916</v>
          </cell>
        </row>
        <row r="739">
          <cell r="C739">
            <v>60011</v>
          </cell>
          <cell r="D739" t="str">
            <v>FOOD/STAY OWN ARRANGEMENT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</row>
        <row r="740">
          <cell r="C740">
            <v>60012</v>
          </cell>
          <cell r="D740" t="str">
            <v>HONRARIUM TO BOD</v>
          </cell>
          <cell r="E740">
            <v>0</v>
          </cell>
          <cell r="F740">
            <v>1600000</v>
          </cell>
          <cell r="G740">
            <v>0</v>
          </cell>
          <cell r="H740">
            <v>1600000</v>
          </cell>
        </row>
        <row r="741">
          <cell r="C741">
            <v>60013</v>
          </cell>
          <cell r="D741" t="str">
            <v>TRAVELLING/DAILY ALLOWANCE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</row>
        <row r="742">
          <cell r="C742">
            <v>60014</v>
          </cell>
          <cell r="D742" t="str">
            <v>IT - CONSULTANT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</row>
        <row r="743">
          <cell r="C743">
            <v>60015</v>
          </cell>
          <cell r="D743" t="str">
            <v>CHILDREN EDUCATION ALLOWANCE</v>
          </cell>
          <cell r="E743">
            <v>0</v>
          </cell>
          <cell r="F743">
            <v>18000</v>
          </cell>
          <cell r="G743">
            <v>0</v>
          </cell>
          <cell r="H743">
            <v>18000</v>
          </cell>
        </row>
        <row r="744">
          <cell r="C744">
            <v>60016</v>
          </cell>
          <cell r="D744" t="str">
            <v>SPECIAL ALLOWANCE</v>
          </cell>
          <cell r="E744">
            <v>0</v>
          </cell>
          <cell r="F744">
            <v>282192</v>
          </cell>
          <cell r="G744">
            <v>0</v>
          </cell>
          <cell r="H744">
            <v>282192</v>
          </cell>
        </row>
        <row r="745">
          <cell r="C745">
            <v>60017</v>
          </cell>
          <cell r="D745" t="str">
            <v>LEAVE FARE ASSISTANCE</v>
          </cell>
          <cell r="E745">
            <v>0</v>
          </cell>
          <cell r="F745">
            <v>3133623</v>
          </cell>
          <cell r="G745">
            <v>0</v>
          </cell>
          <cell r="H745">
            <v>3133623</v>
          </cell>
        </row>
        <row r="746">
          <cell r="C746">
            <v>60018</v>
          </cell>
          <cell r="D746" t="str">
            <v>O&amp;M ISE TOWER DEPT</v>
          </cell>
          <cell r="E746">
            <v>0</v>
          </cell>
          <cell r="F746">
            <v>1586025</v>
          </cell>
          <cell r="G746">
            <v>-368234</v>
          </cell>
          <cell r="H746">
            <v>1217791</v>
          </cell>
        </row>
        <row r="747">
          <cell r="C747" t="str">
            <v>61</v>
          </cell>
          <cell r="D747" t="str">
            <v>TRAVELLING &amp; HOTEL EXPENSES</v>
          </cell>
        </row>
        <row r="748">
          <cell r="C748">
            <v>61001</v>
          </cell>
          <cell r="D748" t="str">
            <v>AIR FARE - DOMESTIC</v>
          </cell>
          <cell r="E748">
            <v>0</v>
          </cell>
          <cell r="F748">
            <v>286262</v>
          </cell>
          <cell r="G748">
            <v>0</v>
          </cell>
          <cell r="H748">
            <v>286262</v>
          </cell>
        </row>
        <row r="749">
          <cell r="C749">
            <v>61002</v>
          </cell>
          <cell r="D749" t="str">
            <v>AIR FARE - INTERNATIONAL</v>
          </cell>
          <cell r="E749">
            <v>0</v>
          </cell>
          <cell r="F749">
            <v>481000</v>
          </cell>
          <cell r="G749">
            <v>0</v>
          </cell>
          <cell r="H749">
            <v>481000</v>
          </cell>
        </row>
        <row r="750">
          <cell r="C750">
            <v>61003</v>
          </cell>
          <cell r="D750" t="str">
            <v>HOTEL STAY - DOMESTIC</v>
          </cell>
          <cell r="E750">
            <v>0</v>
          </cell>
          <cell r="F750">
            <v>176768</v>
          </cell>
          <cell r="G750">
            <v>-2000</v>
          </cell>
          <cell r="H750">
            <v>174768</v>
          </cell>
        </row>
        <row r="751">
          <cell r="C751">
            <v>61004</v>
          </cell>
          <cell r="D751" t="str">
            <v>HOTEL STAY - INTERNATIONAL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</row>
        <row r="752">
          <cell r="C752">
            <v>61005</v>
          </cell>
          <cell r="D752" t="str">
            <v>CONVEYANCE - EXECUTIVES</v>
          </cell>
          <cell r="E752">
            <v>0</v>
          </cell>
          <cell r="F752">
            <v>86083</v>
          </cell>
          <cell r="G752">
            <v>-34400</v>
          </cell>
          <cell r="H752">
            <v>51683</v>
          </cell>
        </row>
        <row r="753">
          <cell r="C753">
            <v>61006</v>
          </cell>
          <cell r="D753" t="str">
            <v>CONVEYANCE - STAFF</v>
          </cell>
          <cell r="E753">
            <v>0</v>
          </cell>
          <cell r="F753">
            <v>100985</v>
          </cell>
          <cell r="G753">
            <v>0</v>
          </cell>
          <cell r="H753">
            <v>100985</v>
          </cell>
        </row>
        <row r="754">
          <cell r="C754">
            <v>61007</v>
          </cell>
          <cell r="D754" t="str">
            <v>PER DIEM CHARGES</v>
          </cell>
          <cell r="E754">
            <v>0</v>
          </cell>
          <cell r="F754">
            <v>271800</v>
          </cell>
          <cell r="G754">
            <v>0</v>
          </cell>
          <cell r="H754">
            <v>271800</v>
          </cell>
        </row>
        <row r="755">
          <cell r="C755">
            <v>61008</v>
          </cell>
          <cell r="D755" t="str">
            <v>OVER NIGHT DAILY ALLOWANCE</v>
          </cell>
          <cell r="E755">
            <v>0</v>
          </cell>
          <cell r="F755">
            <v>9500</v>
          </cell>
          <cell r="G755">
            <v>0</v>
          </cell>
          <cell r="H755">
            <v>9500</v>
          </cell>
        </row>
        <row r="756">
          <cell r="C756">
            <v>61009</v>
          </cell>
          <cell r="D756" t="str">
            <v>ISE OFFICIALS VISA CHARGES</v>
          </cell>
          <cell r="E756">
            <v>0</v>
          </cell>
          <cell r="F756">
            <v>5300</v>
          </cell>
          <cell r="G756">
            <v>0</v>
          </cell>
          <cell r="H756">
            <v>5300</v>
          </cell>
        </row>
        <row r="757">
          <cell r="C757" t="str">
            <v>62</v>
          </cell>
          <cell r="D757" t="str">
            <v>FUEL FOR VEHICLES</v>
          </cell>
        </row>
        <row r="758">
          <cell r="C758">
            <v>62001</v>
          </cell>
          <cell r="D758" t="str">
            <v>PETROL - ISE CAR # 4899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</row>
        <row r="759">
          <cell r="C759">
            <v>62002</v>
          </cell>
          <cell r="D759" t="str">
            <v>PETROL - ISE VESPA SCOOTER # 2843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</row>
        <row r="760">
          <cell r="C760">
            <v>62003</v>
          </cell>
          <cell r="D760" t="str">
            <v>FUEL - SECRETARY'S VEHICLE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</row>
        <row r="761">
          <cell r="C761">
            <v>62004</v>
          </cell>
          <cell r="D761" t="str">
            <v>DIESEL - M.D CAR IDL 8122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</row>
        <row r="762">
          <cell r="C762">
            <v>62005</v>
          </cell>
          <cell r="D762" t="str">
            <v>PETROL - ISE CAR HC 933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</row>
        <row r="763">
          <cell r="C763">
            <v>62006</v>
          </cell>
          <cell r="D763" t="str">
            <v xml:space="preserve">FUEL - 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</row>
        <row r="764">
          <cell r="C764">
            <v>62007</v>
          </cell>
          <cell r="D764" t="str">
            <v>FUEL - G.M VEHICLE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</row>
        <row r="765">
          <cell r="C765">
            <v>62008</v>
          </cell>
          <cell r="D765" t="str">
            <v>PETROL - HONDA CD 70</v>
          </cell>
          <cell r="E765">
            <v>0</v>
          </cell>
          <cell r="F765">
            <v>59726</v>
          </cell>
          <cell r="G765">
            <v>0</v>
          </cell>
          <cell r="H765">
            <v>59726</v>
          </cell>
        </row>
        <row r="766">
          <cell r="C766">
            <v>62009</v>
          </cell>
          <cell r="D766" t="str">
            <v>FUEL - ASSOCIATE MANAGERS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</row>
        <row r="767">
          <cell r="C767">
            <v>62010</v>
          </cell>
          <cell r="D767" t="str">
            <v>FUEL - MD/CEO</v>
          </cell>
          <cell r="E767">
            <v>0</v>
          </cell>
          <cell r="F767">
            <v>406327</v>
          </cell>
          <cell r="G767">
            <v>0</v>
          </cell>
          <cell r="H767">
            <v>406327</v>
          </cell>
        </row>
        <row r="768">
          <cell r="C768">
            <v>62011</v>
          </cell>
          <cell r="D768" t="str">
            <v xml:space="preserve"> SUZUKI BOLAN-PETROL/CNG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</row>
        <row r="769">
          <cell r="C769" t="str">
            <v>63</v>
          </cell>
          <cell r="D769" t="str">
            <v>COURIER &amp; POSTAGE CHARGES</v>
          </cell>
        </row>
        <row r="770">
          <cell r="C770">
            <v>63001</v>
          </cell>
          <cell r="D770" t="str">
            <v>COURIER CHARGES</v>
          </cell>
          <cell r="E770">
            <v>0</v>
          </cell>
          <cell r="F770">
            <v>197326</v>
          </cell>
          <cell r="G770">
            <v>-8646</v>
          </cell>
          <cell r="H770">
            <v>188680</v>
          </cell>
        </row>
        <row r="771">
          <cell r="C771">
            <v>63002</v>
          </cell>
          <cell r="D771" t="str">
            <v>FRANKING MACHINE EXPENSES</v>
          </cell>
          <cell r="E771">
            <v>0</v>
          </cell>
          <cell r="F771">
            <v>10000</v>
          </cell>
          <cell r="G771">
            <v>0</v>
          </cell>
          <cell r="H771">
            <v>10000</v>
          </cell>
        </row>
        <row r="772">
          <cell r="C772" t="str">
            <v>64</v>
          </cell>
          <cell r="D772" t="str">
            <v>TELEPHONE, FAX &amp; INTERNET CHARGES</v>
          </cell>
        </row>
        <row r="773">
          <cell r="C773">
            <v>64001</v>
          </cell>
          <cell r="D773" t="str">
            <v>TELEPHONE # 2823330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</row>
        <row r="774">
          <cell r="C774">
            <v>64002</v>
          </cell>
          <cell r="D774" t="str">
            <v>TELEPHONE # 2275044 (FAX)</v>
          </cell>
          <cell r="E774">
            <v>0</v>
          </cell>
          <cell r="F774">
            <v>10880</v>
          </cell>
          <cell r="G774">
            <v>-100</v>
          </cell>
          <cell r="H774">
            <v>10780</v>
          </cell>
        </row>
        <row r="775">
          <cell r="C775">
            <v>64003</v>
          </cell>
          <cell r="D775" t="str">
            <v>TELEPHONE # 2275045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</row>
        <row r="776">
          <cell r="C776">
            <v>64004</v>
          </cell>
          <cell r="D776" t="str">
            <v>TELEPHONE # 2275046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</row>
        <row r="777">
          <cell r="C777">
            <v>64005</v>
          </cell>
          <cell r="D777" t="str">
            <v>TELEPHONE # 2275047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</row>
        <row r="778">
          <cell r="C778">
            <v>64006</v>
          </cell>
          <cell r="D778" t="str">
            <v>TELEPHONE # 2275048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</row>
        <row r="779">
          <cell r="C779">
            <v>64007</v>
          </cell>
          <cell r="D779" t="str">
            <v>TELEPHONE # PRI</v>
          </cell>
          <cell r="E779">
            <v>0</v>
          </cell>
          <cell r="F779">
            <v>310131</v>
          </cell>
          <cell r="G779">
            <v>-23683</v>
          </cell>
          <cell r="H779">
            <v>286448</v>
          </cell>
        </row>
        <row r="780">
          <cell r="C780">
            <v>64008</v>
          </cell>
          <cell r="D780" t="str">
            <v>TELEPHONE # 2277631</v>
          </cell>
          <cell r="E780">
            <v>0</v>
          </cell>
          <cell r="F780">
            <v>500</v>
          </cell>
          <cell r="G780">
            <v>0</v>
          </cell>
          <cell r="H780">
            <v>500</v>
          </cell>
        </row>
        <row r="781">
          <cell r="C781">
            <v>64009</v>
          </cell>
          <cell r="D781" t="str">
            <v xml:space="preserve">TELEPHONE - </v>
          </cell>
          <cell r="E781">
            <v>0</v>
          </cell>
          <cell r="F781">
            <v>19900</v>
          </cell>
          <cell r="G781">
            <v>0</v>
          </cell>
          <cell r="H781">
            <v>19900</v>
          </cell>
        </row>
        <row r="782">
          <cell r="C782">
            <v>64010</v>
          </cell>
          <cell r="D782" t="str">
            <v>TELEPHONE - SECRETARY'S RESIDENCE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</row>
        <row r="783">
          <cell r="C783">
            <v>64011</v>
          </cell>
          <cell r="D783" t="str">
            <v>TELEPHONE - GENERAL MANAGER (RES)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</row>
        <row r="784">
          <cell r="C784">
            <v>64012</v>
          </cell>
          <cell r="D784" t="str">
            <v>TELEPHONE - ASSTT. SEC ADMIN &amp; FIN (RES)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</row>
        <row r="785">
          <cell r="C785">
            <v>64013</v>
          </cell>
          <cell r="D785" t="str">
            <v>TELEPHONE -SR. EXECUTIVE SECRETARY (RES)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</row>
        <row r="786">
          <cell r="C786">
            <v>64014</v>
          </cell>
          <cell r="D786" t="str">
            <v>TELEPHONE - MOBILE - CHAIRMAN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</row>
        <row r="787">
          <cell r="C787">
            <v>64015</v>
          </cell>
          <cell r="D787" t="str">
            <v>INTERNATIONAL CALLING CARDS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</row>
        <row r="788">
          <cell r="C788">
            <v>64016</v>
          </cell>
          <cell r="D788" t="str">
            <v>PAKNET INTERNET CHARGES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</row>
        <row r="789">
          <cell r="C789">
            <v>64017</v>
          </cell>
          <cell r="D789" t="str">
            <v>COMSATS INTERNET SERVICES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</row>
        <row r="790">
          <cell r="C790">
            <v>64018</v>
          </cell>
          <cell r="D790" t="str">
            <v>TELEPHONE - OTHER PHONE BILL/LINE RENT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</row>
        <row r="791">
          <cell r="C791">
            <v>64019</v>
          </cell>
          <cell r="D791" t="str">
            <v>TELEPHONE - INCHRGE COMPUTER CELL (RES)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</row>
        <row r="792">
          <cell r="C792">
            <v>64020</v>
          </cell>
          <cell r="D792" t="str">
            <v>JUNIOUR EXECUTIVE SECRETARY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</row>
        <row r="793">
          <cell r="C793">
            <v>64021</v>
          </cell>
          <cell r="D793" t="str">
            <v>TELEPHONE- MOBILE-MANAGING DIRECTOR</v>
          </cell>
          <cell r="E793">
            <v>0</v>
          </cell>
          <cell r="F793">
            <v>176861</v>
          </cell>
          <cell r="G793">
            <v>0</v>
          </cell>
          <cell r="H793">
            <v>176861</v>
          </cell>
        </row>
        <row r="794">
          <cell r="C794">
            <v>64022</v>
          </cell>
          <cell r="D794" t="str">
            <v>TELEPHONE # 2209653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</row>
        <row r="795">
          <cell r="C795">
            <v>64023</v>
          </cell>
          <cell r="D795" t="str">
            <v>TELEPHONE # 2209654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</row>
        <row r="796">
          <cell r="C796">
            <v>64024</v>
          </cell>
          <cell r="D796" t="str">
            <v>CYBER INTERNET SERVICES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</row>
        <row r="797">
          <cell r="C797">
            <v>64025</v>
          </cell>
          <cell r="D797" t="str">
            <v>ISDN LINE FOR REMOTE TRADING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</row>
        <row r="798">
          <cell r="C798">
            <v>64026</v>
          </cell>
          <cell r="D798" t="str">
            <v>TELEPHONE - PTCL ISDN LINE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</row>
        <row r="799">
          <cell r="C799">
            <v>64027</v>
          </cell>
          <cell r="D799" t="str">
            <v>TELEPHONE - JUNIOR EXECUTIVE SECRETARY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</row>
        <row r="800">
          <cell r="C800">
            <v>64028</v>
          </cell>
          <cell r="D800" t="str">
            <v>TELEPHONE # 2209591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</row>
        <row r="801">
          <cell r="C801">
            <v>64029</v>
          </cell>
          <cell r="D801" t="str">
            <v>TELEPHONE # UAN 111-600-800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</row>
        <row r="802">
          <cell r="C802">
            <v>64030</v>
          </cell>
          <cell r="D802" t="str">
            <v>TELEPHONE # 2270907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</row>
        <row r="803">
          <cell r="C803">
            <v>64031</v>
          </cell>
          <cell r="D803" t="str">
            <v>TELEPHONE # 2270983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</row>
        <row r="804">
          <cell r="C804">
            <v>64032</v>
          </cell>
          <cell r="D804" t="str">
            <v>TELEPHONE - MOBILINK # 03008526045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</row>
        <row r="805">
          <cell r="C805">
            <v>64033</v>
          </cell>
          <cell r="D805" t="str">
            <v>MOBILE PHONE DEVICE &amp; ACCESSORIES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</row>
        <row r="806">
          <cell r="C806">
            <v>64034</v>
          </cell>
          <cell r="D806" t="str">
            <v>PHONE - RED TONE PHONE SERVICES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</row>
        <row r="807">
          <cell r="C807">
            <v>64035</v>
          </cell>
          <cell r="D807" t="str">
            <v>UAN 111-ISE-ISE</v>
          </cell>
          <cell r="E807">
            <v>0</v>
          </cell>
          <cell r="F807">
            <v>75284</v>
          </cell>
          <cell r="G807">
            <v>0</v>
          </cell>
          <cell r="H807">
            <v>75284</v>
          </cell>
        </row>
        <row r="808">
          <cell r="C808">
            <v>64036</v>
          </cell>
          <cell r="D808" t="str">
            <v>FAX. 111 ISE FAX</v>
          </cell>
          <cell r="E808">
            <v>0</v>
          </cell>
          <cell r="F808">
            <v>75284</v>
          </cell>
          <cell r="G808">
            <v>0</v>
          </cell>
          <cell r="H808">
            <v>75284</v>
          </cell>
        </row>
        <row r="809">
          <cell r="C809">
            <v>64037</v>
          </cell>
          <cell r="D809" t="str">
            <v>TELEPHONE - ISE TOWERS STAFF</v>
          </cell>
          <cell r="E809">
            <v>0</v>
          </cell>
          <cell r="F809">
            <v>92337</v>
          </cell>
          <cell r="G809">
            <v>-2000</v>
          </cell>
          <cell r="H809">
            <v>90337</v>
          </cell>
        </row>
        <row r="810">
          <cell r="C810" t="str">
            <v>65</v>
          </cell>
          <cell r="D810" t="str">
            <v>PRINTING &amp; STATIONERY</v>
          </cell>
        </row>
        <row r="811">
          <cell r="C811">
            <v>65001</v>
          </cell>
          <cell r="D811" t="str">
            <v>GENERAL STATIONERY</v>
          </cell>
          <cell r="E811">
            <v>0</v>
          </cell>
          <cell r="F811">
            <v>365784</v>
          </cell>
          <cell r="G811">
            <v>-37950</v>
          </cell>
          <cell r="H811">
            <v>327834</v>
          </cell>
        </row>
        <row r="812">
          <cell r="C812">
            <v>65002</v>
          </cell>
          <cell r="D812" t="str">
            <v>COMPUTER STATIONERY/ACCESSORIES</v>
          </cell>
          <cell r="E812">
            <v>0</v>
          </cell>
          <cell r="F812">
            <v>7500</v>
          </cell>
          <cell r="G812">
            <v>0</v>
          </cell>
          <cell r="H812">
            <v>7500</v>
          </cell>
        </row>
        <row r="813">
          <cell r="C813">
            <v>65003</v>
          </cell>
          <cell r="D813" t="str">
            <v>PAPER REAMS FOR PRINTERS/OTHERS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</row>
        <row r="814">
          <cell r="C814">
            <v>65004</v>
          </cell>
          <cell r="D814" t="str">
            <v>LASER PRINTER'S TONER</v>
          </cell>
          <cell r="E814">
            <v>0</v>
          </cell>
          <cell r="F814">
            <v>46526</v>
          </cell>
          <cell r="G814">
            <v>0</v>
          </cell>
          <cell r="H814">
            <v>46526</v>
          </cell>
        </row>
        <row r="815">
          <cell r="C815">
            <v>65005</v>
          </cell>
          <cell r="D815" t="str">
            <v>COPIER - INK/MASTER ROLL/OTHERS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</row>
        <row r="816">
          <cell r="C816">
            <v>65006</v>
          </cell>
          <cell r="D816" t="str">
            <v>PHOTO COPIES EXPENSES</v>
          </cell>
          <cell r="E816">
            <v>0</v>
          </cell>
          <cell r="F816">
            <v>5879</v>
          </cell>
          <cell r="G816">
            <v>0</v>
          </cell>
          <cell r="H816">
            <v>5879</v>
          </cell>
        </row>
        <row r="817">
          <cell r="C817">
            <v>65007</v>
          </cell>
          <cell r="D817" t="str">
            <v>PRINTING - VISITING CARDS</v>
          </cell>
          <cell r="E817">
            <v>0</v>
          </cell>
          <cell r="F817">
            <v>19274</v>
          </cell>
          <cell r="G817">
            <v>0</v>
          </cell>
          <cell r="H817">
            <v>19274</v>
          </cell>
        </row>
        <row r="818">
          <cell r="C818">
            <v>65008</v>
          </cell>
          <cell r="D818" t="str">
            <v>PRINTING - ENVELOPS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</row>
        <row r="819">
          <cell r="C819">
            <v>65009</v>
          </cell>
          <cell r="D819" t="str">
            <v>PRINTING - LETTER HEADS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</row>
        <row r="820">
          <cell r="C820">
            <v>65010</v>
          </cell>
          <cell r="D820" t="str">
            <v>PRINTING - FILE COVERS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</row>
        <row r="821">
          <cell r="C821">
            <v>65011</v>
          </cell>
          <cell r="D821" t="str">
            <v>PRINTING - ANNUAL REPORT</v>
          </cell>
          <cell r="E821">
            <v>0</v>
          </cell>
          <cell r="F821">
            <v>300000</v>
          </cell>
          <cell r="G821">
            <v>0</v>
          </cell>
          <cell r="H821">
            <v>300000</v>
          </cell>
        </row>
        <row r="822">
          <cell r="C822">
            <v>65012</v>
          </cell>
          <cell r="D822" t="str">
            <v xml:space="preserve">PRINTING - ARTICLE &amp; MEMORANDUM 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</row>
        <row r="823">
          <cell r="C823">
            <v>65013</v>
          </cell>
          <cell r="D823" t="str">
            <v>PRINTING - ISE DIARIES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</row>
        <row r="824">
          <cell r="C824">
            <v>65014</v>
          </cell>
          <cell r="D824" t="str">
            <v>PRINTING - LISTING REGULATIONS</v>
          </cell>
          <cell r="E824">
            <v>0</v>
          </cell>
          <cell r="F824">
            <v>21384</v>
          </cell>
          <cell r="G824">
            <v>0</v>
          </cell>
          <cell r="H824">
            <v>21384</v>
          </cell>
        </row>
        <row r="825">
          <cell r="C825">
            <v>65015</v>
          </cell>
          <cell r="D825" t="str">
            <v>PRINTING - SEASONAL CARDS</v>
          </cell>
          <cell r="E825">
            <v>0</v>
          </cell>
          <cell r="F825">
            <v>11700</v>
          </cell>
          <cell r="G825">
            <v>0</v>
          </cell>
          <cell r="H825">
            <v>11700</v>
          </cell>
        </row>
        <row r="826">
          <cell r="C826">
            <v>65016</v>
          </cell>
          <cell r="D826" t="str">
            <v>PRINTING - OTHERS</v>
          </cell>
          <cell r="E826">
            <v>0</v>
          </cell>
          <cell r="F826">
            <v>47560</v>
          </cell>
          <cell r="G826">
            <v>0</v>
          </cell>
          <cell r="H826">
            <v>47560</v>
          </cell>
        </row>
        <row r="827">
          <cell r="C827">
            <v>65017</v>
          </cell>
          <cell r="D827" t="str">
            <v>PRINTING - ISE CALENDERS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</row>
        <row r="828">
          <cell r="C828">
            <v>65018</v>
          </cell>
          <cell r="D828" t="str">
            <v>PRINTING - INVESTORS' EDUCATION MATERIAL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</row>
        <row r="829">
          <cell r="C829">
            <v>65019</v>
          </cell>
          <cell r="D829" t="str">
            <v>PRINTING-MARKETING &amp; BRANDING MATERIAL</v>
          </cell>
          <cell r="E829">
            <v>0</v>
          </cell>
          <cell r="F829">
            <v>225496</v>
          </cell>
          <cell r="G829">
            <v>0</v>
          </cell>
          <cell r="H829">
            <v>225496</v>
          </cell>
        </row>
        <row r="830">
          <cell r="C830">
            <v>65020</v>
          </cell>
          <cell r="D830" t="str">
            <v>PRINTING - ISE TOWERS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</row>
        <row r="831">
          <cell r="C831" t="str">
            <v>66</v>
          </cell>
          <cell r="D831" t="str">
            <v>NEWSPAPERS, BOOKS &amp; PERIODICALS</v>
          </cell>
        </row>
        <row r="832">
          <cell r="C832">
            <v>66001</v>
          </cell>
          <cell r="D832" t="str">
            <v>NEWSPAPERS</v>
          </cell>
          <cell r="E832">
            <v>0</v>
          </cell>
          <cell r="F832">
            <v>67032</v>
          </cell>
          <cell r="G832">
            <v>0</v>
          </cell>
          <cell r="H832">
            <v>67032</v>
          </cell>
        </row>
        <row r="833">
          <cell r="C833">
            <v>66002</v>
          </cell>
          <cell r="D833" t="str">
            <v>LIBRARY BOOKS/MAGAZINES</v>
          </cell>
          <cell r="E833">
            <v>0</v>
          </cell>
          <cell r="F833">
            <v>37580</v>
          </cell>
          <cell r="G833">
            <v>0</v>
          </cell>
          <cell r="H833">
            <v>37580</v>
          </cell>
        </row>
        <row r="834">
          <cell r="C834">
            <v>66003</v>
          </cell>
          <cell r="D834" t="str">
            <v>PERIODICALS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</row>
        <row r="835">
          <cell r="C835" t="str">
            <v>67</v>
          </cell>
          <cell r="D835" t="str">
            <v>ADVERTISEMENTS</v>
          </cell>
        </row>
        <row r="836">
          <cell r="C836">
            <v>67001</v>
          </cell>
          <cell r="D836" t="str">
            <v>ADVERTISEMENT - STAFF</v>
          </cell>
          <cell r="E836">
            <v>0</v>
          </cell>
          <cell r="F836">
            <v>129010</v>
          </cell>
          <cell r="G836">
            <v>0</v>
          </cell>
          <cell r="H836">
            <v>129010</v>
          </cell>
        </row>
        <row r="837">
          <cell r="C837">
            <v>67002</v>
          </cell>
          <cell r="D837" t="str">
            <v>ADVERTISEMENT - MEMBERSHIP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</row>
        <row r="838">
          <cell r="C838">
            <v>67003</v>
          </cell>
          <cell r="D838" t="str">
            <v>ADVERTISEMENT - SPONSORS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</row>
        <row r="839">
          <cell r="C839">
            <v>67004</v>
          </cell>
          <cell r="D839" t="str">
            <v>ADVERTISEMENT - OTHERS</v>
          </cell>
          <cell r="E839">
            <v>0</v>
          </cell>
          <cell r="F839">
            <v>127600</v>
          </cell>
          <cell r="G839">
            <v>0</v>
          </cell>
          <cell r="H839">
            <v>127600</v>
          </cell>
        </row>
        <row r="840">
          <cell r="C840" t="str">
            <v>68</v>
          </cell>
          <cell r="D840" t="str">
            <v>LEGAL &amp; PROFESSIONAL FEES</v>
          </cell>
        </row>
        <row r="841">
          <cell r="C841">
            <v>68001</v>
          </cell>
          <cell r="D841" t="str">
            <v>AUDIT FEE</v>
          </cell>
          <cell r="E841">
            <v>0</v>
          </cell>
          <cell r="F841">
            <v>100000</v>
          </cell>
          <cell r="G841">
            <v>0</v>
          </cell>
          <cell r="H841">
            <v>100000</v>
          </cell>
        </row>
        <row r="842">
          <cell r="C842">
            <v>68002</v>
          </cell>
          <cell r="D842" t="str">
            <v>OUT OF POCKET EXPENSES</v>
          </cell>
          <cell r="E842">
            <v>0</v>
          </cell>
          <cell r="F842">
            <v>39550</v>
          </cell>
          <cell r="G842">
            <v>0</v>
          </cell>
          <cell r="H842">
            <v>39550</v>
          </cell>
        </row>
        <row r="843">
          <cell r="C843">
            <v>68003</v>
          </cell>
          <cell r="D843" t="str">
            <v>RETAINER'S FEE</v>
          </cell>
          <cell r="E843">
            <v>0</v>
          </cell>
          <cell r="F843">
            <v>864000</v>
          </cell>
          <cell r="G843">
            <v>0</v>
          </cell>
          <cell r="H843">
            <v>864000</v>
          </cell>
        </row>
        <row r="844">
          <cell r="C844">
            <v>68004</v>
          </cell>
          <cell r="D844" t="str">
            <v>LAWYER'S FEE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</row>
        <row r="845">
          <cell r="C845">
            <v>68005</v>
          </cell>
          <cell r="D845" t="str">
            <v>COURT FEE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</row>
        <row r="846">
          <cell r="C846">
            <v>68006</v>
          </cell>
          <cell r="D846" t="str">
            <v>FORMS SUBMISSION FEE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</row>
        <row r="847">
          <cell r="C847">
            <v>68007</v>
          </cell>
          <cell r="D847" t="str">
            <v>APPEAL FEE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</row>
        <row r="848">
          <cell r="C848">
            <v>68008</v>
          </cell>
          <cell r="D848" t="str">
            <v>ISE VEHICLES REGISTRATION/RENEWAL FEE</v>
          </cell>
          <cell r="E848">
            <v>0</v>
          </cell>
          <cell r="F848">
            <v>12250</v>
          </cell>
          <cell r="G848">
            <v>-10000</v>
          </cell>
          <cell r="H848">
            <v>2250</v>
          </cell>
        </row>
        <row r="849">
          <cell r="C849">
            <v>68009</v>
          </cell>
          <cell r="D849" t="str">
            <v>VESPA REGISTERATION FEE/RENEWAL FEE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</row>
        <row r="850">
          <cell r="C850">
            <v>68010</v>
          </cell>
          <cell r="D850" t="str">
            <v>G S T - PAYMENTS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</row>
        <row r="851">
          <cell r="C851">
            <v>68011</v>
          </cell>
          <cell r="D851" t="str">
            <v xml:space="preserve">PROFESSIONAL FEE </v>
          </cell>
          <cell r="E851">
            <v>0</v>
          </cell>
          <cell r="F851">
            <v>382250</v>
          </cell>
          <cell r="G851">
            <v>0</v>
          </cell>
          <cell r="H851">
            <v>382250</v>
          </cell>
        </row>
        <row r="852">
          <cell r="C852">
            <v>68012</v>
          </cell>
          <cell r="D852" t="str">
            <v>LEGAL FEE</v>
          </cell>
          <cell r="E852">
            <v>0</v>
          </cell>
          <cell r="F852">
            <v>792972</v>
          </cell>
          <cell r="G852">
            <v>-19336</v>
          </cell>
          <cell r="H852">
            <v>773636</v>
          </cell>
        </row>
        <row r="853">
          <cell r="C853">
            <v>68013</v>
          </cell>
          <cell r="D853" t="str">
            <v>TAXATION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</row>
        <row r="854">
          <cell r="C854">
            <v>68014</v>
          </cell>
          <cell r="D854" t="str">
            <v>FEE &amp; TAXES</v>
          </cell>
          <cell r="E854">
            <v>0</v>
          </cell>
          <cell r="F854">
            <v>1000</v>
          </cell>
          <cell r="G854">
            <v>0</v>
          </cell>
          <cell r="H854">
            <v>1000</v>
          </cell>
        </row>
        <row r="855">
          <cell r="C855">
            <v>68015</v>
          </cell>
          <cell r="D855" t="str">
            <v>ACTURIAL SERVICES</v>
          </cell>
          <cell r="E855">
            <v>0</v>
          </cell>
          <cell r="F855">
            <v>50000</v>
          </cell>
          <cell r="G855">
            <v>0</v>
          </cell>
          <cell r="H855">
            <v>50000</v>
          </cell>
        </row>
        <row r="856">
          <cell r="C856">
            <v>68016</v>
          </cell>
          <cell r="D856" t="str">
            <v>PENALTY/FINE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</row>
        <row r="857">
          <cell r="C857">
            <v>68017</v>
          </cell>
          <cell r="D857" t="str">
            <v>PROPERTY TAX - ISE TOWERS</v>
          </cell>
          <cell r="E857">
            <v>0</v>
          </cell>
          <cell r="F857">
            <v>1878286</v>
          </cell>
          <cell r="G857">
            <v>0</v>
          </cell>
          <cell r="H857">
            <v>1878286</v>
          </cell>
        </row>
        <row r="858">
          <cell r="C858">
            <v>68018</v>
          </cell>
          <cell r="D858" t="str">
            <v>SHARE REGISTRAR FEE</v>
          </cell>
          <cell r="E858">
            <v>0</v>
          </cell>
          <cell r="F858">
            <v>181875</v>
          </cell>
          <cell r="G858">
            <v>0</v>
          </cell>
          <cell r="H858">
            <v>181875</v>
          </cell>
        </row>
        <row r="859">
          <cell r="C859" t="str">
            <v>69</v>
          </cell>
          <cell r="D859" t="str">
            <v>MAINTENENCE &amp; SERVICE CONTRACTS</v>
          </cell>
        </row>
        <row r="860">
          <cell r="C860">
            <v>69001</v>
          </cell>
          <cell r="D860" t="str">
            <v>MAINTENANCE CONTRACT - ISECTS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</row>
        <row r="861">
          <cell r="C861">
            <v>69002</v>
          </cell>
          <cell r="D861" t="str">
            <v>MAINTENANCE CONTRACT - WAVETECH SER.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</row>
        <row r="862">
          <cell r="C862">
            <v>69003</v>
          </cell>
          <cell r="D862" t="str">
            <v>MAINTENANCE CONTRACT - D.C. EXCHANGE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</row>
        <row r="863">
          <cell r="C863">
            <v>69004</v>
          </cell>
          <cell r="D863" t="str">
            <v>MAINTENANCE CONTRACT - PANASONIC EXCH.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</row>
        <row r="864">
          <cell r="C864">
            <v>69005</v>
          </cell>
          <cell r="D864" t="str">
            <v>MAINTENANCE CONTRACT - GESTETNER/COPIER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</row>
        <row r="865">
          <cell r="C865">
            <v>69006</v>
          </cell>
          <cell r="D865" t="str">
            <v>MAINTENANCE CONTRACT - FAX MACHINE</v>
          </cell>
          <cell r="E865">
            <v>0</v>
          </cell>
          <cell r="F865">
            <v>14455</v>
          </cell>
          <cell r="G865">
            <v>-12900</v>
          </cell>
          <cell r="H865">
            <v>1555</v>
          </cell>
        </row>
        <row r="866">
          <cell r="C866">
            <v>69007</v>
          </cell>
          <cell r="D866" t="str">
            <v>SERVICE CONTRACT - JANITORIAL SERVICES</v>
          </cell>
          <cell r="E866">
            <v>0</v>
          </cell>
          <cell r="F866">
            <v>477559</v>
          </cell>
          <cell r="G866">
            <v>-117431</v>
          </cell>
          <cell r="H866">
            <v>360128</v>
          </cell>
        </row>
        <row r="867">
          <cell r="C867">
            <v>69008</v>
          </cell>
          <cell r="D867" t="str">
            <v>SERVICE CONTRACT - SECURITY SERVICES</v>
          </cell>
          <cell r="E867">
            <v>0</v>
          </cell>
          <cell r="F867">
            <v>1235028</v>
          </cell>
          <cell r="G867">
            <v>-258968</v>
          </cell>
          <cell r="H867">
            <v>976060</v>
          </cell>
        </row>
        <row r="868">
          <cell r="C868">
            <v>69009</v>
          </cell>
          <cell r="D868" t="str">
            <v>MAINTENENCE CONTRACT - COMPUTERS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</row>
        <row r="869">
          <cell r="C869">
            <v>69010</v>
          </cell>
          <cell r="D869" t="str">
            <v>MAINTENANCE CONTRACT - GLS-SHMA</v>
          </cell>
          <cell r="E869">
            <v>0</v>
          </cell>
          <cell r="F869">
            <v>23000</v>
          </cell>
          <cell r="G869">
            <v>0</v>
          </cell>
          <cell r="H869">
            <v>23000</v>
          </cell>
        </row>
        <row r="870">
          <cell r="C870">
            <v>69011</v>
          </cell>
          <cell r="D870" t="str">
            <v>IT CONSULTNCY CHARGES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</row>
        <row r="871">
          <cell r="C871">
            <v>69012</v>
          </cell>
          <cell r="D871" t="str">
            <v>SERVICE CONTRACT - MACAFEE ANTI-VIRUS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</row>
        <row r="872">
          <cell r="C872">
            <v>69013</v>
          </cell>
          <cell r="D872" t="str">
            <v>SERVICE CONTRACT-CCTV CAMERAS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</row>
        <row r="873">
          <cell r="C873">
            <v>69014</v>
          </cell>
          <cell r="D873" t="str">
            <v>SERVICE CONTRACT-WALK THROUGH GATE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</row>
        <row r="874">
          <cell r="C874">
            <v>69015</v>
          </cell>
          <cell r="D874" t="str">
            <v>CISCO ASA CSC INTERSCAM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</row>
        <row r="875">
          <cell r="C875">
            <v>69016</v>
          </cell>
          <cell r="D875" t="str">
            <v>SERVICE CONTRACT-ROAD BARRIERS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</row>
        <row r="876">
          <cell r="C876">
            <v>69017</v>
          </cell>
          <cell r="D876" t="str">
            <v>SERVICE CONTRACT- LED MAINTENANCE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</row>
        <row r="877">
          <cell r="C877" t="str">
            <v>70</v>
          </cell>
          <cell r="D877" t="str">
            <v>REPAIRS &amp; MAINTENANCE CHARGES</v>
          </cell>
        </row>
        <row r="878">
          <cell r="C878">
            <v>70001</v>
          </cell>
          <cell r="D878" t="str">
            <v>R &amp; M - BUILDING</v>
          </cell>
          <cell r="E878">
            <v>0</v>
          </cell>
          <cell r="F878">
            <v>1328373</v>
          </cell>
          <cell r="G878">
            <v>0</v>
          </cell>
          <cell r="H878">
            <v>1328373</v>
          </cell>
        </row>
        <row r="879">
          <cell r="C879">
            <v>70002</v>
          </cell>
          <cell r="D879" t="str">
            <v>R &amp; M - COMPUTERS</v>
          </cell>
          <cell r="E879">
            <v>0</v>
          </cell>
          <cell r="F879">
            <v>109353</v>
          </cell>
          <cell r="G879">
            <v>-2900</v>
          </cell>
          <cell r="H879">
            <v>106453</v>
          </cell>
        </row>
        <row r="880">
          <cell r="C880">
            <v>70003</v>
          </cell>
          <cell r="D880" t="str">
            <v>R &amp; M - SANITORY</v>
          </cell>
          <cell r="E880">
            <v>0</v>
          </cell>
          <cell r="F880">
            <v>2337</v>
          </cell>
          <cell r="G880">
            <v>0</v>
          </cell>
          <cell r="H880">
            <v>2337</v>
          </cell>
        </row>
        <row r="881">
          <cell r="C881">
            <v>70004</v>
          </cell>
          <cell r="D881" t="str">
            <v>R &amp; M - ELECTRIC</v>
          </cell>
          <cell r="E881">
            <v>0</v>
          </cell>
          <cell r="F881">
            <v>995479</v>
          </cell>
          <cell r="G881">
            <v>-389</v>
          </cell>
          <cell r="H881">
            <v>995090</v>
          </cell>
        </row>
        <row r="882">
          <cell r="C882">
            <v>70005</v>
          </cell>
          <cell r="D882" t="str">
            <v>R &amp; M - PAINT/POLISH</v>
          </cell>
          <cell r="E882">
            <v>0</v>
          </cell>
          <cell r="F882">
            <v>49500</v>
          </cell>
          <cell r="G882">
            <v>0</v>
          </cell>
          <cell r="H882">
            <v>49500</v>
          </cell>
        </row>
        <row r="883">
          <cell r="C883">
            <v>70006</v>
          </cell>
          <cell r="D883" t="str">
            <v>R &amp; M - OFFICE EQUIPMENTS</v>
          </cell>
          <cell r="E883">
            <v>0</v>
          </cell>
          <cell r="F883">
            <v>716789</v>
          </cell>
          <cell r="G883">
            <v>0</v>
          </cell>
          <cell r="H883">
            <v>716789</v>
          </cell>
        </row>
        <row r="884">
          <cell r="C884">
            <v>70007</v>
          </cell>
          <cell r="D884" t="str">
            <v>R &amp; M - LIFT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</row>
        <row r="885">
          <cell r="C885">
            <v>70008</v>
          </cell>
          <cell r="D885" t="str">
            <v>R &amp; M - FAX MACHINE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</row>
        <row r="886">
          <cell r="C886">
            <v>70009</v>
          </cell>
          <cell r="D886" t="str">
            <v>R &amp; M - ISE CAR # 4899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</row>
        <row r="887">
          <cell r="C887">
            <v>70010</v>
          </cell>
          <cell r="D887" t="str">
            <v>R &amp; M - ISE SCOOTER # 2843</v>
          </cell>
          <cell r="E887">
            <v>0</v>
          </cell>
          <cell r="F887">
            <v>520</v>
          </cell>
          <cell r="G887">
            <v>0</v>
          </cell>
          <cell r="H887">
            <v>520</v>
          </cell>
        </row>
        <row r="888">
          <cell r="C888">
            <v>70011</v>
          </cell>
          <cell r="D888" t="str">
            <v>R &amp; M - ISECTS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</row>
        <row r="889">
          <cell r="C889">
            <v>70012</v>
          </cell>
          <cell r="D889" t="str">
            <v>R &amp; M - WATER MOTER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</row>
        <row r="890">
          <cell r="C890">
            <v>70013</v>
          </cell>
          <cell r="D890" t="str">
            <v>R &amp; M - GENERATOR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</row>
        <row r="891">
          <cell r="C891">
            <v>70014</v>
          </cell>
          <cell r="D891" t="str">
            <v>R &amp; M - FURNITURE &amp; FIXTURE</v>
          </cell>
          <cell r="E891">
            <v>0</v>
          </cell>
          <cell r="F891">
            <v>36450</v>
          </cell>
          <cell r="G891">
            <v>0</v>
          </cell>
          <cell r="H891">
            <v>36450</v>
          </cell>
        </row>
        <row r="892">
          <cell r="C892">
            <v>70015</v>
          </cell>
          <cell r="D892" t="str">
            <v>R &amp; M - ISE CAR 8122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</row>
        <row r="893">
          <cell r="C893">
            <v>70016</v>
          </cell>
          <cell r="D893" t="str">
            <v>R &amp; M - ULTRA TRADING SYSTEM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</row>
        <row r="894">
          <cell r="C894">
            <v>70017</v>
          </cell>
          <cell r="D894" t="str">
            <v>R &amp; M - OTHER</v>
          </cell>
          <cell r="E894">
            <v>0</v>
          </cell>
          <cell r="F894">
            <v>8290</v>
          </cell>
          <cell r="G894">
            <v>0</v>
          </cell>
          <cell r="H894">
            <v>8290</v>
          </cell>
        </row>
        <row r="895">
          <cell r="C895">
            <v>70018</v>
          </cell>
          <cell r="D895" t="str">
            <v>R &amp; M - HEALTH &amp; SECURITY EQUIPMENTS</v>
          </cell>
          <cell r="E895">
            <v>0</v>
          </cell>
          <cell r="F895">
            <v>85715</v>
          </cell>
          <cell r="G895">
            <v>0</v>
          </cell>
          <cell r="H895">
            <v>85715</v>
          </cell>
        </row>
        <row r="896">
          <cell r="C896">
            <v>70019</v>
          </cell>
          <cell r="D896" t="str">
            <v xml:space="preserve">R &amp; M - 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</row>
        <row r="897">
          <cell r="C897">
            <v>70020</v>
          </cell>
          <cell r="D897" t="str">
            <v xml:space="preserve">R &amp; M - GM CAR 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</row>
        <row r="898">
          <cell r="C898">
            <v>70021</v>
          </cell>
          <cell r="D898" t="str">
            <v>R &amp; M - PHOTO COPIER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</row>
        <row r="899">
          <cell r="C899">
            <v>70022</v>
          </cell>
          <cell r="D899" t="str">
            <v>R &amp; M - ISE CAR # HC 933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</row>
        <row r="900">
          <cell r="C900">
            <v>70023</v>
          </cell>
          <cell r="D900" t="str">
            <v>R &amp; M - ISE MOTOR CYCLE # HQ 195</v>
          </cell>
          <cell r="E900">
            <v>0</v>
          </cell>
          <cell r="F900">
            <v>13285</v>
          </cell>
          <cell r="G900">
            <v>0</v>
          </cell>
          <cell r="H900">
            <v>13285</v>
          </cell>
        </row>
        <row r="901">
          <cell r="C901">
            <v>70024</v>
          </cell>
          <cell r="D901" t="str">
            <v xml:space="preserve">R &amp; M - 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</row>
        <row r="902">
          <cell r="C902">
            <v>70025</v>
          </cell>
          <cell r="D902" t="str">
            <v>R &amp; M - ISE CAR MD/CEO</v>
          </cell>
          <cell r="E902">
            <v>0</v>
          </cell>
          <cell r="F902">
            <v>122812</v>
          </cell>
          <cell r="G902">
            <v>0</v>
          </cell>
          <cell r="H902">
            <v>122812</v>
          </cell>
        </row>
        <row r="903">
          <cell r="C903">
            <v>70026</v>
          </cell>
          <cell r="D903" t="str">
            <v>R&amp;M ISE TOWER- BUILDING</v>
          </cell>
          <cell r="E903">
            <v>0</v>
          </cell>
          <cell r="F903">
            <v>429300</v>
          </cell>
          <cell r="G903">
            <v>-8000</v>
          </cell>
          <cell r="H903">
            <v>421300</v>
          </cell>
        </row>
        <row r="904">
          <cell r="C904">
            <v>70027</v>
          </cell>
          <cell r="D904" t="str">
            <v>R&amp;M LED SECREEN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</row>
        <row r="905">
          <cell r="C905">
            <v>70028</v>
          </cell>
          <cell r="D905" t="str">
            <v>R &amp; M ISE VEHICLES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</row>
        <row r="906">
          <cell r="C906">
            <v>70029</v>
          </cell>
          <cell r="D906" t="str">
            <v>HVAC</v>
          </cell>
          <cell r="E906">
            <v>0</v>
          </cell>
          <cell r="F906">
            <v>62047</v>
          </cell>
          <cell r="G906">
            <v>0</v>
          </cell>
          <cell r="H906">
            <v>62047</v>
          </cell>
        </row>
        <row r="907">
          <cell r="C907" t="str">
            <v>71</v>
          </cell>
          <cell r="D907" t="str">
            <v>SEMINAR EXPENSES</v>
          </cell>
        </row>
        <row r="908">
          <cell r="C908">
            <v>71001</v>
          </cell>
          <cell r="D908" t="str">
            <v>SEMINAR - IN HOUSE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</row>
        <row r="909">
          <cell r="C909">
            <v>71002</v>
          </cell>
          <cell r="D909" t="str">
            <v>SEMINAR - OUT SIDE THE PREMISES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</row>
        <row r="910">
          <cell r="C910">
            <v>71003</v>
          </cell>
          <cell r="D910" t="str">
            <v>STAFF TRAINING</v>
          </cell>
          <cell r="E910">
            <v>0</v>
          </cell>
          <cell r="F910">
            <v>453840</v>
          </cell>
          <cell r="G910">
            <v>-5000</v>
          </cell>
          <cell r="H910">
            <v>448840</v>
          </cell>
        </row>
        <row r="911">
          <cell r="C911">
            <v>71004</v>
          </cell>
          <cell r="D911" t="str">
            <v>T.V CABLE EXPENSES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</row>
        <row r="912">
          <cell r="C912">
            <v>71005</v>
          </cell>
          <cell r="D912" t="str">
            <v>AGM SAFE EXPENSES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</row>
        <row r="913">
          <cell r="C913" t="str">
            <v>72</v>
          </cell>
          <cell r="D913" t="str">
            <v>RECEPTION &amp; MEETINGS</v>
          </cell>
        </row>
        <row r="914">
          <cell r="C914">
            <v>72001</v>
          </cell>
          <cell r="D914" t="str">
            <v>TEA/COFFEE/BISCUITS EXPENSES</v>
          </cell>
          <cell r="E914">
            <v>0</v>
          </cell>
          <cell r="F914">
            <v>294622</v>
          </cell>
          <cell r="G914">
            <v>0</v>
          </cell>
          <cell r="H914">
            <v>294622</v>
          </cell>
        </row>
        <row r="915">
          <cell r="C915">
            <v>72002</v>
          </cell>
          <cell r="D915" t="str">
            <v>LUNCH/DINNER/OTHERS - EXECUTIVES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</row>
        <row r="916">
          <cell r="C916">
            <v>72003</v>
          </cell>
          <cell r="D916" t="str">
            <v>LUNCH/DINNER/OTHERS - STAFF</v>
          </cell>
          <cell r="E916">
            <v>0</v>
          </cell>
          <cell r="F916">
            <v>127055</v>
          </cell>
          <cell r="G916">
            <v>-9000</v>
          </cell>
          <cell r="H916">
            <v>118055</v>
          </cell>
        </row>
        <row r="917">
          <cell r="C917">
            <v>72004</v>
          </cell>
          <cell r="D917" t="str">
            <v>RECEPTION &amp; MEETINGS</v>
          </cell>
          <cell r="E917">
            <v>0</v>
          </cell>
          <cell r="F917">
            <v>636217</v>
          </cell>
          <cell r="G917">
            <v>0</v>
          </cell>
          <cell r="H917">
            <v>636217</v>
          </cell>
        </row>
        <row r="918">
          <cell r="C918">
            <v>72005</v>
          </cell>
          <cell r="D918" t="str">
            <v>AVA/MINERAL WATER</v>
          </cell>
          <cell r="E918">
            <v>0</v>
          </cell>
          <cell r="F918">
            <v>76740</v>
          </cell>
          <cell r="G918">
            <v>-620</v>
          </cell>
          <cell r="H918">
            <v>76120</v>
          </cell>
        </row>
        <row r="919">
          <cell r="C919">
            <v>72006</v>
          </cell>
          <cell r="D919" t="str">
            <v>GENERAL BODY / AGM MEETINGS</v>
          </cell>
          <cell r="E919">
            <v>0</v>
          </cell>
          <cell r="F919">
            <v>11952</v>
          </cell>
          <cell r="G919">
            <v>0</v>
          </cell>
          <cell r="H919">
            <v>11952</v>
          </cell>
        </row>
        <row r="920">
          <cell r="C920">
            <v>72007</v>
          </cell>
          <cell r="D920" t="str">
            <v>O&amp;M DEPTT ENTERTAINMENT</v>
          </cell>
          <cell r="E920">
            <v>0</v>
          </cell>
          <cell r="F920">
            <v>129603</v>
          </cell>
          <cell r="G920">
            <v>-273</v>
          </cell>
          <cell r="H920">
            <v>129330</v>
          </cell>
        </row>
        <row r="921">
          <cell r="C921" t="str">
            <v>73</v>
          </cell>
          <cell r="D921" t="str">
            <v>RENT FOR ISE BUILDINGS</v>
          </cell>
        </row>
        <row r="922">
          <cell r="C922">
            <v>73001</v>
          </cell>
          <cell r="D922" t="str">
            <v>RENT - ANEES PLAZA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</row>
        <row r="923">
          <cell r="C923">
            <v>73002</v>
          </cell>
          <cell r="D923" t="str">
            <v>RENT - RAUF CENTRE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</row>
        <row r="924">
          <cell r="C924">
            <v>73003</v>
          </cell>
          <cell r="D924" t="str">
            <v>GROUND RENT - ISE PLOT</v>
          </cell>
          <cell r="E924">
            <v>0</v>
          </cell>
          <cell r="F924">
            <v>22400</v>
          </cell>
          <cell r="G924">
            <v>0</v>
          </cell>
          <cell r="H924">
            <v>22400</v>
          </cell>
        </row>
        <row r="925">
          <cell r="C925">
            <v>73004</v>
          </cell>
          <cell r="D925" t="str">
            <v>HOUSE RENT - MD RESIDENCE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</row>
        <row r="926">
          <cell r="C926">
            <v>73005</v>
          </cell>
          <cell r="D926" t="str">
            <v>RENT - PESHAWAR OFFICE BUILDING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</row>
        <row r="927">
          <cell r="C927" t="str">
            <v>74</v>
          </cell>
          <cell r="D927" t="str">
            <v>UTILITY BILLS</v>
          </cell>
        </row>
        <row r="928">
          <cell r="C928">
            <v>74001</v>
          </cell>
          <cell r="D928" t="str">
            <v>ELECTRICITY BILLS</v>
          </cell>
          <cell r="E928">
            <v>0</v>
          </cell>
          <cell r="F928">
            <v>5035731</v>
          </cell>
          <cell r="G928">
            <v>-1348078</v>
          </cell>
          <cell r="H928">
            <v>3687653</v>
          </cell>
        </row>
        <row r="929">
          <cell r="C929">
            <v>74002</v>
          </cell>
          <cell r="D929" t="str">
            <v>GAS BILLS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</row>
        <row r="930">
          <cell r="C930">
            <v>74003</v>
          </cell>
          <cell r="D930" t="str">
            <v>WATER BILLS</v>
          </cell>
          <cell r="E930">
            <v>0</v>
          </cell>
          <cell r="F930">
            <v>240000</v>
          </cell>
          <cell r="G930">
            <v>-331193</v>
          </cell>
          <cell r="H930">
            <v>-91193</v>
          </cell>
        </row>
        <row r="931">
          <cell r="C931">
            <v>74004</v>
          </cell>
          <cell r="D931" t="str">
            <v>HVAC - ISE TOWERS</v>
          </cell>
          <cell r="E931">
            <v>0</v>
          </cell>
          <cell r="F931">
            <v>1990163</v>
          </cell>
          <cell r="G931">
            <v>-525247</v>
          </cell>
          <cell r="H931">
            <v>1464916</v>
          </cell>
        </row>
        <row r="932">
          <cell r="C932">
            <v>74005</v>
          </cell>
          <cell r="D932" t="str">
            <v>LIFT EXPENSE - ISE TOWERS</v>
          </cell>
          <cell r="E932">
            <v>0</v>
          </cell>
          <cell r="F932">
            <v>646022</v>
          </cell>
          <cell r="G932">
            <v>-148893</v>
          </cell>
          <cell r="H932">
            <v>497129</v>
          </cell>
        </row>
        <row r="933">
          <cell r="C933" t="str">
            <v>75</v>
          </cell>
          <cell r="D933" t="str">
            <v>INSURANCE</v>
          </cell>
        </row>
        <row r="934">
          <cell r="C934">
            <v>75001</v>
          </cell>
          <cell r="D934" t="str">
            <v>INSURANCE - ISE CAR IDJ 4899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</row>
        <row r="935">
          <cell r="C935">
            <v>75002</v>
          </cell>
          <cell r="D935" t="str">
            <v>INSURANCE - FIXED ASSETS</v>
          </cell>
          <cell r="E935">
            <v>0</v>
          </cell>
          <cell r="F935">
            <v>46535</v>
          </cell>
          <cell r="G935">
            <v>0</v>
          </cell>
          <cell r="H935">
            <v>46535</v>
          </cell>
        </row>
        <row r="936">
          <cell r="C936">
            <v>75003</v>
          </cell>
          <cell r="D936" t="str">
            <v>INSURANCE - FIRE &amp; BURGALARY</v>
          </cell>
          <cell r="E936">
            <v>0</v>
          </cell>
          <cell r="F936">
            <v>1732439</v>
          </cell>
          <cell r="G936">
            <v>0</v>
          </cell>
          <cell r="H936">
            <v>1732439</v>
          </cell>
        </row>
        <row r="937">
          <cell r="C937">
            <v>75004</v>
          </cell>
          <cell r="D937" t="str">
            <v>INSURANCE - GROUP INSURANCE</v>
          </cell>
          <cell r="E937">
            <v>0</v>
          </cell>
          <cell r="F937">
            <v>224123</v>
          </cell>
          <cell r="G937">
            <v>0</v>
          </cell>
          <cell r="H937">
            <v>224123</v>
          </cell>
        </row>
        <row r="938">
          <cell r="C938">
            <v>75005</v>
          </cell>
          <cell r="D938" t="str">
            <v>INSURANCE - VESPA SCOOTER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</row>
        <row r="939">
          <cell r="C939">
            <v>75006</v>
          </cell>
          <cell r="D939" t="str">
            <v>INSURANCE - ISE CAR IDL 8122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</row>
        <row r="940">
          <cell r="C940">
            <v>75007</v>
          </cell>
          <cell r="D940" t="str">
            <v xml:space="preserve">INSURANCE - SECRETARY CAR IDN 3467 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</row>
        <row r="941">
          <cell r="C941">
            <v>75008</v>
          </cell>
          <cell r="D941" t="str">
            <v>INSURANCE - TOYOTA HC 933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</row>
        <row r="942">
          <cell r="C942">
            <v>75009</v>
          </cell>
          <cell r="D942" t="str">
            <v>INSURANCE - SUZUKI CULTUS HC 937 (GM)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</row>
        <row r="943">
          <cell r="C943">
            <v>75010</v>
          </cell>
          <cell r="D943" t="str">
            <v>INSURANCE - ISE MOTOR CYCLE # HQ195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</row>
        <row r="944">
          <cell r="C944">
            <v>75011</v>
          </cell>
          <cell r="D944" t="str">
            <v>INSURANCE - HEALTH INSURANCE</v>
          </cell>
          <cell r="E944">
            <v>0</v>
          </cell>
          <cell r="F944">
            <v>2010998</v>
          </cell>
          <cell r="G944">
            <v>-20000</v>
          </cell>
          <cell r="H944">
            <v>1990998</v>
          </cell>
        </row>
        <row r="945">
          <cell r="C945">
            <v>75012</v>
          </cell>
          <cell r="D945" t="str">
            <v>INSURANCE - ISE MANAGERS VEHICELS</v>
          </cell>
          <cell r="E945">
            <v>0</v>
          </cell>
          <cell r="F945">
            <v>140296</v>
          </cell>
          <cell r="G945">
            <v>0</v>
          </cell>
          <cell r="H945">
            <v>140296</v>
          </cell>
        </row>
        <row r="946">
          <cell r="C946">
            <v>75013</v>
          </cell>
          <cell r="D946" t="str">
            <v>INSURANCE - ISE MOTOR CYCLE - PTF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</row>
        <row r="947">
          <cell r="C947">
            <v>75014</v>
          </cell>
          <cell r="D947" t="str">
            <v>INSURANCE - MD/CEO'S CAR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</row>
        <row r="948">
          <cell r="C948" t="str">
            <v>76</v>
          </cell>
          <cell r="D948" t="str">
            <v>BANK CHARGES</v>
          </cell>
        </row>
        <row r="949">
          <cell r="C949">
            <v>76001</v>
          </cell>
          <cell r="D949" t="str">
            <v>BANK CHARGES</v>
          </cell>
          <cell r="E949">
            <v>0</v>
          </cell>
          <cell r="F949">
            <v>119636.04</v>
          </cell>
          <cell r="G949">
            <v>0</v>
          </cell>
          <cell r="H949">
            <v>119636</v>
          </cell>
        </row>
        <row r="950">
          <cell r="C950">
            <v>76002</v>
          </cell>
          <cell r="D950" t="str">
            <v>FINANCE COST</v>
          </cell>
          <cell r="E950">
            <v>0</v>
          </cell>
          <cell r="F950">
            <v>45339820</v>
          </cell>
          <cell r="G950">
            <v>0</v>
          </cell>
          <cell r="H950">
            <v>45339820</v>
          </cell>
        </row>
        <row r="951">
          <cell r="C951">
            <v>76003</v>
          </cell>
          <cell r="D951" t="str">
            <v>FINANCE COST - LEASE</v>
          </cell>
          <cell r="E951">
            <v>0</v>
          </cell>
          <cell r="F951">
            <v>88125</v>
          </cell>
          <cell r="G951">
            <v>0</v>
          </cell>
          <cell r="H951">
            <v>88125</v>
          </cell>
        </row>
        <row r="952">
          <cell r="C952" t="str">
            <v>77</v>
          </cell>
          <cell r="D952" t="str">
            <v>WEBSITE</v>
          </cell>
        </row>
        <row r="953">
          <cell r="C953">
            <v>77001</v>
          </cell>
          <cell r="D953" t="str">
            <v>WEBSITE - REGISTERATION CHARGES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</row>
        <row r="954">
          <cell r="C954">
            <v>77002</v>
          </cell>
          <cell r="D954" t="str">
            <v>WEBSITE - MONTHLY LINE RENT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</row>
        <row r="955">
          <cell r="C955">
            <v>77003</v>
          </cell>
          <cell r="D955" t="str">
            <v>WEBSITE - DOMAIN REGISTERATION</v>
          </cell>
          <cell r="E955">
            <v>0</v>
          </cell>
          <cell r="F955">
            <v>1248</v>
          </cell>
          <cell r="G955">
            <v>0</v>
          </cell>
          <cell r="H955">
            <v>1248</v>
          </cell>
        </row>
        <row r="956">
          <cell r="C956">
            <v>77004</v>
          </cell>
          <cell r="D956" t="str">
            <v>WEBSITE - HOSTING CHARGES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</row>
        <row r="957">
          <cell r="C957">
            <v>77005</v>
          </cell>
          <cell r="D957" t="str">
            <v>WEBSITE - CYBER INTERNET CHARGES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</row>
        <row r="958">
          <cell r="C958">
            <v>77006</v>
          </cell>
          <cell r="D958" t="str">
            <v>WEBSITE - TELEPHONE 2277631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</row>
        <row r="959">
          <cell r="C959" t="str">
            <v>78</v>
          </cell>
          <cell r="D959" t="str">
            <v>MISC. EXPENSES</v>
          </cell>
        </row>
        <row r="960">
          <cell r="C960">
            <v>78001</v>
          </cell>
          <cell r="D960" t="str">
            <v>PLANTS</v>
          </cell>
          <cell r="E960">
            <v>0</v>
          </cell>
          <cell r="F960">
            <v>140160</v>
          </cell>
          <cell r="G960">
            <v>0</v>
          </cell>
          <cell r="H960">
            <v>140160</v>
          </cell>
        </row>
        <row r="961">
          <cell r="C961">
            <v>78002</v>
          </cell>
          <cell r="D961" t="str">
            <v>SNAPS EXPENSES</v>
          </cell>
          <cell r="E961">
            <v>0</v>
          </cell>
          <cell r="F961">
            <v>38192</v>
          </cell>
          <cell r="G961">
            <v>0</v>
          </cell>
          <cell r="H961">
            <v>38192</v>
          </cell>
        </row>
        <row r="962">
          <cell r="C962">
            <v>78003</v>
          </cell>
          <cell r="D962" t="str">
            <v>MISC. EXPENSES</v>
          </cell>
          <cell r="E962">
            <v>0</v>
          </cell>
          <cell r="F962">
            <v>117125</v>
          </cell>
          <cell r="G962">
            <v>0</v>
          </cell>
          <cell r="H962">
            <v>117125</v>
          </cell>
        </row>
        <row r="963">
          <cell r="C963">
            <v>78004</v>
          </cell>
          <cell r="D963" t="str">
            <v>GRANT TO SAFE SECRETARIAT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</row>
        <row r="964">
          <cell r="C964">
            <v>78005</v>
          </cell>
          <cell r="D964" t="str">
            <v>CROCKERY</v>
          </cell>
          <cell r="E964">
            <v>0</v>
          </cell>
          <cell r="F964">
            <v>14965</v>
          </cell>
          <cell r="G964">
            <v>0</v>
          </cell>
          <cell r="H964">
            <v>14965</v>
          </cell>
        </row>
        <row r="965">
          <cell r="C965">
            <v>78006</v>
          </cell>
          <cell r="D965" t="str">
            <v>GENERATOR'S EXPENSES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</row>
        <row r="966">
          <cell r="C966">
            <v>78007</v>
          </cell>
          <cell r="D966" t="str">
            <v>FIRE EXTINGUISHERS</v>
          </cell>
          <cell r="E966">
            <v>0</v>
          </cell>
          <cell r="F966">
            <v>1896</v>
          </cell>
          <cell r="G966">
            <v>0</v>
          </cell>
          <cell r="H966">
            <v>1896</v>
          </cell>
        </row>
        <row r="967">
          <cell r="C967">
            <v>78008</v>
          </cell>
          <cell r="D967" t="str">
            <v>FOREIGN CURRENCY - LOSS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</row>
        <row r="968">
          <cell r="C968">
            <v>78009</v>
          </cell>
          <cell r="D968" t="str">
            <v>FREIGHT CHARGES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</row>
        <row r="969">
          <cell r="C969">
            <v>78010</v>
          </cell>
          <cell r="D969" t="str">
            <v>SUPPORT/DONATIONS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</row>
        <row r="970">
          <cell r="C970">
            <v>78011</v>
          </cell>
          <cell r="D970" t="str">
            <v>RAT CONTROL -  ISE TOWERS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</row>
        <row r="971">
          <cell r="C971">
            <v>78012</v>
          </cell>
          <cell r="D971" t="str">
            <v>COMPENSATION ON LATE DELIVERY OF FLOOR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</row>
        <row r="972">
          <cell r="C972">
            <v>78013</v>
          </cell>
          <cell r="D972" t="str">
            <v>MISC O&amp;M- ISE TOWER</v>
          </cell>
          <cell r="E972">
            <v>0</v>
          </cell>
          <cell r="F972">
            <v>442991</v>
          </cell>
          <cell r="G972">
            <v>0</v>
          </cell>
          <cell r="H972">
            <v>442991</v>
          </cell>
        </row>
        <row r="973">
          <cell r="C973">
            <v>78014</v>
          </cell>
          <cell r="D973" t="str">
            <v>PENALTY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</row>
        <row r="974">
          <cell r="C974">
            <v>78015</v>
          </cell>
          <cell r="D974" t="str">
            <v>SHAFIQ AND CO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</row>
        <row r="975">
          <cell r="C975" t="str">
            <v>79</v>
          </cell>
          <cell r="D975" t="str">
            <v>DEPRECIATIONS</v>
          </cell>
        </row>
        <row r="976">
          <cell r="C976">
            <v>79001</v>
          </cell>
          <cell r="D976" t="str">
            <v>DEPRECIATION - FURNITURE &amp; FIXTURES</v>
          </cell>
          <cell r="E976">
            <v>0</v>
          </cell>
          <cell r="F976">
            <v>412453</v>
          </cell>
          <cell r="G976">
            <v>0</v>
          </cell>
          <cell r="H976">
            <v>412453</v>
          </cell>
        </row>
        <row r="977">
          <cell r="C977">
            <v>79002</v>
          </cell>
          <cell r="D977" t="str">
            <v>DEPRECIATION - OFFICE EQUIPMENTS</v>
          </cell>
          <cell r="E977">
            <v>0</v>
          </cell>
          <cell r="F977">
            <v>276484</v>
          </cell>
          <cell r="G977">
            <v>0</v>
          </cell>
          <cell r="H977">
            <v>276484</v>
          </cell>
        </row>
        <row r="978">
          <cell r="C978">
            <v>79003</v>
          </cell>
          <cell r="D978" t="str">
            <v>DEPRECIATION - COMPUTERS</v>
          </cell>
          <cell r="E978">
            <v>0</v>
          </cell>
          <cell r="F978">
            <v>550489</v>
          </cell>
          <cell r="G978">
            <v>0</v>
          </cell>
          <cell r="H978">
            <v>550489</v>
          </cell>
        </row>
        <row r="979">
          <cell r="C979">
            <v>79004</v>
          </cell>
          <cell r="D979" t="str">
            <v>DEPRECIATION - MOTER VEHICLES</v>
          </cell>
          <cell r="E979">
            <v>0</v>
          </cell>
          <cell r="F979">
            <v>946606</v>
          </cell>
          <cell r="G979">
            <v>0</v>
          </cell>
          <cell r="H979">
            <v>946606</v>
          </cell>
        </row>
        <row r="980">
          <cell r="C980">
            <v>79005</v>
          </cell>
          <cell r="D980" t="str">
            <v>DEPRECIATION - AUTOMATIONS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</row>
        <row r="981">
          <cell r="C981">
            <v>79006</v>
          </cell>
          <cell r="D981" t="str">
            <v>DEPRECIATION - PRIOR YEAR ADJUSTMENT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</row>
        <row r="982">
          <cell r="C982">
            <v>79007</v>
          </cell>
          <cell r="D982" t="str">
            <v>AMORTISATION OF ISE PLOT</v>
          </cell>
          <cell r="E982">
            <v>0</v>
          </cell>
          <cell r="F982">
            <v>2459982</v>
          </cell>
          <cell r="G982">
            <v>0</v>
          </cell>
          <cell r="H982">
            <v>2459982</v>
          </cell>
        </row>
        <row r="983">
          <cell r="C983">
            <v>79008</v>
          </cell>
          <cell r="D983" t="str">
            <v>AMORTISATION</v>
          </cell>
          <cell r="E983">
            <v>0</v>
          </cell>
          <cell r="F983">
            <v>1473283</v>
          </cell>
          <cell r="G983">
            <v>0</v>
          </cell>
          <cell r="H983">
            <v>1473283</v>
          </cell>
        </row>
        <row r="984">
          <cell r="C984">
            <v>79009</v>
          </cell>
          <cell r="D984" t="str">
            <v>AMORTIZATION OF INVESTMENT PROPERTY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</row>
        <row r="985">
          <cell r="C985">
            <v>79010</v>
          </cell>
          <cell r="D985" t="str">
            <v>BUILDING - ISE TOWERS</v>
          </cell>
          <cell r="E985">
            <v>0</v>
          </cell>
          <cell r="F985">
            <v>7155225</v>
          </cell>
          <cell r="G985">
            <v>0</v>
          </cell>
          <cell r="H985">
            <v>7155225</v>
          </cell>
        </row>
        <row r="986">
          <cell r="C986">
            <v>79011</v>
          </cell>
          <cell r="D986" t="str">
            <v>ELECTRICAL EQUIPMENTS - ISE TOWERS</v>
          </cell>
          <cell r="E986">
            <v>0</v>
          </cell>
          <cell r="F986">
            <v>8918096</v>
          </cell>
          <cell r="G986">
            <v>0</v>
          </cell>
          <cell r="H986">
            <v>8918096</v>
          </cell>
        </row>
        <row r="987">
          <cell r="C987">
            <v>79012</v>
          </cell>
          <cell r="D987" t="str">
            <v>HVAC EQUIPMENTS - ISE TOWERS</v>
          </cell>
          <cell r="E987">
            <v>0</v>
          </cell>
          <cell r="F987">
            <v>23726717</v>
          </cell>
          <cell r="G987">
            <v>0</v>
          </cell>
          <cell r="H987">
            <v>23726717</v>
          </cell>
        </row>
        <row r="988">
          <cell r="C988">
            <v>79013</v>
          </cell>
          <cell r="D988" t="str">
            <v>PLUMBING EQUIPMENTS - ISE TOWERS</v>
          </cell>
          <cell r="E988">
            <v>0</v>
          </cell>
          <cell r="F988">
            <v>763740</v>
          </cell>
          <cell r="G988">
            <v>0</v>
          </cell>
          <cell r="H988">
            <v>763740</v>
          </cell>
        </row>
        <row r="989">
          <cell r="C989">
            <v>79014</v>
          </cell>
          <cell r="D989" t="str">
            <v>ELEVATORS - ISE TOWERS</v>
          </cell>
          <cell r="E989">
            <v>0</v>
          </cell>
          <cell r="F989">
            <v>2767548</v>
          </cell>
          <cell r="G989">
            <v>0</v>
          </cell>
          <cell r="H989">
            <v>2767548</v>
          </cell>
        </row>
        <row r="990">
          <cell r="C990">
            <v>79015</v>
          </cell>
          <cell r="D990" t="str">
            <v xml:space="preserve">SECURITY EQUIPMENTS - ISE TOWRS </v>
          </cell>
          <cell r="E990">
            <v>0</v>
          </cell>
          <cell r="F990">
            <v>6050418</v>
          </cell>
          <cell r="G990">
            <v>0</v>
          </cell>
          <cell r="H990">
            <v>6050418</v>
          </cell>
        </row>
        <row r="991">
          <cell r="C991">
            <v>79016</v>
          </cell>
          <cell r="D991" t="str">
            <v>SECURITY IT SYSTEMS - ISE TOWERS</v>
          </cell>
          <cell r="E991">
            <v>0</v>
          </cell>
          <cell r="F991">
            <v>189583</v>
          </cell>
          <cell r="G991">
            <v>0</v>
          </cell>
          <cell r="H991">
            <v>189583</v>
          </cell>
        </row>
        <row r="992">
          <cell r="C992">
            <v>79017</v>
          </cell>
          <cell r="D992" t="str">
            <v>LED SCREEN &amp; TIKER - ISE TOWERS</v>
          </cell>
          <cell r="E992">
            <v>0</v>
          </cell>
          <cell r="F992">
            <v>4583</v>
          </cell>
          <cell r="G992">
            <v>0</v>
          </cell>
          <cell r="H992">
            <v>4583</v>
          </cell>
        </row>
        <row r="993">
          <cell r="C993">
            <v>79018</v>
          </cell>
          <cell r="D993" t="str">
            <v>IT EQUIPMENTS - ISE TOWERS</v>
          </cell>
          <cell r="E993">
            <v>0</v>
          </cell>
          <cell r="F993">
            <v>4490737</v>
          </cell>
          <cell r="G993">
            <v>-7748</v>
          </cell>
          <cell r="H993">
            <v>4482989</v>
          </cell>
        </row>
        <row r="994">
          <cell r="C994">
            <v>79019</v>
          </cell>
          <cell r="D994" t="str">
            <v>INVEST PROP - BUILDING (ISE TOWERS)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</row>
        <row r="995">
          <cell r="C995">
            <v>79020</v>
          </cell>
          <cell r="D995" t="str">
            <v>LAND - REVALUATION SURPLUS</v>
          </cell>
          <cell r="E995">
            <v>0</v>
          </cell>
          <cell r="F995">
            <v>1116054</v>
          </cell>
          <cell r="G995">
            <v>0</v>
          </cell>
          <cell r="H995">
            <v>1116054</v>
          </cell>
        </row>
        <row r="996">
          <cell r="C996">
            <v>79021</v>
          </cell>
          <cell r="D996" t="str">
            <v>BUILDING - REVALUATION SURPLUS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</row>
        <row r="997">
          <cell r="C997">
            <v>79022</v>
          </cell>
          <cell r="D997" t="str">
            <v>BUILDING ALLIED EQUIPMENTS/ASETS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</row>
        <row r="998">
          <cell r="C998">
            <v>79023</v>
          </cell>
          <cell r="D998" t="str">
            <v>IMPAIRMENT ON ASSETS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</row>
        <row r="999">
          <cell r="C999" t="str">
            <v>80</v>
          </cell>
          <cell r="D999" t="str">
            <v>MEMBERSHIP FEES &amp; ALLIED</v>
          </cell>
        </row>
        <row r="1000">
          <cell r="C1000">
            <v>80001</v>
          </cell>
          <cell r="D1000" t="str">
            <v>MEMBERSHIP FEE - S A F E</v>
          </cell>
          <cell r="E1000">
            <v>0</v>
          </cell>
          <cell r="F1000">
            <v>323025</v>
          </cell>
          <cell r="G1000">
            <v>0</v>
          </cell>
          <cell r="H1000">
            <v>323025</v>
          </cell>
        </row>
        <row r="1001">
          <cell r="C1001">
            <v>80002</v>
          </cell>
          <cell r="D1001" t="str">
            <v>NCCPL - ISE MEMBERS MEMBERSHIP FEE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</row>
        <row r="1002">
          <cell r="C1002">
            <v>80003</v>
          </cell>
          <cell r="D1002" t="str">
            <v>MEMBERSHIP SUBS - OTHERS</v>
          </cell>
          <cell r="E1002">
            <v>0</v>
          </cell>
          <cell r="F1002">
            <v>21583</v>
          </cell>
          <cell r="G1002">
            <v>0</v>
          </cell>
          <cell r="H1002">
            <v>21583</v>
          </cell>
        </row>
        <row r="1003">
          <cell r="C1003">
            <v>80004</v>
          </cell>
          <cell r="D1003" t="str">
            <v>CEO - CLUB MEMBERSHIP FEE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</row>
        <row r="1004">
          <cell r="C1004">
            <v>80005</v>
          </cell>
          <cell r="D1004" t="str">
            <v>PAK INSTITUTE OF CORPORATE GOVERNANCE</v>
          </cell>
          <cell r="E1004">
            <v>0</v>
          </cell>
          <cell r="F1004">
            <v>100000</v>
          </cell>
          <cell r="G1004">
            <v>0</v>
          </cell>
          <cell r="H1004">
            <v>100000</v>
          </cell>
        </row>
        <row r="1005">
          <cell r="C1005">
            <v>80006</v>
          </cell>
          <cell r="D1005" t="str">
            <v>PAKISTAN INSTITUTE OF CAPITAL MARKETS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</row>
        <row r="1006">
          <cell r="C1006" t="str">
            <v>81</v>
          </cell>
          <cell r="D1006" t="str">
            <v>UTS-TRADING CONNECTIVITY CHARGES</v>
          </cell>
        </row>
        <row r="1007">
          <cell r="C1007">
            <v>81001</v>
          </cell>
          <cell r="D1007" t="str">
            <v>UNIFIED TRADING SYSTEM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</row>
        <row r="1008">
          <cell r="C1008">
            <v>81002</v>
          </cell>
          <cell r="D1008" t="str">
            <v>RSA SOFTWARE &amp; TOKEN CHARGES</v>
          </cell>
          <cell r="E1008">
            <v>0</v>
          </cell>
          <cell r="F1008">
            <v>67044</v>
          </cell>
          <cell r="G1008">
            <v>0</v>
          </cell>
          <cell r="H1008">
            <v>67044</v>
          </cell>
        </row>
        <row r="1009">
          <cell r="C1009">
            <v>81003</v>
          </cell>
          <cell r="D1009" t="str">
            <v>ISDN LINE FOR REMOTE TRADING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</row>
        <row r="1010">
          <cell r="C1010">
            <v>81004</v>
          </cell>
          <cell r="D1010" t="str">
            <v>CYBER INTERNET SERVICES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</row>
        <row r="1011">
          <cell r="C1011">
            <v>81005</v>
          </cell>
          <cell r="D1011" t="str">
            <v>T.V. CABLE CHARGES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</row>
        <row r="1012">
          <cell r="C1012">
            <v>81006</v>
          </cell>
          <cell r="D1012" t="str">
            <v>MACAFEE ANTI VIRUS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</row>
        <row r="1013">
          <cell r="C1013">
            <v>81007</v>
          </cell>
          <cell r="D1013" t="str">
            <v>R &amp; M - ULTRA TRADING SYSTEM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</row>
        <row r="1014">
          <cell r="C1014">
            <v>81008</v>
          </cell>
          <cell r="D1014" t="str">
            <v>WEBSITE MAINTENANCE EXPENSES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</row>
        <row r="1015">
          <cell r="C1015">
            <v>81009</v>
          </cell>
          <cell r="D1015" t="str">
            <v>TELEPHONE # 2277631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</row>
        <row r="1016">
          <cell r="C1016">
            <v>81010</v>
          </cell>
          <cell r="D1016" t="str">
            <v>TELEPHONE # 2209653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</row>
        <row r="1017">
          <cell r="C1017">
            <v>81011</v>
          </cell>
          <cell r="D1017" t="str">
            <v>TELEPHONE # 2209654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</row>
        <row r="1018">
          <cell r="C1018">
            <v>81012</v>
          </cell>
          <cell r="D1018" t="str">
            <v>TELEPHONE # 2209591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</row>
        <row r="1019">
          <cell r="C1019">
            <v>81013</v>
          </cell>
          <cell r="D1019" t="str">
            <v>ISDN TELEPHONE LINE - REMOTE TRADING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</row>
        <row r="1020">
          <cell r="C1020">
            <v>81014</v>
          </cell>
          <cell r="D1020" t="str">
            <v>BANDWIDTH CH - UNIFIED TRADING SYSTEM</v>
          </cell>
          <cell r="E1020">
            <v>0</v>
          </cell>
          <cell r="F1020">
            <v>1408069</v>
          </cell>
          <cell r="G1020">
            <v>-29192</v>
          </cell>
          <cell r="H1020">
            <v>1378877</v>
          </cell>
        </row>
        <row r="1021">
          <cell r="C1021">
            <v>81015</v>
          </cell>
          <cell r="D1021" t="str">
            <v>NAYATEL - INTERNET FOR UTS</v>
          </cell>
          <cell r="E1021">
            <v>0</v>
          </cell>
          <cell r="F1021">
            <v>331400</v>
          </cell>
          <cell r="G1021">
            <v>0</v>
          </cell>
          <cell r="H1021">
            <v>331400</v>
          </cell>
        </row>
        <row r="1022">
          <cell r="C1022">
            <v>81016</v>
          </cell>
          <cell r="D1022" t="str">
            <v>PTCL CO-LOCATION ANTENNA - WIRELESS</v>
          </cell>
          <cell r="E1022">
            <v>0</v>
          </cell>
          <cell r="F1022">
            <v>464230</v>
          </cell>
          <cell r="G1022">
            <v>0</v>
          </cell>
          <cell r="H1022">
            <v>464230</v>
          </cell>
        </row>
        <row r="1023">
          <cell r="C1023">
            <v>81017</v>
          </cell>
          <cell r="D1023" t="str">
            <v>TELEPHONE # 2209654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</row>
        <row r="1024">
          <cell r="C1024">
            <v>81018</v>
          </cell>
          <cell r="D1024" t="str">
            <v>TELEPHONE # 2209591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</row>
        <row r="1025">
          <cell r="C1025" t="str">
            <v>82</v>
          </cell>
          <cell r="D1025" t="str">
            <v>BAD DEBTS</v>
          </cell>
        </row>
        <row r="1026">
          <cell r="C1026">
            <v>82001</v>
          </cell>
          <cell r="D1026" t="str">
            <v xml:space="preserve">BAD DEBTS - ANNUAL LISTING FEE 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</row>
        <row r="1027">
          <cell r="C1027">
            <v>82002</v>
          </cell>
          <cell r="D1027" t="str">
            <v>BAD DEBTS - ADDITIONAL LISTING FEE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</row>
        <row r="1028">
          <cell r="C1028">
            <v>82003</v>
          </cell>
          <cell r="D1028" t="str">
            <v>BAD DEBTS - ISE MEMBERS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</row>
        <row r="1029">
          <cell r="C1029">
            <v>82004</v>
          </cell>
          <cell r="D1029" t="str">
            <v>BAD DEBTS - OTHERS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</row>
        <row r="1030">
          <cell r="C1030">
            <v>82005</v>
          </cell>
          <cell r="D1030" t="str">
            <v>WRITTEN OFF OF FIXED ASSETS</v>
          </cell>
          <cell r="E1030">
            <v>0</v>
          </cell>
          <cell r="F1030">
            <v>1571501</v>
          </cell>
          <cell r="G1030">
            <v>0</v>
          </cell>
          <cell r="H1030">
            <v>1571501</v>
          </cell>
        </row>
        <row r="1031">
          <cell r="C1031" t="str">
            <v>83</v>
          </cell>
          <cell r="D1031" t="str">
            <v>DOUBTFUL DEBTS</v>
          </cell>
        </row>
        <row r="1032">
          <cell r="C1032">
            <v>83001</v>
          </cell>
          <cell r="D1032" t="str">
            <v>DOUBTFUL DEBTS - ANNUAL LISTING FEE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</row>
        <row r="1033">
          <cell r="C1033">
            <v>83002</v>
          </cell>
          <cell r="D1033" t="str">
            <v>DOUBTFUL DEBTS - ADDITIONAL LISTING FEE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</row>
        <row r="1034">
          <cell r="C1034">
            <v>83003</v>
          </cell>
          <cell r="D1034" t="str">
            <v>DOUBTFUL DEBTS - ISE MEMBERS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</row>
        <row r="1035">
          <cell r="C1035" t="str">
            <v>84</v>
          </cell>
          <cell r="D1035" t="str">
            <v>WORKERS' WELFARE FUND</v>
          </cell>
        </row>
        <row r="1036">
          <cell r="C1036">
            <v>84001</v>
          </cell>
          <cell r="D1036" t="str">
            <v>WORKERS' WELFARE FUND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</row>
        <row r="1037">
          <cell r="C1037">
            <v>84002</v>
          </cell>
          <cell r="D1037" t="str">
            <v>FINANCE COST ON SALE OF OFFICE SPACE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</row>
        <row r="1038">
          <cell r="C1038" t="str">
            <v>85</v>
          </cell>
          <cell r="D1038" t="str">
            <v>DEMUTUALIZATION/INTEGRATION ISE</v>
          </cell>
        </row>
        <row r="1039">
          <cell r="C1039">
            <v>85001</v>
          </cell>
          <cell r="D1039" t="str">
            <v>CONSULTANT FEE</v>
          </cell>
          <cell r="E1039">
            <v>0</v>
          </cell>
          <cell r="F1039">
            <v>500000</v>
          </cell>
          <cell r="G1039">
            <v>0</v>
          </cell>
          <cell r="H1039">
            <v>500000</v>
          </cell>
        </row>
        <row r="1040">
          <cell r="C1040">
            <v>85002</v>
          </cell>
          <cell r="D1040" t="str">
            <v>DEMUTUALIZTRAVELLING/HOTELING EXPNESES</v>
          </cell>
          <cell r="E1040">
            <v>0</v>
          </cell>
          <cell r="F1040">
            <v>462906</v>
          </cell>
          <cell r="G1040">
            <v>0</v>
          </cell>
          <cell r="H1040">
            <v>462906</v>
          </cell>
        </row>
        <row r="1041">
          <cell r="C1041" t="str">
            <v>86</v>
          </cell>
          <cell r="D1041" t="str">
            <v>PESHAWAR TRADING FLOOR EXPENSES</v>
          </cell>
        </row>
        <row r="1042">
          <cell r="C1042">
            <v>86001</v>
          </cell>
          <cell r="D1042" t="str">
            <v>SALARY - PTF STAFF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</row>
        <row r="1043">
          <cell r="C1043">
            <v>86002</v>
          </cell>
          <cell r="D1043" t="str">
            <v>CONVEYANCE - PTF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</row>
        <row r="1044">
          <cell r="C1044">
            <v>86003</v>
          </cell>
          <cell r="D1044" t="str">
            <v>FUEL FOR MOTER BIC 258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</row>
        <row r="1045">
          <cell r="C1045">
            <v>86004</v>
          </cell>
          <cell r="D1045" t="str">
            <v>HOSPITALITY - PTF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</row>
        <row r="1046">
          <cell r="C1046">
            <v>86005</v>
          </cell>
          <cell r="D1046" t="str">
            <v>COURIER/POSTAGE CHARGES - PTF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</row>
        <row r="1047">
          <cell r="C1047">
            <v>86006</v>
          </cell>
          <cell r="D1047" t="str">
            <v>TELEPHONE/FAX CHARGES - PTF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</row>
        <row r="1048">
          <cell r="C1048">
            <v>86007</v>
          </cell>
          <cell r="D1048" t="str">
            <v>PRINTING/STATIONERY - PTF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</row>
        <row r="1049">
          <cell r="C1049">
            <v>86008</v>
          </cell>
          <cell r="D1049" t="str">
            <v>NEWS PAPERS/PERIODICALS - PTF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</row>
        <row r="1050">
          <cell r="C1050">
            <v>86009</v>
          </cell>
          <cell r="D1050" t="str">
            <v>ADVERTISEMENTS - PTF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</row>
        <row r="1051">
          <cell r="C1051">
            <v>86010</v>
          </cell>
          <cell r="D1051" t="str">
            <v>LEGAL &amp; PROFESSIONAL CHARGES - PTF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</row>
        <row r="1052">
          <cell r="C1052">
            <v>86011</v>
          </cell>
          <cell r="D1052" t="str">
            <v>MAINTENANCE &amp; SERVICE CONTRACTS - PTF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</row>
        <row r="1053">
          <cell r="C1053">
            <v>86012</v>
          </cell>
          <cell r="D1053" t="str">
            <v>REPAIRS &amp; MAINTENANCE - PTF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</row>
        <row r="1054">
          <cell r="C1054">
            <v>86013</v>
          </cell>
          <cell r="D1054" t="str">
            <v>RENT - PTF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</row>
        <row r="1055">
          <cell r="C1055">
            <v>86014</v>
          </cell>
          <cell r="D1055" t="str">
            <v>INSURANCE CHARGES - PTF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</row>
        <row r="1056">
          <cell r="C1056">
            <v>86015</v>
          </cell>
          <cell r="D1056" t="str">
            <v>DEPRECIATIONS - PTF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</row>
        <row r="1057">
          <cell r="C1057">
            <v>86016</v>
          </cell>
          <cell r="D1057" t="str">
            <v>MISC EXPENSES - PTF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</row>
        <row r="1058">
          <cell r="C1058">
            <v>86017</v>
          </cell>
          <cell r="D1058" t="str">
            <v>SUPPLIES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</row>
        <row r="1059">
          <cell r="C1059">
            <v>86018</v>
          </cell>
          <cell r="D1059" t="str">
            <v>UTILITY BILLS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</row>
        <row r="1060">
          <cell r="C1060" t="str">
            <v>87</v>
          </cell>
          <cell r="D1060" t="str">
            <v>CORPORATE SOCIAL RESPONSIBILITY (CSR)</v>
          </cell>
        </row>
        <row r="1061">
          <cell r="C1061">
            <v>87001</v>
          </cell>
          <cell r="D1061" t="str">
            <v>Corporate Social Responsibility (CSR)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</row>
        <row r="1062">
          <cell r="C1062">
            <v>87002</v>
          </cell>
          <cell r="D1062" t="str">
            <v>RESEARCH &amp; DEVELOPMENT</v>
          </cell>
          <cell r="E1062">
            <v>0</v>
          </cell>
          <cell r="F1062">
            <v>856883</v>
          </cell>
          <cell r="G1062">
            <v>0</v>
          </cell>
          <cell r="H1062">
            <v>856883</v>
          </cell>
        </row>
        <row r="1063">
          <cell r="C1063">
            <v>87003</v>
          </cell>
          <cell r="D1063" t="str">
            <v>SEMINARS &amp; WORKSHOPS</v>
          </cell>
          <cell r="E1063">
            <v>0</v>
          </cell>
          <cell r="F1063">
            <v>335648</v>
          </cell>
          <cell r="G1063">
            <v>-80000</v>
          </cell>
          <cell r="H1063">
            <v>255648</v>
          </cell>
        </row>
        <row r="1064">
          <cell r="C1064" t="str">
            <v>88</v>
          </cell>
          <cell r="D1064" t="str">
            <v>COMMISSION</v>
          </cell>
        </row>
        <row r="1065">
          <cell r="C1065">
            <v>88001</v>
          </cell>
          <cell r="D1065" t="str">
            <v>COMMISSION - RENTAL</v>
          </cell>
          <cell r="E1065">
            <v>0</v>
          </cell>
          <cell r="F1065">
            <v>187500</v>
          </cell>
          <cell r="G1065">
            <v>0</v>
          </cell>
          <cell r="H1065">
            <v>187500</v>
          </cell>
        </row>
        <row r="1066">
          <cell r="C1066">
            <v>88002</v>
          </cell>
          <cell r="D1066" t="str">
            <v>COMMISSION-SALE OF SPACE</v>
          </cell>
          <cell r="E1066">
            <v>0</v>
          </cell>
          <cell r="F1066">
            <v>231570</v>
          </cell>
          <cell r="G1066">
            <v>0</v>
          </cell>
          <cell r="H1066">
            <v>231570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ranch Wise"/>
      <sheetName val="Rev tops"/>
      <sheetName val="B.Wise rev Var"/>
      <sheetName val="B.Wise Exp ana"/>
      <sheetName val="Rental Inc"/>
      <sheetName val="Sheet3"/>
      <sheetName val="Rev Top"/>
      <sheetName val="Rev_MONTHLY"/>
      <sheetName val="TOPs"/>
      <sheetName val="Revenue07"/>
      <sheetName val="2007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11.1"/>
      <sheetName val="E11.2"/>
      <sheetName val="E11.3"/>
      <sheetName val="E11.4"/>
      <sheetName val="Def. Tax"/>
      <sheetName val="TOPs"/>
      <sheetName val="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tatements"/>
      <sheetName val="Uncorrected Misstatements"/>
      <sheetName val="DropDowns"/>
      <sheetName val="Q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is LH"/>
      <sheetName val="Dis CH"/>
      <sheetName val="Vehicle"/>
      <sheetName val="BD"/>
      <sheetName val="6M DTAX"/>
      <sheetName val="FA Recon"/>
      <sheetName val="Prov. 2003"/>
      <sheetName val="Def. Tax"/>
      <sheetName val="Tax Profit"/>
      <sheetName val="Acc. Dep."/>
      <sheetName val="Tax Dep."/>
      <sheetName val="Q1"/>
      <sheetName val="DropDowns"/>
      <sheetName val="TMPSHT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"/>
      <sheetName val="PLBS"/>
      <sheetName val="PLC"/>
      <sheetName val="BSC"/>
      <sheetName val="CFC"/>
      <sheetName val="CGI"/>
      <sheetName val="Graph"/>
      <sheetName val="Exchequers"/>
      <sheetName val="Budget Variance"/>
      <sheetName val="Reasons of Profit"/>
      <sheetName val="Printed ac"/>
      <sheetName val="Q1"/>
      <sheetName val="DropDow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Month Sales Forecast"/>
      <sheetName val="About JaxWorks"/>
      <sheetName val="#REF"/>
      <sheetName val="ASSETS"/>
      <sheetName val="P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currency-converter.org.uk/currency-rates/historical/table/CAD-USD.html" TargetMode="Externa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urrency-converter.org.uk/currency-rates/historical/table/CAD-USD.html" TargetMode="External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9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7" tint="-0.249977111117893"/>
  </sheetPr>
  <dimension ref="B1:P85"/>
  <sheetViews>
    <sheetView view="pageBreakPreview" zoomScale="60" zoomScaleNormal="100" zoomScaleSheetLayoutView="100" workbookViewId="0">
      <selection activeCell="N9" sqref="N9"/>
    </sheetView>
  </sheetViews>
  <sheetFormatPr defaultColWidth="9.140625" defaultRowHeight="12.75"/>
  <cols>
    <col min="1" max="1" width="13.140625" style="1" customWidth="1"/>
    <col min="2" max="2" width="44.42578125" style="1" customWidth="1"/>
    <col min="3" max="3" width="20.140625" style="60" customWidth="1"/>
    <col min="4" max="4" width="16.85546875" style="14" customWidth="1"/>
    <col min="5" max="5" width="16.85546875" style="231" customWidth="1"/>
    <col min="6" max="7" width="10" style="1" hidden="1" customWidth="1"/>
    <col min="8" max="8" width="10" style="1" customWidth="1"/>
    <col min="9" max="9" width="11.28515625" style="1" hidden="1" customWidth="1"/>
    <col min="10" max="10" width="10.28515625" style="4" hidden="1" customWidth="1"/>
    <col min="11" max="11" width="13.5703125" style="4" hidden="1" customWidth="1"/>
    <col min="12" max="12" width="0" style="1" hidden="1" customWidth="1"/>
    <col min="13" max="16384" width="9.140625" style="1"/>
  </cols>
  <sheetData>
    <row r="1" spans="2:16">
      <c r="B1" s="73" t="str">
        <f>'R. BS Jan'!B1</f>
        <v>ESCAPE SWIMWEAR</v>
      </c>
      <c r="C1" s="23"/>
      <c r="E1" s="14"/>
    </row>
    <row r="2" spans="2:16">
      <c r="B2" s="2" t="s">
        <v>10</v>
      </c>
      <c r="C2" s="23"/>
      <c r="E2" s="14"/>
    </row>
    <row r="3" spans="2:16">
      <c r="B3" s="2" t="str">
        <f>'Per Unit Average Cost'!B3</f>
        <v>FOR THE PERIOD ENDED August 31, 2020</v>
      </c>
      <c r="C3" s="23"/>
      <c r="E3" s="14"/>
    </row>
    <row r="4" spans="2:16">
      <c r="B4" s="2" t="s">
        <v>713</v>
      </c>
      <c r="C4" s="23"/>
      <c r="E4" s="14"/>
    </row>
    <row r="5" spans="2:16">
      <c r="C5" s="30" t="s">
        <v>737</v>
      </c>
      <c r="D5" s="14">
        <f>'Sales Jan to Aug'!B229</f>
        <v>1569</v>
      </c>
      <c r="E5" s="14"/>
      <c r="J5" s="4">
        <v>110000</v>
      </c>
    </row>
    <row r="6" spans="2:16">
      <c r="C6" s="47" t="s">
        <v>738</v>
      </c>
      <c r="D6" s="199" t="s">
        <v>729</v>
      </c>
      <c r="E6" s="222" t="s">
        <v>739</v>
      </c>
      <c r="J6" s="4" t="s">
        <v>720</v>
      </c>
      <c r="K6" s="4" t="s">
        <v>721</v>
      </c>
    </row>
    <row r="7" spans="2:16">
      <c r="B7" s="127" t="s">
        <v>206</v>
      </c>
      <c r="C7" s="200">
        <f>'Per Unit Average Cost'!C6</f>
        <v>27.710121096239639</v>
      </c>
      <c r="D7" s="129">
        <f>C7*$D$5</f>
        <v>43477.179999999993</v>
      </c>
      <c r="E7" s="223">
        <v>1</v>
      </c>
      <c r="F7" s="71">
        <f>'Per Unit Average Cost'!M6</f>
        <v>43477.179999999993</v>
      </c>
      <c r="G7" s="71">
        <f>F7/$D$5</f>
        <v>27.710121096239639</v>
      </c>
      <c r="H7" s="71">
        <f>D7-'R. P&amp;L Mthws Dtld w shipping'!K6</f>
        <v>0</v>
      </c>
      <c r="J7" s="4">
        <v>1400</v>
      </c>
      <c r="K7" s="4">
        <f>J7*$J$5</f>
        <v>154000000</v>
      </c>
    </row>
    <row r="8" spans="2:16">
      <c r="B8" s="1" t="s">
        <v>194</v>
      </c>
      <c r="C8" s="201">
        <f>'Per Unit Average Cost'!C7</f>
        <v>83.639636711281071</v>
      </c>
      <c r="D8" s="53">
        <f t="shared" ref="D8:D64" si="0">C8*$D$5</f>
        <v>131230.59</v>
      </c>
      <c r="E8" s="224"/>
      <c r="F8" s="71">
        <f>'Per Unit Average Cost'!M7</f>
        <v>131230.59</v>
      </c>
      <c r="G8" s="71">
        <f t="shared" ref="G8:G64" si="1">F8/$D$5</f>
        <v>83.639636711281071</v>
      </c>
      <c r="H8" s="71"/>
    </row>
    <row r="9" spans="2:16">
      <c r="B9" s="1" t="s">
        <v>202</v>
      </c>
      <c r="C9" s="201">
        <f>'Per Unit Average Cost'!C8</f>
        <v>-65.779356277884006</v>
      </c>
      <c r="D9" s="53">
        <f t="shared" si="0"/>
        <v>-103207.81</v>
      </c>
      <c r="E9" s="224"/>
      <c r="F9" s="71">
        <f>'Per Unit Average Cost'!M8</f>
        <v>-103207.81</v>
      </c>
      <c r="G9" s="71">
        <f t="shared" si="1"/>
        <v>-65.779356277884006</v>
      </c>
      <c r="H9" s="71"/>
      <c r="M9" s="1" t="s">
        <v>742</v>
      </c>
      <c r="N9" s="71">
        <f>P9</f>
        <v>114.02901405832539</v>
      </c>
      <c r="O9" s="235">
        <v>1</v>
      </c>
      <c r="P9" s="71">
        <f>N10/O10</f>
        <v>114.02901405832539</v>
      </c>
    </row>
    <row r="10" spans="2:16">
      <c r="B10" s="1" t="s">
        <v>618</v>
      </c>
      <c r="C10" s="201">
        <f>'Per Unit Average Cost'!C9</f>
        <v>2.275678776290631</v>
      </c>
      <c r="D10" s="53">
        <f t="shared" si="0"/>
        <v>3570.54</v>
      </c>
      <c r="E10" s="224"/>
      <c r="F10" s="71">
        <f>'Per Unit Average Cost'!M9</f>
        <v>3570.54</v>
      </c>
      <c r="G10" s="71">
        <f t="shared" si="1"/>
        <v>2.275678776290631</v>
      </c>
      <c r="H10" s="71"/>
      <c r="M10" s="1" t="s">
        <v>741</v>
      </c>
      <c r="N10" s="71">
        <f>C61</f>
        <v>-45.611605623330156</v>
      </c>
      <c r="O10" s="235">
        <f>-O9+O11</f>
        <v>-0.4</v>
      </c>
      <c r="P10" s="71"/>
    </row>
    <row r="11" spans="2:16" ht="14.1" customHeight="1">
      <c r="B11" s="1" t="s">
        <v>633</v>
      </c>
      <c r="C11" s="201">
        <f>'Per Unit Average Cost'!C10</f>
        <v>7.9410579987253032</v>
      </c>
      <c r="D11" s="53">
        <f t="shared" si="0"/>
        <v>12459.52</v>
      </c>
      <c r="E11" s="224"/>
      <c r="F11" s="71">
        <f>'Per Unit Average Cost'!M10</f>
        <v>12459.52</v>
      </c>
      <c r="G11" s="71">
        <f t="shared" si="1"/>
        <v>7.9410579987253032</v>
      </c>
      <c r="H11" s="71"/>
      <c r="M11" s="1" t="s">
        <v>743</v>
      </c>
      <c r="N11" s="71">
        <f>SUM(N9:N10)</f>
        <v>68.417408434995224</v>
      </c>
      <c r="O11" s="235">
        <v>0.6</v>
      </c>
    </row>
    <row r="12" spans="2:16" ht="14.1" customHeight="1">
      <c r="B12" s="1" t="str">
        <f>'R. P&amp;L Mthws Dtld w shipping'!B11</f>
        <v>Less: Sales Returns</v>
      </c>
      <c r="C12" s="201">
        <f>'Per Unit Average Cost'!C11</f>
        <v>-0.36689611217335882</v>
      </c>
      <c r="D12" s="53">
        <f t="shared" si="0"/>
        <v>-575.66</v>
      </c>
      <c r="E12" s="224"/>
      <c r="F12" s="71"/>
      <c r="G12" s="71"/>
      <c r="H12" s="71"/>
      <c r="N12" s="71"/>
      <c r="O12" s="235"/>
    </row>
    <row r="13" spans="2:16">
      <c r="B13" s="127" t="s">
        <v>12</v>
      </c>
      <c r="C13" s="202">
        <f>'Per Unit Average Cost'!C12</f>
        <v>-37.266326710869102</v>
      </c>
      <c r="D13" s="129">
        <f t="shared" si="0"/>
        <v>-58470.866609353623</v>
      </c>
      <c r="E13" s="233">
        <f>D13/D7</f>
        <v>-1.3448633653183955</v>
      </c>
      <c r="F13" s="71">
        <f>'Per Unit Average Cost'!M12</f>
        <v>-58470.866609353623</v>
      </c>
      <c r="G13" s="71">
        <f t="shared" si="1"/>
        <v>-37.266326710869102</v>
      </c>
      <c r="H13" s="71"/>
      <c r="J13" s="4">
        <f>-J82</f>
        <v>-760</v>
      </c>
      <c r="K13" s="4">
        <f>-K84</f>
        <v>-83600000</v>
      </c>
    </row>
    <row r="14" spans="2:16">
      <c r="B14" s="1" t="s">
        <v>195</v>
      </c>
      <c r="C14" s="201">
        <f>'Per Unit Average Cost'!C13</f>
        <v>-7.9952757444053244</v>
      </c>
      <c r="D14" s="67">
        <f t="shared" si="0"/>
        <v>-12544.587642971954</v>
      </c>
      <c r="E14" s="225"/>
      <c r="F14" s="71">
        <f>'Per Unit Average Cost'!M13</f>
        <v>-12544.587642971954</v>
      </c>
      <c r="G14" s="71">
        <f t="shared" si="1"/>
        <v>-7.9952757444053244</v>
      </c>
      <c r="H14" s="71"/>
    </row>
    <row r="15" spans="2:16">
      <c r="B15" s="1" t="s">
        <v>205</v>
      </c>
      <c r="C15" s="201">
        <f>'Per Unit Average Cost'!C14</f>
        <v>-2.9935207138304651</v>
      </c>
      <c r="D15" s="67">
        <f t="shared" si="0"/>
        <v>-4696.8339999999998</v>
      </c>
      <c r="E15" s="225"/>
      <c r="F15" s="71">
        <f>'Per Unit Average Cost'!M14</f>
        <v>-4696.8339999999998</v>
      </c>
      <c r="G15" s="71">
        <f t="shared" si="1"/>
        <v>-2.9935207138304651</v>
      </c>
      <c r="H15" s="71"/>
    </row>
    <row r="16" spans="2:16">
      <c r="B16" s="135" t="s">
        <v>196</v>
      </c>
      <c r="C16" s="203">
        <f>'Per Unit Average Cost'!C15</f>
        <v>-9.3193002129391118</v>
      </c>
      <c r="D16" s="137">
        <f t="shared" si="0"/>
        <v>-14621.982034101466</v>
      </c>
      <c r="E16" s="226"/>
      <c r="F16" s="71">
        <f>'Per Unit Average Cost'!M15</f>
        <v>-14621.982034101467</v>
      </c>
      <c r="G16" s="71">
        <f t="shared" si="1"/>
        <v>-9.3193002129391118</v>
      </c>
      <c r="H16" s="71"/>
    </row>
    <row r="17" spans="2:11">
      <c r="B17" s="124" t="s">
        <v>658</v>
      </c>
      <c r="C17" s="207">
        <f>'Per Unit Average Cost'!C16</f>
        <v>-2.8044104525175277</v>
      </c>
      <c r="D17" s="121">
        <f t="shared" si="0"/>
        <v>-4400.1200000000008</v>
      </c>
      <c r="E17" s="227"/>
      <c r="F17" s="71">
        <f>'Per Unit Average Cost'!M16</f>
        <v>-4400.1200000000008</v>
      </c>
      <c r="G17" s="71">
        <f t="shared" si="1"/>
        <v>-2.8044104525175277</v>
      </c>
      <c r="H17" s="71"/>
    </row>
    <row r="18" spans="2:11">
      <c r="B18" s="125" t="s">
        <v>659</v>
      </c>
      <c r="C18" s="208">
        <f>'Per Unit Average Cost'!C17</f>
        <v>-0.2132568514977693</v>
      </c>
      <c r="D18" s="121">
        <f t="shared" si="0"/>
        <v>-334.6</v>
      </c>
      <c r="E18" s="227"/>
      <c r="F18" s="71">
        <f>'Per Unit Average Cost'!M17</f>
        <v>-334.6</v>
      </c>
      <c r="G18" s="71">
        <f t="shared" si="1"/>
        <v>-0.2132568514977693</v>
      </c>
      <c r="H18" s="71"/>
    </row>
    <row r="19" spans="2:11">
      <c r="B19" s="126" t="s">
        <v>660</v>
      </c>
      <c r="C19" s="209">
        <f>'Per Unit Average Cost'!C18</f>
        <v>-6.301632908923815</v>
      </c>
      <c r="D19" s="122">
        <f t="shared" si="0"/>
        <v>-9887.2620341014663</v>
      </c>
      <c r="E19" s="228"/>
      <c r="F19" s="71">
        <f>'Per Unit Average Cost'!M18</f>
        <v>-9887.2620341014663</v>
      </c>
      <c r="G19" s="71">
        <f t="shared" si="1"/>
        <v>-6.301632908923815</v>
      </c>
      <c r="H19" s="71"/>
    </row>
    <row r="20" spans="2:11">
      <c r="B20" s="1" t="s">
        <v>634</v>
      </c>
      <c r="C20" s="201">
        <f>'Per Unit Average Cost'!C19</f>
        <v>-0.58153405035054184</v>
      </c>
      <c r="D20" s="67">
        <f t="shared" si="0"/>
        <v>-912.4269250000001</v>
      </c>
      <c r="E20" s="225"/>
      <c r="F20" s="71">
        <f>'Per Unit Average Cost'!M19</f>
        <v>-912.4269250000001</v>
      </c>
      <c r="G20" s="71">
        <f t="shared" si="1"/>
        <v>-0.58153405035054184</v>
      </c>
      <c r="H20" s="71"/>
    </row>
    <row r="21" spans="2:11">
      <c r="B21" s="257" t="s">
        <v>197</v>
      </c>
      <c r="C21" s="271">
        <f>'Per Unit Average Cost'!C20</f>
        <v>-16.335019762447548</v>
      </c>
      <c r="D21" s="137">
        <f t="shared" si="0"/>
        <v>-25629.646007280204</v>
      </c>
      <c r="E21" s="226"/>
      <c r="F21" s="71">
        <f>'Per Unit Average Cost'!M20</f>
        <v>-25629.646007280204</v>
      </c>
      <c r="G21" s="71">
        <f t="shared" si="1"/>
        <v>-16.335019762447548</v>
      </c>
      <c r="H21" s="71"/>
    </row>
    <row r="22" spans="2:11">
      <c r="B22" s="189" t="str">
        <f>'Trial Balance Apr'!D44</f>
        <v>Advertisement and Marketing - Facebook Ads</v>
      </c>
      <c r="C22" s="207">
        <f>'Per Unit Average Cost'!C21</f>
        <v>-4.1587621377311628</v>
      </c>
      <c r="D22" s="207">
        <f t="shared" si="0"/>
        <v>-6525.0977941001947</v>
      </c>
      <c r="E22" s="207"/>
      <c r="F22" s="71">
        <f>'Per Unit Average Cost'!M21</f>
        <v>-6525.0977941001938</v>
      </c>
      <c r="G22" s="71">
        <f t="shared" si="1"/>
        <v>-4.1587621377311628</v>
      </c>
      <c r="H22" s="71"/>
    </row>
    <row r="23" spans="2:11">
      <c r="B23" s="190" t="str">
        <f>'Trial Balance Apr'!D45</f>
        <v>Advertisement and Marketing - Instagram Ads</v>
      </c>
      <c r="C23" s="208">
        <f>'Per Unit Average Cost'!C22</f>
        <v>0</v>
      </c>
      <c r="D23" s="208">
        <f t="shared" si="0"/>
        <v>0</v>
      </c>
      <c r="E23" s="208"/>
      <c r="F23" s="71">
        <f>'Per Unit Average Cost'!M22</f>
        <v>0</v>
      </c>
      <c r="G23" s="71">
        <f t="shared" si="1"/>
        <v>0</v>
      </c>
      <c r="H23" s="71"/>
    </row>
    <row r="24" spans="2:11">
      <c r="B24" s="190" t="str">
        <f>'Trial Balance Apr'!D46</f>
        <v>Advertisement and Marketing - Instagram Influencers</v>
      </c>
      <c r="C24" s="208">
        <f>'Per Unit Average Cost'!C23</f>
        <v>-9.3696288043243854</v>
      </c>
      <c r="D24" s="208">
        <f t="shared" si="0"/>
        <v>-14700.94759398496</v>
      </c>
      <c r="E24" s="208"/>
      <c r="F24" s="71">
        <f>'Per Unit Average Cost'!M23</f>
        <v>-14700.947593984962</v>
      </c>
      <c r="G24" s="71">
        <f t="shared" si="1"/>
        <v>-9.3696288043243854</v>
      </c>
      <c r="H24" s="71"/>
    </row>
    <row r="25" spans="2:11">
      <c r="B25" s="190" t="str">
        <f>'Trial Balance Apr'!D47</f>
        <v>Advertisement and Marketing - Youtube Influencers</v>
      </c>
      <c r="C25" s="208">
        <f>'Per Unit Average Cost'!C24</f>
        <v>-1.087316762268961</v>
      </c>
      <c r="D25" s="208">
        <f t="shared" si="0"/>
        <v>-1705.9999999999998</v>
      </c>
      <c r="E25" s="208"/>
      <c r="F25" s="71">
        <f>'Per Unit Average Cost'!M24</f>
        <v>-1706</v>
      </c>
      <c r="G25" s="71">
        <f t="shared" si="1"/>
        <v>-1.087316762268961</v>
      </c>
      <c r="H25" s="71"/>
    </row>
    <row r="26" spans="2:11">
      <c r="B26" s="190" t="str">
        <f>'Trial Balance Apr'!D48</f>
        <v>Advertisement and Marketing - Bloggers</v>
      </c>
      <c r="C26" s="208">
        <f>'Per Unit Average Cost'!C25</f>
        <v>-0.93821467401492142</v>
      </c>
      <c r="D26" s="208">
        <f t="shared" si="0"/>
        <v>-1472.0588235294117</v>
      </c>
      <c r="E26" s="208"/>
      <c r="F26" s="71">
        <f>'Per Unit Average Cost'!M25</f>
        <v>-1472.0588235294117</v>
      </c>
      <c r="G26" s="71">
        <f t="shared" si="1"/>
        <v>-0.93821467401492142</v>
      </c>
      <c r="H26" s="71"/>
    </row>
    <row r="27" spans="2:11">
      <c r="B27" s="191" t="str">
        <f>'Trial Balance Jun'!D49</f>
        <v>Advertisement and Marketing - Campaign Shoots</v>
      </c>
      <c r="C27" s="209">
        <f>'Per Unit Average Cost'!C26</f>
        <v>-0.78109738410811647</v>
      </c>
      <c r="D27" s="209">
        <f t="shared" si="0"/>
        <v>-1225.5417956656347</v>
      </c>
      <c r="E27" s="209"/>
      <c r="F27" s="71"/>
      <c r="G27" s="71"/>
      <c r="H27" s="71"/>
    </row>
    <row r="28" spans="2:11">
      <c r="B28" s="1" t="s">
        <v>203</v>
      </c>
      <c r="C28" s="201">
        <f>'Per Unit Average Cost'!C27</f>
        <v>-4.1676226896112167E-2</v>
      </c>
      <c r="D28" s="67">
        <f t="shared" si="0"/>
        <v>-65.389999999999986</v>
      </c>
      <c r="E28" s="225"/>
      <c r="F28" s="71">
        <f>'Per Unit Average Cost'!M27</f>
        <v>-65.389999999999986</v>
      </c>
      <c r="G28" s="71">
        <f t="shared" si="1"/>
        <v>-4.1676226896112167E-2</v>
      </c>
      <c r="H28" s="71"/>
    </row>
    <row r="29" spans="2:11">
      <c r="B29" s="131" t="s">
        <v>657</v>
      </c>
      <c r="C29" s="204">
        <f>'Per Unit Average Cost'!C28</f>
        <v>-9.5562056146294641</v>
      </c>
      <c r="D29" s="133">
        <f t="shared" si="0"/>
        <v>-14993.686609353628</v>
      </c>
      <c r="E29" s="232">
        <f>D29/D7</f>
        <v>-0.34486336531839534</v>
      </c>
      <c r="F29" s="71">
        <f>'Per Unit Average Cost'!M28</f>
        <v>-14993.68660935363</v>
      </c>
      <c r="G29" s="71">
        <f t="shared" si="1"/>
        <v>-9.5562056146294641</v>
      </c>
      <c r="H29" s="71"/>
      <c r="J29" s="4">
        <f>J7+J13</f>
        <v>640</v>
      </c>
      <c r="K29" s="211">
        <f>K7+K13</f>
        <v>70400000</v>
      </c>
    </row>
    <row r="30" spans="2:11">
      <c r="B30" s="127" t="s">
        <v>14</v>
      </c>
      <c r="C30" s="202">
        <f>'Per Unit Average Cost'!C29</f>
        <v>-8.3452789124610565</v>
      </c>
      <c r="D30" s="129">
        <f t="shared" si="0"/>
        <v>-13093.742613651397</v>
      </c>
      <c r="E30" s="233">
        <f>D30/D7</f>
        <v>-0.30116356704025882</v>
      </c>
      <c r="F30" s="71">
        <f>'Per Unit Average Cost'!M29</f>
        <v>-13093.742613651399</v>
      </c>
      <c r="G30" s="71">
        <f t="shared" si="1"/>
        <v>-8.3452789124610565</v>
      </c>
      <c r="H30" s="71"/>
      <c r="I30" s="1" t="s">
        <v>732</v>
      </c>
      <c r="J30" s="4">
        <v>-300</v>
      </c>
      <c r="K30" s="4">
        <f>J30*$J$5</f>
        <v>-33000000</v>
      </c>
    </row>
    <row r="31" spans="2:11">
      <c r="B31" s="1" t="s">
        <v>65</v>
      </c>
      <c r="C31" s="201">
        <f>'Per Unit Average Cost'!C30</f>
        <v>-0.7833295092415552</v>
      </c>
      <c r="D31" s="67">
        <f t="shared" si="0"/>
        <v>-1229.0440000000001</v>
      </c>
      <c r="E31" s="225"/>
      <c r="F31" s="71">
        <f>'Per Unit Average Cost'!M30</f>
        <v>-1229.0440000000001</v>
      </c>
      <c r="G31" s="71">
        <f t="shared" si="1"/>
        <v>-0.7833295092415552</v>
      </c>
      <c r="H31" s="71"/>
      <c r="I31" s="1" t="s">
        <v>733</v>
      </c>
      <c r="J31" s="4">
        <f>SUM(J29:J30)</f>
        <v>340</v>
      </c>
      <c r="K31" s="210">
        <f>SUM(K29:K30)</f>
        <v>37400000</v>
      </c>
    </row>
    <row r="32" spans="2:11">
      <c r="B32" s="1" t="s">
        <v>69</v>
      </c>
      <c r="C32" s="201">
        <f>'Per Unit Average Cost'!C31</f>
        <v>0</v>
      </c>
      <c r="D32" s="67">
        <f t="shared" si="0"/>
        <v>0</v>
      </c>
      <c r="E32" s="225"/>
      <c r="F32" s="71">
        <f>'Per Unit Average Cost'!M31</f>
        <v>0</v>
      </c>
      <c r="G32" s="71">
        <f t="shared" si="1"/>
        <v>0</v>
      </c>
      <c r="H32" s="71"/>
      <c r="I32" s="1" t="s">
        <v>728</v>
      </c>
      <c r="J32" s="4">
        <v>-195</v>
      </c>
      <c r="K32" s="4">
        <f>J32*$J$5</f>
        <v>-21450000</v>
      </c>
    </row>
    <row r="33" spans="2:11">
      <c r="B33" s="135" t="s">
        <v>70</v>
      </c>
      <c r="C33" s="271">
        <f>'Per Unit Average Cost'!C32</f>
        <v>-4.6519350112040696</v>
      </c>
      <c r="D33" s="137">
        <f t="shared" si="0"/>
        <v>-7298.8860325791848</v>
      </c>
      <c r="E33" s="226"/>
      <c r="F33" s="71">
        <f>'Per Unit Average Cost'!M32</f>
        <v>-7298.8860325791857</v>
      </c>
      <c r="G33" s="71">
        <f t="shared" si="1"/>
        <v>-4.6519350112040696</v>
      </c>
      <c r="H33" s="71"/>
      <c r="J33" s="4">
        <f>SUM(J31:J32)</f>
        <v>145</v>
      </c>
      <c r="K33" s="210">
        <f>J33*$J$5</f>
        <v>15950000</v>
      </c>
    </row>
    <row r="34" spans="2:11">
      <c r="B34" s="189" t="s">
        <v>653</v>
      </c>
      <c r="C34" s="207">
        <f>'Per Unit Average Cost'!C33</f>
        <v>-3.4889076052129928</v>
      </c>
      <c r="D34" s="207">
        <f t="shared" si="0"/>
        <v>-5474.0960325791857</v>
      </c>
      <c r="E34" s="229"/>
      <c r="F34" s="71">
        <f>'Per Unit Average Cost'!M33</f>
        <v>-5474.0960325791857</v>
      </c>
      <c r="G34" s="71">
        <f t="shared" si="1"/>
        <v>-3.4889076052129928</v>
      </c>
      <c r="H34" s="71"/>
    </row>
    <row r="35" spans="2:11">
      <c r="B35" s="190" t="s">
        <v>654</v>
      </c>
      <c r="C35" s="208">
        <f>'Per Unit Average Cost'!C34</f>
        <v>-0.76754620777565341</v>
      </c>
      <c r="D35" s="208">
        <f t="shared" si="0"/>
        <v>-1204.2800000000002</v>
      </c>
      <c r="E35" s="227"/>
      <c r="F35" s="71">
        <f>'Per Unit Average Cost'!M34</f>
        <v>-1204.2800000000002</v>
      </c>
      <c r="G35" s="71">
        <f t="shared" si="1"/>
        <v>-0.76754620777565341</v>
      </c>
      <c r="H35" s="71"/>
    </row>
    <row r="36" spans="2:11">
      <c r="B36" s="190" t="s">
        <v>655</v>
      </c>
      <c r="C36" s="208">
        <f>'Per Unit Average Cost'!C35</f>
        <v>-0.20636073932441043</v>
      </c>
      <c r="D36" s="208">
        <f t="shared" si="0"/>
        <v>-323.77999999999997</v>
      </c>
      <c r="E36" s="227"/>
      <c r="F36" s="71">
        <f>'Per Unit Average Cost'!M35</f>
        <v>-323.77999999999997</v>
      </c>
      <c r="G36" s="71">
        <f t="shared" si="1"/>
        <v>-0.20636073932441043</v>
      </c>
      <c r="H36" s="71"/>
    </row>
    <row r="37" spans="2:11">
      <c r="B37" s="190" t="s">
        <v>656</v>
      </c>
      <c r="C37" s="208">
        <f>'Per Unit Average Cost'!C36</f>
        <v>0</v>
      </c>
      <c r="D37" s="208">
        <f t="shared" si="0"/>
        <v>0</v>
      </c>
      <c r="E37" s="227"/>
      <c r="F37" s="71">
        <f>'Per Unit Average Cost'!M36</f>
        <v>0</v>
      </c>
      <c r="G37" s="71">
        <f t="shared" si="1"/>
        <v>0</v>
      </c>
      <c r="H37" s="71"/>
    </row>
    <row r="38" spans="2:11">
      <c r="B38" s="190" t="str">
        <f>'Per Unit Average Cost'!B37</f>
        <v>Payroll - Jocelle - Content Writer</v>
      </c>
      <c r="C38" s="208">
        <f>'Per Unit Average Cost'!C37</f>
        <v>-0.21461440407903123</v>
      </c>
      <c r="D38" s="208">
        <f t="shared" si="0"/>
        <v>-336.73</v>
      </c>
      <c r="E38" s="225"/>
      <c r="F38" s="71"/>
      <c r="G38" s="71"/>
      <c r="H38" s="71"/>
    </row>
    <row r="39" spans="2:11">
      <c r="B39" s="190" t="str">
        <f>'Per Unit Average Cost'!B38</f>
        <v>Payroll - Carmina - Content Writer</v>
      </c>
      <c r="C39" s="209">
        <f>'Per Unit Average Cost'!C38</f>
        <v>2.5493945188017845E-2</v>
      </c>
      <c r="D39" s="209">
        <f t="shared" si="0"/>
        <v>40</v>
      </c>
      <c r="E39" s="225"/>
      <c r="F39" s="71"/>
      <c r="G39" s="71"/>
      <c r="H39" s="71"/>
    </row>
    <row r="40" spans="2:11">
      <c r="B40" s="257" t="s">
        <v>184</v>
      </c>
      <c r="C40" s="283">
        <f>'Per Unit Average Cost'!C39</f>
        <v>-1.4417164962243296</v>
      </c>
      <c r="D40" s="142">
        <f t="shared" si="0"/>
        <v>-2262.0531825759731</v>
      </c>
      <c r="E40" s="226"/>
      <c r="F40" s="71">
        <f>'Per Unit Average Cost'!M39</f>
        <v>-2262.0531825759731</v>
      </c>
      <c r="G40" s="71">
        <f t="shared" si="1"/>
        <v>-1.4417164962243296</v>
      </c>
      <c r="H40" s="71"/>
    </row>
    <row r="41" spans="2:11">
      <c r="B41" s="189" t="s">
        <v>661</v>
      </c>
      <c r="C41" s="207">
        <f>'Per Unit Average Cost'!C40</f>
        <v>-6.0294857602898259E-2</v>
      </c>
      <c r="D41" s="207">
        <f t="shared" si="0"/>
        <v>-94.602631578947367</v>
      </c>
      <c r="E41" s="207"/>
      <c r="F41" s="71">
        <f>'Per Unit Average Cost'!M40</f>
        <v>-94.602631578947367</v>
      </c>
      <c r="G41" s="71">
        <f t="shared" si="1"/>
        <v>-6.0294857602898259E-2</v>
      </c>
      <c r="H41" s="71"/>
    </row>
    <row r="42" spans="2:11">
      <c r="B42" s="190" t="s">
        <v>662</v>
      </c>
      <c r="C42" s="208">
        <f>'Per Unit Average Cost'!C41</f>
        <v>-8.8885620434377602E-2</v>
      </c>
      <c r="D42" s="208">
        <f t="shared" si="0"/>
        <v>-139.46153846153845</v>
      </c>
      <c r="E42" s="208"/>
      <c r="F42" s="71">
        <f>'Per Unit Average Cost'!M41</f>
        <v>-139.46153846153845</v>
      </c>
      <c r="G42" s="71">
        <f t="shared" si="1"/>
        <v>-8.8885620434377602E-2</v>
      </c>
      <c r="H42" s="71"/>
    </row>
    <row r="43" spans="2:11">
      <c r="B43" s="190" t="s">
        <v>663</v>
      </c>
      <c r="C43" s="208">
        <f>'Per Unit Average Cost'!C42</f>
        <v>-1.0330269785070545</v>
      </c>
      <c r="D43" s="208">
        <f t="shared" si="0"/>
        <v>-1620.8193292775686</v>
      </c>
      <c r="E43" s="208"/>
      <c r="F43" s="71">
        <f>'Per Unit Average Cost'!M42</f>
        <v>-1620.8193292775686</v>
      </c>
      <c r="G43" s="71">
        <f t="shared" si="1"/>
        <v>-1.0330269785070545</v>
      </c>
      <c r="H43" s="71"/>
    </row>
    <row r="44" spans="2:11">
      <c r="B44" s="190" t="str">
        <f>'Per Unit Average Cost'!B43</f>
        <v>Dues and Subscription - Time Doctor</v>
      </c>
      <c r="C44" s="208">
        <f>'Per Unit Average Cost'!C43</f>
        <v>-5.736137667304015E-2</v>
      </c>
      <c r="D44" s="208">
        <f t="shared" si="0"/>
        <v>-90</v>
      </c>
      <c r="E44" s="208"/>
      <c r="F44" s="71"/>
      <c r="G44" s="71"/>
      <c r="H44" s="71"/>
    </row>
    <row r="45" spans="2:11">
      <c r="B45" s="190" t="str">
        <f>'Per Unit Average Cost'!B44</f>
        <v>Dues and Subscription - Amazon Seller Central</v>
      </c>
      <c r="C45" s="208">
        <f>'Per Unit Average Cost'!C44</f>
        <v>-4.9183991878851849E-2</v>
      </c>
      <c r="D45" s="208">
        <f t="shared" si="0"/>
        <v>-77.16968325791855</v>
      </c>
      <c r="E45" s="208"/>
      <c r="F45" s="71"/>
      <c r="G45" s="71"/>
      <c r="H45" s="71"/>
    </row>
    <row r="46" spans="2:11">
      <c r="B46" s="190" t="str">
        <f>'Per Unit Average Cost'!B45</f>
        <v>Dues and Subscription - Klaveiyo - Email Marketing</v>
      </c>
      <c r="C46" s="208">
        <f>'Per Unit Average Cost'!C45</f>
        <v>-8.9228808158062459E-2</v>
      </c>
      <c r="D46" s="208">
        <f t="shared" si="0"/>
        <v>-140</v>
      </c>
      <c r="E46" s="208"/>
      <c r="F46" s="71"/>
      <c r="G46" s="71"/>
      <c r="H46" s="71"/>
    </row>
    <row r="47" spans="2:11">
      <c r="B47" s="191" t="str">
        <f>'Per Unit Average Cost'!B46</f>
        <v>Dues and Subscription - IGTV</v>
      </c>
      <c r="C47" s="209">
        <f>'Per Unit Average Cost'!C46</f>
        <v>-6.3734862970044617E-2</v>
      </c>
      <c r="D47" s="209">
        <f t="shared" si="0"/>
        <v>-100</v>
      </c>
      <c r="E47" s="209"/>
      <c r="F47" s="71"/>
      <c r="G47" s="71"/>
      <c r="H47" s="71"/>
    </row>
    <row r="48" spans="2:11">
      <c r="B48" s="1" t="s">
        <v>80</v>
      </c>
      <c r="C48" s="201">
        <f>'Per Unit Average Cost'!C47</f>
        <v>0</v>
      </c>
      <c r="D48" s="67">
        <f t="shared" si="0"/>
        <v>0</v>
      </c>
      <c r="E48" s="225"/>
      <c r="F48" s="71">
        <f>'Per Unit Average Cost'!M47</f>
        <v>0</v>
      </c>
      <c r="G48" s="71">
        <f t="shared" si="1"/>
        <v>0</v>
      </c>
      <c r="H48" s="71"/>
    </row>
    <row r="49" spans="2:11">
      <c r="B49" s="1" t="s">
        <v>81</v>
      </c>
      <c r="C49" s="201">
        <f>'Per Unit Average Cost'!C48</f>
        <v>0</v>
      </c>
      <c r="D49" s="67">
        <f t="shared" si="0"/>
        <v>0</v>
      </c>
      <c r="E49" s="225"/>
      <c r="F49" s="71">
        <f>'Per Unit Average Cost'!M48</f>
        <v>0</v>
      </c>
      <c r="G49" s="71">
        <f t="shared" si="1"/>
        <v>0</v>
      </c>
      <c r="H49" s="71"/>
    </row>
    <row r="50" spans="2:11">
      <c r="B50" s="1" t="s">
        <v>198</v>
      </c>
      <c r="C50" s="201">
        <f>'Per Unit Average Cost'!C49</f>
        <v>0</v>
      </c>
      <c r="D50" s="67">
        <f t="shared" si="0"/>
        <v>0</v>
      </c>
      <c r="E50" s="225"/>
      <c r="F50" s="71">
        <f>'Per Unit Average Cost'!M49</f>
        <v>0</v>
      </c>
      <c r="G50" s="71">
        <f t="shared" si="1"/>
        <v>0</v>
      </c>
      <c r="H50" s="71"/>
    </row>
    <row r="51" spans="2:11">
      <c r="B51" s="1" t="s">
        <v>88</v>
      </c>
      <c r="C51" s="201">
        <f>'Per Unit Average Cost'!C50</f>
        <v>-0.50987890376035694</v>
      </c>
      <c r="D51" s="67">
        <f t="shared" si="0"/>
        <v>-800</v>
      </c>
      <c r="E51" s="225"/>
      <c r="F51" s="71">
        <f>'Per Unit Average Cost'!M50</f>
        <v>-800</v>
      </c>
      <c r="G51" s="71">
        <f t="shared" si="1"/>
        <v>-0.50987890376035694</v>
      </c>
      <c r="H51" s="71"/>
    </row>
    <row r="52" spans="2:11">
      <c r="B52" s="1" t="s">
        <v>201</v>
      </c>
      <c r="C52" s="201">
        <f>'Per Unit Average Cost'!C51</f>
        <v>0</v>
      </c>
      <c r="D52" s="67">
        <f t="shared" si="0"/>
        <v>0</v>
      </c>
      <c r="E52" s="225"/>
      <c r="F52" s="71">
        <f>'Per Unit Average Cost'!M51</f>
        <v>0</v>
      </c>
      <c r="G52" s="71">
        <f t="shared" si="1"/>
        <v>0</v>
      </c>
      <c r="H52" s="71"/>
    </row>
    <row r="53" spans="2:11">
      <c r="B53" s="1" t="s">
        <v>204</v>
      </c>
      <c r="C53" s="201">
        <f>'Per Unit Average Cost'!C52</f>
        <v>0</v>
      </c>
      <c r="D53" s="67">
        <f t="shared" si="0"/>
        <v>0</v>
      </c>
      <c r="E53" s="225"/>
      <c r="F53" s="71">
        <f>'Per Unit Average Cost'!M52</f>
        <v>0</v>
      </c>
      <c r="G53" s="71">
        <f t="shared" si="1"/>
        <v>0</v>
      </c>
      <c r="H53" s="71"/>
    </row>
    <row r="54" spans="2:11">
      <c r="B54" s="1" t="s">
        <v>199</v>
      </c>
      <c r="C54" s="201">
        <f>'Per Unit Average Cost'!C53</f>
        <v>0</v>
      </c>
      <c r="D54" s="67">
        <f t="shared" si="0"/>
        <v>0</v>
      </c>
      <c r="E54" s="225"/>
      <c r="F54" s="71">
        <f>'Per Unit Average Cost'!M53</f>
        <v>0</v>
      </c>
      <c r="G54" s="71">
        <f t="shared" si="1"/>
        <v>0</v>
      </c>
      <c r="H54" s="71"/>
    </row>
    <row r="55" spans="2:11">
      <c r="B55" s="1" t="str">
        <f>'Per Unit Average Cost'!B54</f>
        <v xml:space="preserve">Trademark </v>
      </c>
      <c r="C55" s="201">
        <f>'Per Unit Average Cost'!C54</f>
        <v>-0.95841899203074599</v>
      </c>
      <c r="D55" s="67">
        <f t="shared" si="0"/>
        <v>-1503.7593984962405</v>
      </c>
      <c r="E55" s="225"/>
      <c r="F55" s="71"/>
      <c r="G55" s="71"/>
      <c r="H55" s="71"/>
    </row>
    <row r="56" spans="2:11">
      <c r="B56" s="1" t="s">
        <v>76</v>
      </c>
      <c r="C56" s="201">
        <f>'Per Unit Average Cost'!C55</f>
        <v>0</v>
      </c>
      <c r="D56" s="67">
        <f t="shared" si="0"/>
        <v>0</v>
      </c>
      <c r="E56" s="225"/>
      <c r="F56" s="71">
        <f>'Per Unit Average Cost'!M55</f>
        <v>0</v>
      </c>
      <c r="G56" s="71">
        <f t="shared" si="1"/>
        <v>0</v>
      </c>
      <c r="H56" s="71"/>
    </row>
    <row r="57" spans="2:11">
      <c r="B57" s="131" t="s">
        <v>631</v>
      </c>
      <c r="C57" s="204">
        <f>'Per Unit Average Cost'!C56</f>
        <v>-17.901484527090521</v>
      </c>
      <c r="D57" s="133">
        <f t="shared" si="0"/>
        <v>-28087.429223005027</v>
      </c>
      <c r="E57" s="232">
        <f>D57/D7</f>
        <v>-0.64602693235865416</v>
      </c>
      <c r="F57" s="71">
        <f>'Per Unit Average Cost'!M56</f>
        <v>-28087.429223005027</v>
      </c>
      <c r="G57" s="71">
        <f t="shared" si="1"/>
        <v>-17.901484527090521</v>
      </c>
      <c r="H57" s="71"/>
    </row>
    <row r="58" spans="2:11">
      <c r="B58" s="127" t="s">
        <v>15</v>
      </c>
      <c r="C58" s="205">
        <f>'Per Unit Average Cost'!C57</f>
        <v>0</v>
      </c>
      <c r="D58" s="129">
        <f t="shared" si="0"/>
        <v>0</v>
      </c>
      <c r="E58" s="223"/>
      <c r="F58" s="71">
        <f>'Per Unit Average Cost'!M57</f>
        <v>0</v>
      </c>
      <c r="G58" s="71">
        <f t="shared" si="1"/>
        <v>0</v>
      </c>
      <c r="H58" s="71"/>
    </row>
    <row r="59" spans="2:11">
      <c r="B59" s="1" t="s">
        <v>68</v>
      </c>
      <c r="C59" s="60">
        <f>'Per Unit Average Cost'!C58</f>
        <v>0</v>
      </c>
      <c r="D59" s="53">
        <f t="shared" si="0"/>
        <v>0</v>
      </c>
      <c r="E59" s="224"/>
      <c r="F59" s="71">
        <f>'Per Unit Average Cost'!M58</f>
        <v>0</v>
      </c>
      <c r="G59" s="71">
        <f t="shared" si="1"/>
        <v>0</v>
      </c>
      <c r="H59" s="71"/>
    </row>
    <row r="60" spans="2:11">
      <c r="B60" s="1" t="s">
        <v>200</v>
      </c>
      <c r="C60" s="60">
        <f>'Per Unit Average Cost'!C59</f>
        <v>0</v>
      </c>
      <c r="D60" s="53">
        <f t="shared" si="0"/>
        <v>0</v>
      </c>
      <c r="E60" s="224"/>
      <c r="F60" s="71">
        <f>'Per Unit Average Cost'!M59</f>
        <v>0</v>
      </c>
      <c r="G60" s="71">
        <f t="shared" si="1"/>
        <v>0</v>
      </c>
      <c r="H60" s="71"/>
      <c r="I60" s="1" t="s">
        <v>734</v>
      </c>
      <c r="K60" s="4">
        <v>-2750000</v>
      </c>
    </row>
    <row r="61" spans="2:11">
      <c r="B61" s="131" t="s">
        <v>740</v>
      </c>
      <c r="C61" s="204">
        <f>C13+C30+C58</f>
        <v>-45.611605623330156</v>
      </c>
      <c r="D61" s="204">
        <f>D13+D30+D58</f>
        <v>-71564.609223005013</v>
      </c>
      <c r="E61" s="232">
        <f>D61/D7</f>
        <v>-1.646026932358654</v>
      </c>
      <c r="F61" s="71"/>
      <c r="G61" s="71"/>
      <c r="H61" s="71"/>
    </row>
    <row r="62" spans="2:11">
      <c r="B62" s="116" t="s">
        <v>46</v>
      </c>
      <c r="C62" s="206">
        <f>'Per Unit Average Cost'!C61</f>
        <v>-17.901484527090521</v>
      </c>
      <c r="D62" s="65">
        <f t="shared" si="0"/>
        <v>-28087.429223005027</v>
      </c>
      <c r="E62" s="230"/>
      <c r="F62" s="71">
        <f>'Per Unit Average Cost'!M61</f>
        <v>-28087.429223005027</v>
      </c>
      <c r="G62" s="71">
        <f t="shared" si="1"/>
        <v>-17.901484527090521</v>
      </c>
      <c r="H62" s="71"/>
      <c r="K62" s="210">
        <f>K33+K60</f>
        <v>13200000</v>
      </c>
    </row>
    <row r="63" spans="2:11">
      <c r="B63" s="1" t="s">
        <v>16</v>
      </c>
      <c r="C63" s="60">
        <f>'Per Unit Average Cost'!C62</f>
        <v>0</v>
      </c>
      <c r="D63" s="58">
        <f t="shared" si="0"/>
        <v>0</v>
      </c>
      <c r="E63" s="225"/>
      <c r="F63" s="71">
        <f>'Per Unit Average Cost'!M62</f>
        <v>0</v>
      </c>
      <c r="G63" s="71">
        <f t="shared" si="1"/>
        <v>0</v>
      </c>
      <c r="H63" s="71"/>
      <c r="K63" s="4">
        <v>-4488000</v>
      </c>
    </row>
    <row r="64" spans="2:11" ht="13.5" thickBot="1">
      <c r="B64" s="131" t="s">
        <v>632</v>
      </c>
      <c r="C64" s="204">
        <f>'Per Unit Average Cost'!C63</f>
        <v>-17.901484527090521</v>
      </c>
      <c r="D64" s="133">
        <f t="shared" si="0"/>
        <v>-28087.429223005027</v>
      </c>
      <c r="E64" s="232">
        <f>D64/D7</f>
        <v>-0.64602693235865416</v>
      </c>
      <c r="F64" s="71">
        <f>'Per Unit Average Cost'!M63</f>
        <v>-28087.429223005027</v>
      </c>
      <c r="G64" s="71">
        <f t="shared" si="1"/>
        <v>-17.901484527090521</v>
      </c>
      <c r="H64" s="71"/>
      <c r="K64" s="212">
        <f>SUM(K62:K63)</f>
        <v>8712000</v>
      </c>
    </row>
    <row r="65" spans="2:11" ht="13.5" thickTop="1">
      <c r="D65" s="58"/>
      <c r="E65" s="234"/>
      <c r="F65" s="71"/>
      <c r="G65" s="71"/>
      <c r="H65" s="71"/>
    </row>
    <row r="67" spans="2:11" hidden="1">
      <c r="B67" s="1" t="s">
        <v>723</v>
      </c>
      <c r="J67" s="4">
        <v>150000</v>
      </c>
    </row>
    <row r="68" spans="2:11" hidden="1">
      <c r="B68" s="1" t="s">
        <v>722</v>
      </c>
      <c r="J68" s="4">
        <v>120000</v>
      </c>
    </row>
    <row r="69" spans="2:11" hidden="1">
      <c r="B69" s="2" t="s">
        <v>12</v>
      </c>
      <c r="J69" s="4" t="s">
        <v>720</v>
      </c>
      <c r="K69" s="4" t="s">
        <v>721</v>
      </c>
    </row>
    <row r="70" spans="2:11" hidden="1">
      <c r="B70" s="1" t="s">
        <v>714</v>
      </c>
      <c r="C70" s="60">
        <f>SUM('Inventory Management'!G5:G14)</f>
        <v>1152</v>
      </c>
      <c r="D70" s="221">
        <f>SUM('Inventory Management'!I5:I14)</f>
        <v>11253.189999999999</v>
      </c>
      <c r="E70" s="224"/>
      <c r="F70" s="1" t="s">
        <v>724</v>
      </c>
      <c r="J70" s="4">
        <v>215</v>
      </c>
      <c r="K70" s="4">
        <f>J70*$J$68</f>
        <v>25800000</v>
      </c>
    </row>
    <row r="71" spans="2:11" hidden="1">
      <c r="F71" s="1" t="s">
        <v>725</v>
      </c>
      <c r="J71" s="4">
        <v>125</v>
      </c>
      <c r="K71" s="4">
        <f>J71*$J$68</f>
        <v>15000000</v>
      </c>
    </row>
    <row r="72" spans="2:11" hidden="1">
      <c r="F72" s="1" t="s">
        <v>726</v>
      </c>
      <c r="J72" s="4">
        <v>70</v>
      </c>
      <c r="K72" s="4">
        <f>J72*$J$68</f>
        <v>8400000</v>
      </c>
    </row>
    <row r="73" spans="2:11" hidden="1"/>
    <row r="74" spans="2:11" hidden="1"/>
    <row r="75" spans="2:11" hidden="1"/>
    <row r="76" spans="2:11" hidden="1"/>
    <row r="77" spans="2:11" hidden="1"/>
    <row r="78" spans="2:11" hidden="1"/>
    <row r="79" spans="2:11" hidden="1"/>
    <row r="80" spans="2:11" hidden="1">
      <c r="F80" s="1" t="s">
        <v>727</v>
      </c>
      <c r="J80" s="210">
        <f>SUM(J70:J72)</f>
        <v>410</v>
      </c>
      <c r="K80" s="210">
        <f>SUM(K70:K72)</f>
        <v>49200000</v>
      </c>
    </row>
    <row r="81" spans="6:11" hidden="1">
      <c r="F81" s="1" t="s">
        <v>728</v>
      </c>
      <c r="J81" s="4">
        <v>350</v>
      </c>
      <c r="K81" s="4">
        <f>J81*$J$68</f>
        <v>42000000</v>
      </c>
    </row>
    <row r="82" spans="6:11" hidden="1">
      <c r="F82" s="1" t="s">
        <v>729</v>
      </c>
      <c r="J82" s="210">
        <f>SUM(J80:J81)</f>
        <v>760</v>
      </c>
      <c r="K82" s="211">
        <f>SUM(K80:K81)</f>
        <v>91200000</v>
      </c>
    </row>
    <row r="83" spans="6:11" hidden="1">
      <c r="F83" s="1" t="s">
        <v>730</v>
      </c>
      <c r="K83" s="4">
        <f>(-J68+J5)*J82</f>
        <v>-7600000</v>
      </c>
    </row>
    <row r="84" spans="6:11" ht="13.5" hidden="1" thickBot="1">
      <c r="F84" s="1" t="s">
        <v>731</v>
      </c>
      <c r="K84" s="212">
        <f>SUM(K82:K83)</f>
        <v>83600000</v>
      </c>
    </row>
    <row r="85" spans="6:11" ht="13.5" hidden="1" thickTop="1"/>
  </sheetData>
  <pageMargins left="0.2" right="0.17" top="1" bottom="0.4" header="0" footer="0"/>
  <pageSetup scale="7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M64"/>
  <sheetViews>
    <sheetView view="pageBreakPreview" topLeftCell="C1" zoomScaleNormal="100" zoomScaleSheetLayoutView="100" workbookViewId="0">
      <selection activeCell="L27" sqref="L27"/>
    </sheetView>
  </sheetViews>
  <sheetFormatPr defaultColWidth="9.140625" defaultRowHeight="12.75"/>
  <cols>
    <col min="1" max="1" width="13.140625" style="1" customWidth="1"/>
    <col min="2" max="2" width="44.42578125" style="1" customWidth="1"/>
    <col min="3" max="4" width="15.140625" style="9" customWidth="1"/>
    <col min="5" max="12" width="12.7109375" style="14" customWidth="1"/>
    <col min="13" max="13" width="12.5703125" style="1" bestFit="1" customWidth="1"/>
    <col min="14" max="16384" width="9.140625" style="1"/>
  </cols>
  <sheetData>
    <row r="1" spans="2:13">
      <c r="B1" s="73" t="str">
        <f>'R. BS Jan'!B1</f>
        <v>ESCAPE SWIMWEAR</v>
      </c>
    </row>
    <row r="2" spans="2:13">
      <c r="B2" s="2" t="s">
        <v>10</v>
      </c>
    </row>
    <row r="3" spans="2:13">
      <c r="B3" s="2" t="str">
        <f>'R. P&amp;L Mthws Dtld w shipping'!B3</f>
        <v>FOR THE PERIOD ENDED August 31, 2020</v>
      </c>
    </row>
    <row r="4" spans="2:13">
      <c r="B4" s="2" t="s">
        <v>629</v>
      </c>
    </row>
    <row r="5" spans="2:13" ht="38.25">
      <c r="C5" s="220" t="s">
        <v>736</v>
      </c>
      <c r="D5" s="220" t="s">
        <v>735</v>
      </c>
      <c r="E5" s="199">
        <f>'R. P&amp;L Mthws Dtld w shipping'!C5</f>
        <v>43848</v>
      </c>
      <c r="F5" s="260">
        <f>'R. P&amp;L Mthws Dtld w shipping'!D5</f>
        <v>43879</v>
      </c>
      <c r="G5" s="260">
        <f>'R. P&amp;L Mthws Dtld w shipping'!E5</f>
        <v>43908</v>
      </c>
      <c r="H5" s="260">
        <f>'R. P&amp;L Mthws Dtld w shipping'!F5</f>
        <v>43939</v>
      </c>
      <c r="I5" s="260">
        <f>'R. P&amp;L Mthws Dtld w shipping'!G5</f>
        <v>43969</v>
      </c>
      <c r="J5" s="260">
        <f>'R. P&amp;L Mthws Dtld w shipping'!H5</f>
        <v>44000</v>
      </c>
      <c r="K5" s="287">
        <f>'R. P&amp;L Mthws Dtld w shipping'!I5</f>
        <v>44030</v>
      </c>
      <c r="L5" s="306">
        <f>'R. P&amp;L Mthws Dtld w shipping'!J5</f>
        <v>44061</v>
      </c>
      <c r="M5" s="236" t="s">
        <v>37</v>
      </c>
    </row>
    <row r="6" spans="2:13">
      <c r="B6" s="127" t="s">
        <v>206</v>
      </c>
      <c r="C6" s="146">
        <f>D6/('Sales Jan to Aug'!$B$229/8)</f>
        <v>27.710121096239639</v>
      </c>
      <c r="D6" s="146">
        <f>AVERAGE(E6:L6)</f>
        <v>5434.6474999999991</v>
      </c>
      <c r="E6" s="129">
        <f>'R. P&amp;L Mthws Dtld w shipping'!C6</f>
        <v>2348.8000000000002</v>
      </c>
      <c r="F6" s="129">
        <f>'R. P&amp;L Mthws Dtld w shipping'!D6</f>
        <v>757.34999999999991</v>
      </c>
      <c r="G6" s="129">
        <f>'R. P&amp;L Mthws Dtld w shipping'!E6</f>
        <v>2554.7699999999995</v>
      </c>
      <c r="H6" s="129">
        <f>'R. P&amp;L Mthws Dtld w shipping'!F6</f>
        <v>3743.3799999999997</v>
      </c>
      <c r="I6" s="129">
        <f>'R. P&amp;L Mthws Dtld w shipping'!G6</f>
        <v>6111.6000000000058</v>
      </c>
      <c r="J6" s="129">
        <f>'R. P&amp;L Mthws Dtld w shipping'!H6</f>
        <v>10571.479999999996</v>
      </c>
      <c r="K6" s="129">
        <f>'R. P&amp;L Mthws Dtld w shipping'!I6</f>
        <v>17389.799999999996</v>
      </c>
      <c r="L6" s="129">
        <f>'R. P&amp;L Mthws Dtld w shipping'!J6</f>
        <v>0</v>
      </c>
      <c r="M6" s="129">
        <f>SUM(E6:L6)</f>
        <v>43477.179999999993</v>
      </c>
    </row>
    <row r="7" spans="2:13">
      <c r="B7" s="1" t="s">
        <v>194</v>
      </c>
      <c r="C7" s="201">
        <f>D7/('Sales Jan to Aug'!$B$229/8)</f>
        <v>83.639636711281071</v>
      </c>
      <c r="D7" s="213">
        <f t="shared" ref="D7:D63" si="0">AVERAGE(E7:L7)</f>
        <v>16403.82375</v>
      </c>
      <c r="E7" s="53">
        <f>'R. P&amp;L Mthws Dtld w shipping'!C7</f>
        <v>4259.49</v>
      </c>
      <c r="F7" s="53">
        <f>'R. P&amp;L Mthws Dtld w shipping'!D7</f>
        <v>1100</v>
      </c>
      <c r="G7" s="53">
        <f>'R. P&amp;L Mthws Dtld w shipping'!E7</f>
        <v>3367.7999999999993</v>
      </c>
      <c r="H7" s="53">
        <f>'R. P&amp;L Mthws Dtld w shipping'!F7</f>
        <v>6858.85</v>
      </c>
      <c r="I7" s="53">
        <f>'R. P&amp;L Mthws Dtld w shipping'!G7</f>
        <v>23882.880000000005</v>
      </c>
      <c r="J7" s="53">
        <f>'R. P&amp;L Mthws Dtld w shipping'!H7</f>
        <v>36598.509999999995</v>
      </c>
      <c r="K7" s="53">
        <f>'R. P&amp;L Mthws Dtld w shipping'!I7</f>
        <v>55163.06</v>
      </c>
      <c r="L7" s="53">
        <f>'R. P&amp;L Mthws Dtld w shipping'!J7</f>
        <v>0</v>
      </c>
      <c r="M7" s="53">
        <f t="shared" ref="M7:M63" si="1">SUM(E7:L7)</f>
        <v>131230.59</v>
      </c>
    </row>
    <row r="8" spans="2:13">
      <c r="B8" s="1" t="s">
        <v>202</v>
      </c>
      <c r="C8" s="201">
        <f>D8/('Sales Jan to Aug'!$B$229/8)</f>
        <v>-65.779356277884006</v>
      </c>
      <c r="D8" s="213">
        <f t="shared" si="0"/>
        <v>-12900.97625</v>
      </c>
      <c r="E8" s="53">
        <f>'R. P&amp;L Mthws Dtld w shipping'!C8</f>
        <v>-3352.1</v>
      </c>
      <c r="F8" s="53">
        <f>'R. P&amp;L Mthws Dtld w shipping'!D8</f>
        <v>-653</v>
      </c>
      <c r="G8" s="53">
        <f>'R. P&amp;L Mthws Dtld w shipping'!E8</f>
        <v>-1775.1399999999999</v>
      </c>
      <c r="H8" s="53">
        <f>'R. P&amp;L Mthws Dtld w shipping'!F8</f>
        <v>-5072.5500000000011</v>
      </c>
      <c r="I8" s="53">
        <f>'R. P&amp;L Mthws Dtld w shipping'!G8</f>
        <v>-20669.059999999998</v>
      </c>
      <c r="J8" s="53">
        <f>'R. P&amp;L Mthws Dtld w shipping'!H8</f>
        <v>-29326.42</v>
      </c>
      <c r="K8" s="53">
        <f>'R. P&amp;L Mthws Dtld w shipping'!I8</f>
        <v>-42359.54</v>
      </c>
      <c r="L8" s="53">
        <f>'R. P&amp;L Mthws Dtld w shipping'!J8</f>
        <v>0</v>
      </c>
      <c r="M8" s="53">
        <f t="shared" si="1"/>
        <v>-103207.81</v>
      </c>
    </row>
    <row r="9" spans="2:13">
      <c r="B9" s="1" t="s">
        <v>618</v>
      </c>
      <c r="C9" s="201">
        <f>D9/('Sales Jan to Aug'!$B$229/8)</f>
        <v>2.275678776290631</v>
      </c>
      <c r="D9" s="213">
        <f t="shared" si="0"/>
        <v>446.3175</v>
      </c>
      <c r="E9" s="53">
        <f>'R. P&amp;L Mthws Dtld w shipping'!C9</f>
        <v>249.40999999999997</v>
      </c>
      <c r="F9" s="53">
        <f>'R. P&amp;L Mthws Dtld w shipping'!D9</f>
        <v>70.539999999999964</v>
      </c>
      <c r="G9" s="53">
        <f>'R. P&amp;L Mthws Dtld w shipping'!E9</f>
        <v>222.64999999999998</v>
      </c>
      <c r="H9" s="53">
        <f>'R. P&amp;L Mthws Dtld w shipping'!F9</f>
        <v>332.19000000000005</v>
      </c>
      <c r="I9" s="53">
        <f>'R. P&amp;L Mthws Dtld w shipping'!G9</f>
        <v>604.91000000000008</v>
      </c>
      <c r="J9" s="53">
        <f>'R. P&amp;L Mthws Dtld w shipping'!H9</f>
        <v>983.81000000000017</v>
      </c>
      <c r="K9" s="53">
        <f>'R. P&amp;L Mthws Dtld w shipping'!I9</f>
        <v>1107.0299999999997</v>
      </c>
      <c r="L9" s="53">
        <f>'R. P&amp;L Mthws Dtld w shipping'!J9</f>
        <v>0</v>
      </c>
      <c r="M9" s="53">
        <f t="shared" si="1"/>
        <v>3570.54</v>
      </c>
    </row>
    <row r="10" spans="2:13" ht="14.1" customHeight="1">
      <c r="B10" s="1" t="s">
        <v>633</v>
      </c>
      <c r="C10" s="201">
        <f>D10/('Sales Jan to Aug'!$B$229/8)</f>
        <v>7.9410579987253032</v>
      </c>
      <c r="D10" s="213">
        <f t="shared" si="0"/>
        <v>1557.44</v>
      </c>
      <c r="E10" s="53">
        <f>'R. P&amp;L Mthws Dtld w shipping'!C10</f>
        <v>1192.0000000000005</v>
      </c>
      <c r="F10" s="53">
        <f>'R. P&amp;L Mthws Dtld w shipping'!D10</f>
        <v>239.80999999999995</v>
      </c>
      <c r="G10" s="53">
        <f>'R. P&amp;L Mthws Dtld w shipping'!E10</f>
        <v>739.46</v>
      </c>
      <c r="H10" s="53">
        <f>'R. P&amp;L Mthws Dtld w shipping'!F10</f>
        <v>1624.8900000000003</v>
      </c>
      <c r="I10" s="53">
        <f>'R. P&amp;L Mthws Dtld w shipping'!G10</f>
        <v>2462.8399999999992</v>
      </c>
      <c r="J10" s="53">
        <f>'R. P&amp;L Mthws Dtld w shipping'!H10</f>
        <v>2526.1800000000003</v>
      </c>
      <c r="K10" s="53">
        <f>'R. P&amp;L Mthws Dtld w shipping'!I10</f>
        <v>3674.34</v>
      </c>
      <c r="L10" s="53">
        <f>'R. P&amp;L Mthws Dtld w shipping'!J10</f>
        <v>0</v>
      </c>
      <c r="M10" s="53">
        <f t="shared" si="1"/>
        <v>12459.52</v>
      </c>
    </row>
    <row r="11" spans="2:13" ht="14.1" customHeight="1">
      <c r="B11" s="1" t="str">
        <f>'R. P&amp;L Mthws Dtld w shipping'!B11</f>
        <v>Less: Sales Returns</v>
      </c>
      <c r="C11" s="201">
        <f>D11/('Sales Jan to Aug'!$B$229/8)</f>
        <v>-0.36689611217335882</v>
      </c>
      <c r="D11" s="213">
        <f t="shared" si="0"/>
        <v>-71.957499999999996</v>
      </c>
      <c r="E11" s="53">
        <f>'R. P&amp;L Mthws Dtld w shipping'!C11</f>
        <v>0</v>
      </c>
      <c r="F11" s="53">
        <f>'R. P&amp;L Mthws Dtld w shipping'!D11</f>
        <v>0</v>
      </c>
      <c r="G11" s="53">
        <f>'R. P&amp;L Mthws Dtld w shipping'!E11</f>
        <v>0</v>
      </c>
      <c r="H11" s="53">
        <f>'R. P&amp;L Mthws Dtld w shipping'!F11</f>
        <v>0</v>
      </c>
      <c r="I11" s="53">
        <f>'R. P&amp;L Mthws Dtld w shipping'!G11</f>
        <v>-169.97</v>
      </c>
      <c r="J11" s="53">
        <f>'R. P&amp;L Mthws Dtld w shipping'!H11</f>
        <v>-210.6</v>
      </c>
      <c r="K11" s="53">
        <f>'R. P&amp;L Mthws Dtld w shipping'!I11</f>
        <v>-195.08999999999997</v>
      </c>
      <c r="L11" s="53">
        <f>'R. P&amp;L Mthws Dtld w shipping'!J11</f>
        <v>0</v>
      </c>
      <c r="M11" s="53">
        <f t="shared" si="1"/>
        <v>-575.66</v>
      </c>
    </row>
    <row r="12" spans="2:13">
      <c r="B12" s="127" t="s">
        <v>12</v>
      </c>
      <c r="C12" s="214">
        <f>D12/('Sales Jan to Aug'!$B$229/8)</f>
        <v>-37.266326710869102</v>
      </c>
      <c r="D12" s="214">
        <f t="shared" si="0"/>
        <v>-7308.8583261692029</v>
      </c>
      <c r="E12" s="129">
        <f>'R. P&amp;L Mthws Dtld w shipping'!C12</f>
        <v>-2331.708209082512</v>
      </c>
      <c r="F12" s="129">
        <f>'R. P&amp;L Mthws Dtld w shipping'!D12</f>
        <v>-843.78224886999499</v>
      </c>
      <c r="G12" s="129">
        <f>'R. P&amp;L Mthws Dtld w shipping'!E12</f>
        <v>-4405.4552099125995</v>
      </c>
      <c r="H12" s="129">
        <f>'R. P&amp;L Mthws Dtld w shipping'!F12</f>
        <v>-4132.2148445239927</v>
      </c>
      <c r="I12" s="129">
        <f>'R. P&amp;L Mthws Dtld w shipping'!G12</f>
        <v>-3956.038755488441</v>
      </c>
      <c r="J12" s="129">
        <f>'R. P&amp;L Mthws Dtld w shipping'!H12</f>
        <v>-15785.134923009673</v>
      </c>
      <c r="K12" s="129">
        <f>'R. P&amp;L Mthws Dtld w shipping'!I12</f>
        <v>-21328.070880004874</v>
      </c>
      <c r="L12" s="129">
        <f>'R. P&amp;L Mthws Dtld w shipping'!J12</f>
        <v>-5688.4615384615381</v>
      </c>
      <c r="M12" s="129">
        <f t="shared" si="1"/>
        <v>-58470.866609353623</v>
      </c>
    </row>
    <row r="13" spans="2:13">
      <c r="B13" s="1" t="s">
        <v>195</v>
      </c>
      <c r="C13" s="213">
        <f>D13/('Sales Jan to Aug'!$B$229/8)</f>
        <v>-7.9952757444053244</v>
      </c>
      <c r="D13" s="213">
        <f t="shared" si="0"/>
        <v>-1568.0734553714942</v>
      </c>
      <c r="E13" s="67">
        <f>'R. P&amp;L Mthws Dtld w shipping'!C13</f>
        <v>-603.90147783251234</v>
      </c>
      <c r="F13" s="53">
        <f>'R. P&amp;L Mthws Dtld w shipping'!D13</f>
        <v>-150.97536945812806</v>
      </c>
      <c r="G13" s="53">
        <f>'R. P&amp;L Mthws Dtld w shipping'!E13</f>
        <v>-559.56085125958202</v>
      </c>
      <c r="H13" s="53">
        <f>'R. P&amp;L Mthws Dtld w shipping'!F13</f>
        <v>-802.85521811644435</v>
      </c>
      <c r="I13" s="53">
        <f>'R. P&amp;L Mthws Dtld w shipping'!G13</f>
        <v>-2135.6234964884411</v>
      </c>
      <c r="J13" s="53">
        <f>'R. P&amp;L Mthws Dtld w shipping'!H13</f>
        <v>-3595.5043347743795</v>
      </c>
      <c r="K13" s="53">
        <f>'R. P&amp;L Mthws Dtld w shipping'!I13</f>
        <v>-4696.1668950424664</v>
      </c>
      <c r="L13" s="53">
        <f>'R. P&amp;L Mthws Dtld w shipping'!J13</f>
        <v>0</v>
      </c>
      <c r="M13" s="53">
        <f t="shared" si="1"/>
        <v>-12544.587642971954</v>
      </c>
    </row>
    <row r="14" spans="2:13">
      <c r="B14" s="1" t="s">
        <v>205</v>
      </c>
      <c r="C14" s="213">
        <f>D14/('Sales Jan to Aug'!$B$229/8)</f>
        <v>-2.9935207138304651</v>
      </c>
      <c r="D14" s="213">
        <f t="shared" si="0"/>
        <v>-587.10424999999998</v>
      </c>
      <c r="E14" s="67">
        <f>'R. P&amp;L Mthws Dtld w shipping'!C14</f>
        <v>0</v>
      </c>
      <c r="F14" s="53">
        <f>'R. P&amp;L Mthws Dtld w shipping'!D14</f>
        <v>0</v>
      </c>
      <c r="G14" s="53">
        <f>'R. P&amp;L Mthws Dtld w shipping'!E14</f>
        <v>0</v>
      </c>
      <c r="H14" s="53">
        <f>'R. P&amp;L Mthws Dtld w shipping'!F14</f>
        <v>-216.2</v>
      </c>
      <c r="I14" s="53">
        <f>'R. P&amp;L Mthws Dtld w shipping'!G14</f>
        <v>-880.63399999999979</v>
      </c>
      <c r="J14" s="53">
        <f>'R. P&amp;L Mthws Dtld w shipping'!H14</f>
        <v>-1500</v>
      </c>
      <c r="K14" s="53">
        <f>'R. P&amp;L Mthws Dtld w shipping'!I14</f>
        <v>-2100</v>
      </c>
      <c r="L14" s="53">
        <f>'R. P&amp;L Mthws Dtld w shipping'!J14</f>
        <v>0</v>
      </c>
      <c r="M14" s="53">
        <f>SUM(E14:L14)</f>
        <v>-4696.8339999999998</v>
      </c>
    </row>
    <row r="15" spans="2:13">
      <c r="B15" s="135" t="s">
        <v>196</v>
      </c>
      <c r="C15" s="215">
        <f>D15/('Sales Jan to Aug'!$B$229/8)</f>
        <v>-9.3193002129391118</v>
      </c>
      <c r="D15" s="215">
        <f t="shared" si="0"/>
        <v>-1827.7477542626834</v>
      </c>
      <c r="E15" s="137">
        <f>'R. P&amp;L Mthws Dtld w shipping'!C15</f>
        <v>-1500</v>
      </c>
      <c r="F15" s="137">
        <f>'R. P&amp;L Mthws Dtld w shipping'!D15</f>
        <v>-449.89014816186693</v>
      </c>
      <c r="G15" s="137">
        <f>'R. P&amp;L Mthws Dtld w shipping'!E15</f>
        <v>-2323.6476274030169</v>
      </c>
      <c r="H15" s="137">
        <f>'R. P&amp;L Mthws Dtld w shipping'!F15</f>
        <v>-1351.8128951575482</v>
      </c>
      <c r="I15" s="137">
        <f>'R. P&amp;L Mthws Dtld w shipping'!G15</f>
        <v>-449.44659999999999</v>
      </c>
      <c r="J15" s="137">
        <f>'R. P&amp;L Mthws Dtld w shipping'!H15</f>
        <v>-3415.8088235294117</v>
      </c>
      <c r="K15" s="137">
        <f>'R. P&amp;L Mthws Dtld w shipping'!I15</f>
        <v>-4638.3759398496231</v>
      </c>
      <c r="L15" s="137">
        <f>'R. P&amp;L Mthws Dtld w shipping'!J15</f>
        <v>-493</v>
      </c>
      <c r="M15" s="137">
        <f t="shared" si="1"/>
        <v>-14621.982034101467</v>
      </c>
    </row>
    <row r="16" spans="2:13">
      <c r="B16" s="124" t="s">
        <v>658</v>
      </c>
      <c r="C16" s="213">
        <f>D16/('Sales Jan to Aug'!$B$229/8)</f>
        <v>-2.8044104525175277</v>
      </c>
      <c r="D16" s="213">
        <f t="shared" si="0"/>
        <v>-550.0150000000001</v>
      </c>
      <c r="E16" s="121">
        <f>'R. P&amp;L Mthws Dtld w shipping'!C16</f>
        <v>-1500</v>
      </c>
      <c r="F16" s="121">
        <f>'R. P&amp;L Mthws Dtld w shipping'!D16</f>
        <v>-288.70000000000005</v>
      </c>
      <c r="G16" s="121">
        <f>'R. P&amp;L Mthws Dtld w shipping'!E16</f>
        <v>-1946.4200000000003</v>
      </c>
      <c r="H16" s="121">
        <f>'R. P&amp;L Mthws Dtld w shipping'!F16</f>
        <v>-665.00000000000045</v>
      </c>
      <c r="I16" s="121">
        <f>'R. P&amp;L Mthws Dtld w shipping'!G16</f>
        <v>0</v>
      </c>
      <c r="J16" s="121">
        <f>'R. P&amp;L Mthws Dtld w shipping'!H16</f>
        <v>0</v>
      </c>
      <c r="K16" s="121">
        <f>'R. P&amp;L Mthws Dtld w shipping'!I16</f>
        <v>0</v>
      </c>
      <c r="L16" s="121">
        <f>'R. P&amp;L Mthws Dtld w shipping'!J16</f>
        <v>0</v>
      </c>
      <c r="M16" s="120">
        <f t="shared" si="1"/>
        <v>-4400.1200000000008</v>
      </c>
    </row>
    <row r="17" spans="2:13">
      <c r="B17" s="125" t="s">
        <v>659</v>
      </c>
      <c r="C17" s="213">
        <f>D17/('Sales Jan to Aug'!$B$229/8)</f>
        <v>-0.2132568514977693</v>
      </c>
      <c r="D17" s="213">
        <f t="shared" si="0"/>
        <v>-41.825000000000003</v>
      </c>
      <c r="E17" s="121">
        <f>'R. P&amp;L Mthws Dtld w shipping'!C17</f>
        <v>0</v>
      </c>
      <c r="F17" s="121">
        <f>'R. P&amp;L Mthws Dtld w shipping'!D17</f>
        <v>0</v>
      </c>
      <c r="G17" s="121">
        <f>'R. P&amp;L Mthws Dtld w shipping'!E17</f>
        <v>-118.4</v>
      </c>
      <c r="H17" s="121">
        <f>'R. P&amp;L Mthws Dtld w shipping'!F17</f>
        <v>-216.20000000000002</v>
      </c>
      <c r="I17" s="121">
        <f>'R. P&amp;L Mthws Dtld w shipping'!G17</f>
        <v>0</v>
      </c>
      <c r="J17" s="121">
        <f>'R. P&amp;L Mthws Dtld w shipping'!H17</f>
        <v>0</v>
      </c>
      <c r="K17" s="121">
        <f>'R. P&amp;L Mthws Dtld w shipping'!I17</f>
        <v>0</v>
      </c>
      <c r="L17" s="121">
        <f>'R. P&amp;L Mthws Dtld w shipping'!J17</f>
        <v>0</v>
      </c>
      <c r="M17" s="121">
        <f t="shared" si="1"/>
        <v>-334.6</v>
      </c>
    </row>
    <row r="18" spans="2:13">
      <c r="B18" s="126" t="s">
        <v>660</v>
      </c>
      <c r="C18" s="213">
        <f>D18/('Sales Jan to Aug'!$B$229/8)</f>
        <v>-6.301632908923815</v>
      </c>
      <c r="D18" s="213">
        <f t="shared" si="0"/>
        <v>-1235.9077542626833</v>
      </c>
      <c r="E18" s="122">
        <f>'R. P&amp;L Mthws Dtld w shipping'!C18</f>
        <v>0</v>
      </c>
      <c r="F18" s="122">
        <f>'R. P&amp;L Mthws Dtld w shipping'!D18</f>
        <v>-161.19014816186686</v>
      </c>
      <c r="G18" s="122">
        <f>'R. P&amp;L Mthws Dtld w shipping'!E18</f>
        <v>-258.82762740301666</v>
      </c>
      <c r="H18" s="122">
        <f>'R. P&amp;L Mthws Dtld w shipping'!F18</f>
        <v>-470.61289515754771</v>
      </c>
      <c r="I18" s="122">
        <f>'R. P&amp;L Mthws Dtld w shipping'!G18</f>
        <v>-449.44659999999999</v>
      </c>
      <c r="J18" s="122">
        <f>'R. P&amp;L Mthws Dtld w shipping'!H18</f>
        <v>-3415.8088235294117</v>
      </c>
      <c r="K18" s="122">
        <f>'R. P&amp;L Mthws Dtld w shipping'!I18</f>
        <v>-4638.3759398496231</v>
      </c>
      <c r="L18" s="122">
        <f>'R. P&amp;L Mthws Dtld w shipping'!J18</f>
        <v>-493</v>
      </c>
      <c r="M18" s="122">
        <f t="shared" si="1"/>
        <v>-9887.2620341014663</v>
      </c>
    </row>
    <row r="19" spans="2:13">
      <c r="B19" s="1" t="s">
        <v>634</v>
      </c>
      <c r="C19" s="213">
        <f>D19/('Sales Jan to Aug'!$B$229/8)</f>
        <v>-0.58153405035054184</v>
      </c>
      <c r="D19" s="213">
        <f t="shared" si="0"/>
        <v>-114.05336562500001</v>
      </c>
      <c r="E19" s="67">
        <f>'R. P&amp;L Mthws Dtld w shipping'!C19</f>
        <v>-228.10673125000002</v>
      </c>
      <c r="F19" s="53">
        <f>'R. P&amp;L Mthws Dtld w shipping'!D19</f>
        <v>-228.10673125000002</v>
      </c>
      <c r="G19" s="53">
        <f>'R. P&amp;L Mthws Dtld w shipping'!E19</f>
        <v>-228.10673125</v>
      </c>
      <c r="H19" s="53">
        <f>'R. P&amp;L Mthws Dtld w shipping'!F19</f>
        <v>-228.10673125000005</v>
      </c>
      <c r="I19" s="53">
        <f>'R. P&amp;L Mthws Dtld w shipping'!G19</f>
        <v>0</v>
      </c>
      <c r="J19" s="53">
        <f>'R. P&amp;L Mthws Dtld w shipping'!H19</f>
        <v>0</v>
      </c>
      <c r="K19" s="53">
        <f>'R. P&amp;L Mthws Dtld w shipping'!I19</f>
        <v>0</v>
      </c>
      <c r="L19" s="53">
        <f>'R. P&amp;L Mthws Dtld w shipping'!J19</f>
        <v>0</v>
      </c>
      <c r="M19" s="53">
        <f t="shared" si="1"/>
        <v>-912.4269250000001</v>
      </c>
    </row>
    <row r="20" spans="2:13">
      <c r="B20" s="257" t="s">
        <v>197</v>
      </c>
      <c r="C20" s="267">
        <f>D20/('Sales Jan to Aug'!$B$229/8)</f>
        <v>-16.335019762447548</v>
      </c>
      <c r="D20" s="267">
        <f t="shared" si="0"/>
        <v>-3203.7057509100255</v>
      </c>
      <c r="E20" s="137">
        <f>'R. P&amp;L Mthws Dtld w shipping'!C20</f>
        <v>0</v>
      </c>
      <c r="F20" s="137">
        <f>'R. P&amp;L Mthws Dtld w shipping'!D20</f>
        <v>0</v>
      </c>
      <c r="G20" s="137">
        <f>'R. P&amp;L Mthws Dtld w shipping'!E20</f>
        <v>-1243.26</v>
      </c>
      <c r="H20" s="137">
        <f>'R. P&amp;L Mthws Dtld w shipping'!F20</f>
        <v>-1533.24</v>
      </c>
      <c r="I20" s="137">
        <f>'R. P&amp;L Mthws Dtld w shipping'!G20</f>
        <v>-490.3346590000001</v>
      </c>
      <c r="J20" s="137">
        <f>'R. P&amp;L Mthws Dtld w shipping'!H20</f>
        <v>-7273.8217647058827</v>
      </c>
      <c r="K20" s="137">
        <f>'R. P&amp;L Mthws Dtld w shipping'!I20</f>
        <v>-9893.5280451127819</v>
      </c>
      <c r="L20" s="137">
        <f>'R. P&amp;L Mthws Dtld w shipping'!J20</f>
        <v>-5195.4615384615381</v>
      </c>
      <c r="M20" s="137">
        <f t="shared" si="1"/>
        <v>-25629.646007280204</v>
      </c>
    </row>
    <row r="21" spans="2:13">
      <c r="B21" s="189" t="str">
        <f>'Trial Balance Apr'!D44</f>
        <v>Advertisement and Marketing - Facebook Ads</v>
      </c>
      <c r="C21" s="269">
        <f>D21/('Sales Jan to Aug'!$B$229/8)</f>
        <v>-4.1587621377311628</v>
      </c>
      <c r="D21" s="264">
        <f t="shared" si="0"/>
        <v>-815.63722426252423</v>
      </c>
      <c r="E21" s="264">
        <f>'R. P&amp;L Mthws Dtld w shipping'!C21</f>
        <v>0</v>
      </c>
      <c r="F21" s="261">
        <f>'R. P&amp;L Mthws Dtld w shipping'!D21</f>
        <v>0</v>
      </c>
      <c r="G21" s="261">
        <f>'R. P&amp;L Mthws Dtld w shipping'!E21</f>
        <v>-1243.26</v>
      </c>
      <c r="H21" s="261">
        <f>'R. P&amp;L Mthws Dtld w shipping'!F21</f>
        <v>-1533.24</v>
      </c>
      <c r="I21" s="261">
        <f>'R. P&amp;L Mthws Dtld w shipping'!G21</f>
        <v>-490.3346590000001</v>
      </c>
      <c r="J21" s="261">
        <f>'R. P&amp;L Mthws Dtld w shipping'!H21</f>
        <v>-527.20588235294144</v>
      </c>
      <c r="K21" s="261">
        <f>'R. P&amp;L Mthws Dtld w shipping'!I21</f>
        <v>-1356.5957142857142</v>
      </c>
      <c r="L21" s="261">
        <f>'R. P&amp;L Mthws Dtld w shipping'!J21</f>
        <v>-1374.4615384615381</v>
      </c>
      <c r="M21" s="261">
        <f t="shared" si="1"/>
        <v>-6525.0977941001938</v>
      </c>
    </row>
    <row r="22" spans="2:13">
      <c r="B22" s="190" t="str">
        <f>'Trial Balance Apr'!D45</f>
        <v>Advertisement and Marketing - Instagram Ads</v>
      </c>
      <c r="C22" s="268">
        <f>D22/('Sales Jan to Aug'!$B$229/8)</f>
        <v>0</v>
      </c>
      <c r="D22" s="265">
        <f t="shared" si="0"/>
        <v>0</v>
      </c>
      <c r="E22" s="265">
        <f>'R. P&amp;L Mthws Dtld w shipping'!C22</f>
        <v>0</v>
      </c>
      <c r="F22" s="262">
        <f>'R. P&amp;L Mthws Dtld w shipping'!D22</f>
        <v>0</v>
      </c>
      <c r="G22" s="262">
        <f>'R. P&amp;L Mthws Dtld w shipping'!E22</f>
        <v>0</v>
      </c>
      <c r="H22" s="262">
        <f>'R. P&amp;L Mthws Dtld w shipping'!F22</f>
        <v>0</v>
      </c>
      <c r="I22" s="262">
        <f>'R. P&amp;L Mthws Dtld w shipping'!G22</f>
        <v>0</v>
      </c>
      <c r="J22" s="262">
        <f>'R. P&amp;L Mthws Dtld w shipping'!H22</f>
        <v>0</v>
      </c>
      <c r="K22" s="262">
        <f>'R. P&amp;L Mthws Dtld w shipping'!I22</f>
        <v>0</v>
      </c>
      <c r="L22" s="262">
        <f>'R. P&amp;L Mthws Dtld w shipping'!J22</f>
        <v>0</v>
      </c>
      <c r="M22" s="262">
        <f t="shared" si="1"/>
        <v>0</v>
      </c>
    </row>
    <row r="23" spans="2:13">
      <c r="B23" s="190" t="str">
        <f>'Trial Balance Apr'!D46</f>
        <v>Advertisement and Marketing - Instagram Influencers</v>
      </c>
      <c r="C23" s="268">
        <f>D23/('Sales Jan to Aug'!$B$229/8)</f>
        <v>-9.3696288043243854</v>
      </c>
      <c r="D23" s="265">
        <f t="shared" si="0"/>
        <v>-1837.6184492481202</v>
      </c>
      <c r="E23" s="265">
        <f>'R. P&amp;L Mthws Dtld w shipping'!C23</f>
        <v>0</v>
      </c>
      <c r="F23" s="262">
        <f>'R. P&amp;L Mthws Dtld w shipping'!D23</f>
        <v>0</v>
      </c>
      <c r="G23" s="262">
        <f>'R. P&amp;L Mthws Dtld w shipping'!E23</f>
        <v>0</v>
      </c>
      <c r="H23" s="262">
        <f>'R. P&amp;L Mthws Dtld w shipping'!F23</f>
        <v>0</v>
      </c>
      <c r="I23" s="262">
        <f>'R. P&amp;L Mthws Dtld w shipping'!G23</f>
        <v>0</v>
      </c>
      <c r="J23" s="262">
        <f>'R. P&amp;L Mthws Dtld w shipping'!H23</f>
        <v>-4892.91</v>
      </c>
      <c r="K23" s="262">
        <f>'R. P&amp;L Mthws Dtld w shipping'!I23</f>
        <v>-6237.0375939849619</v>
      </c>
      <c r="L23" s="262">
        <f>'R. P&amp;L Mthws Dtld w shipping'!J23</f>
        <v>-3571</v>
      </c>
      <c r="M23" s="262">
        <f>SUM(E23:L23)</f>
        <v>-14700.947593984962</v>
      </c>
    </row>
    <row r="24" spans="2:13">
      <c r="B24" s="190" t="str">
        <f>'Trial Balance Apr'!D47</f>
        <v>Advertisement and Marketing - Youtube Influencers</v>
      </c>
      <c r="C24" s="268">
        <f>D24/('Sales Jan to Aug'!$B$229/8)</f>
        <v>-1.087316762268961</v>
      </c>
      <c r="D24" s="265">
        <f t="shared" si="0"/>
        <v>-213.25</v>
      </c>
      <c r="E24" s="265">
        <f>'R. P&amp;L Mthws Dtld w shipping'!C24</f>
        <v>0</v>
      </c>
      <c r="F24" s="262">
        <f>'R. P&amp;L Mthws Dtld w shipping'!D24</f>
        <v>0</v>
      </c>
      <c r="G24" s="262">
        <f>'R. P&amp;L Mthws Dtld w shipping'!E24</f>
        <v>0</v>
      </c>
      <c r="H24" s="262">
        <f>'R. P&amp;L Mthws Dtld w shipping'!F24</f>
        <v>0</v>
      </c>
      <c r="I24" s="262">
        <f>'R. P&amp;L Mthws Dtld w shipping'!G24</f>
        <v>0</v>
      </c>
      <c r="J24" s="262">
        <f>'R. P&amp;L Mthws Dtld w shipping'!H24</f>
        <v>-364</v>
      </c>
      <c r="K24" s="262">
        <f>'R. P&amp;L Mthws Dtld w shipping'!I24</f>
        <v>-1092</v>
      </c>
      <c r="L24" s="262">
        <f>'R. P&amp;L Mthws Dtld w shipping'!J24</f>
        <v>-250</v>
      </c>
      <c r="M24" s="262">
        <f t="shared" si="1"/>
        <v>-1706</v>
      </c>
    </row>
    <row r="25" spans="2:13">
      <c r="B25" s="190" t="str">
        <f>'Trial Balance Apr'!D48</f>
        <v>Advertisement and Marketing - Bloggers</v>
      </c>
      <c r="C25" s="268">
        <f>D25/('Sales Jan to Aug'!$B$229/8)</f>
        <v>-0.93821467401492142</v>
      </c>
      <c r="D25" s="265">
        <f t="shared" si="0"/>
        <v>-184.00735294117646</v>
      </c>
      <c r="E25" s="265">
        <f>'R. P&amp;L Mthws Dtld w shipping'!C25</f>
        <v>0</v>
      </c>
      <c r="F25" s="262">
        <f>'R. P&amp;L Mthws Dtld w shipping'!D25</f>
        <v>0</v>
      </c>
      <c r="G25" s="262">
        <f>'R. P&amp;L Mthws Dtld w shipping'!E25</f>
        <v>0</v>
      </c>
      <c r="H25" s="262">
        <f>'R. P&amp;L Mthws Dtld w shipping'!F25</f>
        <v>0</v>
      </c>
      <c r="I25" s="262">
        <f>'R. P&amp;L Mthws Dtld w shipping'!G25</f>
        <v>0</v>
      </c>
      <c r="J25" s="262">
        <f>'R. P&amp;L Mthws Dtld w shipping'!H25</f>
        <v>-1122.0588235294117</v>
      </c>
      <c r="K25" s="262">
        <f>'R. P&amp;L Mthws Dtld w shipping'!I25</f>
        <v>-350</v>
      </c>
      <c r="L25" s="262">
        <f>'R. P&amp;L Mthws Dtld w shipping'!J25</f>
        <v>0</v>
      </c>
      <c r="M25" s="262">
        <f t="shared" si="1"/>
        <v>-1472.0588235294117</v>
      </c>
    </row>
    <row r="26" spans="2:13">
      <c r="B26" s="191" t="str">
        <f>'R. P&amp;L Mthws Dtld w shipping'!B26</f>
        <v>Advertisement and Marketing - Campaign Shoots</v>
      </c>
      <c r="C26" s="270">
        <f>D26/('Sales Jan to Aug'!$B$229/8)</f>
        <v>-0.78109738410811647</v>
      </c>
      <c r="D26" s="266">
        <f t="shared" si="0"/>
        <v>-153.19272445820434</v>
      </c>
      <c r="E26" s="266">
        <f>'R. P&amp;L Mthws Dtld w shipping'!C26</f>
        <v>0</v>
      </c>
      <c r="F26" s="263">
        <f>'R. P&amp;L Mthws Dtld w shipping'!D26</f>
        <v>0</v>
      </c>
      <c r="G26" s="263">
        <f>'R. P&amp;L Mthws Dtld w shipping'!E26</f>
        <v>0</v>
      </c>
      <c r="H26" s="263">
        <f>'R. P&amp;L Mthws Dtld w shipping'!F26</f>
        <v>0</v>
      </c>
      <c r="I26" s="263">
        <f>'R. P&amp;L Mthws Dtld w shipping'!G26</f>
        <v>0</v>
      </c>
      <c r="J26" s="263">
        <f>'R. P&amp;L Mthws Dtld w shipping'!H26</f>
        <v>-367.64705882352939</v>
      </c>
      <c r="K26" s="263">
        <f>'R. P&amp;L Mthws Dtld w shipping'!I26</f>
        <v>-857.89473684210532</v>
      </c>
      <c r="L26" s="263">
        <f>'R. P&amp;L Mthws Dtld w shipping'!J26</f>
        <v>0</v>
      </c>
      <c r="M26" s="263">
        <f t="shared" si="1"/>
        <v>-1225.5417956656347</v>
      </c>
    </row>
    <row r="27" spans="2:13">
      <c r="B27" s="1" t="s">
        <v>203</v>
      </c>
      <c r="C27" s="213">
        <f>D27/('Sales Jan to Aug'!$B$229/8)</f>
        <v>-4.1676226896112167E-2</v>
      </c>
      <c r="D27" s="213">
        <f t="shared" si="0"/>
        <v>-8.1737499999999983</v>
      </c>
      <c r="E27" s="67">
        <f>'R. P&amp;L Mthws Dtld w shipping'!C27</f>
        <v>0.29999999999999982</v>
      </c>
      <c r="F27" s="53">
        <f>'R. P&amp;L Mthws Dtld w shipping'!D27</f>
        <v>-14.809999999999992</v>
      </c>
      <c r="G27" s="53">
        <f>'R. P&amp;L Mthws Dtld w shipping'!E27</f>
        <v>-50.879999999999995</v>
      </c>
      <c r="H27" s="53">
        <f>'R. P&amp;L Mthws Dtld w shipping'!F27</f>
        <v>0</v>
      </c>
      <c r="I27" s="53">
        <f>'R. P&amp;L Mthws Dtld w shipping'!G27</f>
        <v>0</v>
      </c>
      <c r="J27" s="53">
        <f>'R. P&amp;L Mthws Dtld w shipping'!H27</f>
        <v>0</v>
      </c>
      <c r="K27" s="53">
        <f>'R. P&amp;L Mthws Dtld w shipping'!I27</f>
        <v>0</v>
      </c>
      <c r="L27" s="53">
        <f>'R. P&amp;L Mthws Dtld w shipping'!J27</f>
        <v>0</v>
      </c>
      <c r="M27" s="53">
        <f t="shared" si="1"/>
        <v>-65.389999999999986</v>
      </c>
    </row>
    <row r="28" spans="2:13">
      <c r="B28" s="131" t="s">
        <v>657</v>
      </c>
      <c r="C28" s="216">
        <f>D28/('Sales Jan to Aug'!$B$229/8)</f>
        <v>-9.5562056146294641</v>
      </c>
      <c r="D28" s="216">
        <f t="shared" si="0"/>
        <v>-1874.2108261692038</v>
      </c>
      <c r="E28" s="133">
        <f>'R. P&amp;L Mthws Dtld w shipping'!C28</f>
        <v>17.091790917488197</v>
      </c>
      <c r="F28" s="133">
        <f>'R. P&amp;L Mthws Dtld w shipping'!D28</f>
        <v>-86.432248869995078</v>
      </c>
      <c r="G28" s="133">
        <f>'R. P&amp;L Mthws Dtld w shipping'!E28</f>
        <v>-1850.6852099125999</v>
      </c>
      <c r="H28" s="133">
        <f>'R. P&amp;L Mthws Dtld w shipping'!F28</f>
        <v>-388.83484452399307</v>
      </c>
      <c r="I28" s="133">
        <f>'R. P&amp;L Mthws Dtld w shipping'!G28</f>
        <v>2155.5612445115648</v>
      </c>
      <c r="J28" s="133">
        <f>'R. P&amp;L Mthws Dtld w shipping'!H28</f>
        <v>-5213.6549230096771</v>
      </c>
      <c r="K28" s="133">
        <f>'R. P&amp;L Mthws Dtld w shipping'!I28</f>
        <v>-3938.2708800048786</v>
      </c>
      <c r="L28" s="133">
        <f>'R. P&amp;L Mthws Dtld w shipping'!J28</f>
        <v>-5688.4615384615381</v>
      </c>
      <c r="M28" s="134">
        <f t="shared" si="1"/>
        <v>-14993.68660935363</v>
      </c>
    </row>
    <row r="29" spans="2:13">
      <c r="B29" s="127" t="s">
        <v>14</v>
      </c>
      <c r="C29" s="214">
        <f>D29/('Sales Jan to Aug'!$B$229/8)</f>
        <v>-8.3452789124610565</v>
      </c>
      <c r="D29" s="214">
        <f t="shared" si="0"/>
        <v>-1636.7178267064248</v>
      </c>
      <c r="E29" s="129">
        <f>'R. P&amp;L Mthws Dtld w shipping'!C29</f>
        <v>-464.12400000000002</v>
      </c>
      <c r="F29" s="129">
        <f>'R. P&amp;L Mthws Dtld w shipping'!D29</f>
        <v>-491.19585183813319</v>
      </c>
      <c r="G29" s="129">
        <f>'R. P&amp;L Mthws Dtld w shipping'!E29</f>
        <v>-554.80437259698351</v>
      </c>
      <c r="H29" s="129">
        <f>'R. P&amp;L Mthws Dtld w shipping'!F29</f>
        <v>-538.75710484245235</v>
      </c>
      <c r="I29" s="129">
        <f>'R. P&amp;L Mthws Dtld w shipping'!G29</f>
        <v>-2302.2162000000003</v>
      </c>
      <c r="J29" s="129">
        <f>'R. P&amp;L Mthws Dtld w shipping'!H29</f>
        <v>-2459.0338235294116</v>
      </c>
      <c r="K29" s="129">
        <f>'R. P&amp;L Mthws Dtld w shipping'!I29</f>
        <v>-3855.4620300751872</v>
      </c>
      <c r="L29" s="129">
        <f>'R. P&amp;L Mthws Dtld w shipping'!J29</f>
        <v>-2428.1492307692315</v>
      </c>
      <c r="M29" s="129">
        <f t="shared" si="1"/>
        <v>-13093.742613651399</v>
      </c>
    </row>
    <row r="30" spans="2:13">
      <c r="B30" s="1" t="s">
        <v>65</v>
      </c>
      <c r="C30" s="213">
        <f>D30/('Sales Jan to Aug'!$B$229/8)</f>
        <v>-0.7833295092415552</v>
      </c>
      <c r="D30" s="213">
        <f t="shared" si="0"/>
        <v>-153.63050000000001</v>
      </c>
      <c r="E30" s="67">
        <f>'R. P&amp;L Mthws Dtld w shipping'!C30</f>
        <v>0</v>
      </c>
      <c r="F30" s="53">
        <f>'R. P&amp;L Mthws Dtld w shipping'!D30</f>
        <v>0</v>
      </c>
      <c r="G30" s="53">
        <f>'R. P&amp;L Mthws Dtld w shipping'!E30</f>
        <v>0</v>
      </c>
      <c r="H30" s="53">
        <f>'R. P&amp;L Mthws Dtld w shipping'!F30</f>
        <v>0</v>
      </c>
      <c r="I30" s="53">
        <f>'R. P&amp;L Mthws Dtld w shipping'!G30</f>
        <v>-1229.0440000000001</v>
      </c>
      <c r="J30" s="53">
        <f>'R. P&amp;L Mthws Dtld w shipping'!H30</f>
        <v>0</v>
      </c>
      <c r="K30" s="53">
        <f>'R. P&amp;L Mthws Dtld w shipping'!I30</f>
        <v>0</v>
      </c>
      <c r="L30" s="53">
        <f>'R. P&amp;L Mthws Dtld w shipping'!J30</f>
        <v>0</v>
      </c>
      <c r="M30" s="53">
        <f t="shared" si="1"/>
        <v>-1229.0440000000001</v>
      </c>
    </row>
    <row r="31" spans="2:13">
      <c r="B31" s="1" t="s">
        <v>69</v>
      </c>
      <c r="C31" s="213">
        <f>D31/('Sales Jan to Aug'!$B$229/8)</f>
        <v>0</v>
      </c>
      <c r="D31" s="213">
        <f t="shared" si="0"/>
        <v>0</v>
      </c>
      <c r="E31" s="67">
        <f>'R. P&amp;L Mthws Dtld w shipping'!C31</f>
        <v>0</v>
      </c>
      <c r="F31" s="53">
        <f>'R. P&amp;L Mthws Dtld w shipping'!D31</f>
        <v>0</v>
      </c>
      <c r="G31" s="53">
        <f>'R. P&amp;L Mthws Dtld w shipping'!E31</f>
        <v>0</v>
      </c>
      <c r="H31" s="53">
        <f>'R. P&amp;L Mthws Dtld w shipping'!F31</f>
        <v>0</v>
      </c>
      <c r="I31" s="53">
        <f>'R. P&amp;L Mthws Dtld w shipping'!G31</f>
        <v>0</v>
      </c>
      <c r="J31" s="53">
        <f>'R. P&amp;L Mthws Dtld w shipping'!H31</f>
        <v>0</v>
      </c>
      <c r="K31" s="53">
        <f>'R. P&amp;L Mthws Dtld w shipping'!I31</f>
        <v>0</v>
      </c>
      <c r="L31" s="53">
        <f>'R. P&amp;L Mthws Dtld w shipping'!J31</f>
        <v>0</v>
      </c>
      <c r="M31" s="53">
        <f t="shared" si="1"/>
        <v>0</v>
      </c>
    </row>
    <row r="32" spans="2:13">
      <c r="B32" s="135" t="s">
        <v>70</v>
      </c>
      <c r="C32" s="215">
        <f>D32/('Sales Jan to Aug'!$B$229/8)</f>
        <v>-4.6519350112040696</v>
      </c>
      <c r="D32" s="215">
        <f t="shared" si="0"/>
        <v>-912.36075407239821</v>
      </c>
      <c r="E32" s="137">
        <f>'R. P&amp;L Mthws Dtld w shipping'!C32</f>
        <v>-423.024</v>
      </c>
      <c r="F32" s="137">
        <f>'R. P&amp;L Mthws Dtld w shipping'!D32</f>
        <v>-418.096</v>
      </c>
      <c r="G32" s="137">
        <f>'R. P&amp;L Mthws Dtld w shipping'!E32</f>
        <v>-397.43200000000013</v>
      </c>
      <c r="H32" s="137">
        <f>'R. P&amp;L Mthws Dtld w shipping'!F32</f>
        <v>-401.24</v>
      </c>
      <c r="I32" s="137">
        <f>'R. P&amp;L Mthws Dtld w shipping'!G32</f>
        <v>-578.06220000000019</v>
      </c>
      <c r="J32" s="137">
        <f>'R. P&amp;L Mthws Dtld w shipping'!H32</f>
        <v>-1667.6802941176468</v>
      </c>
      <c r="K32" s="137">
        <f>'R. P&amp;L Mthws Dtld w shipping'!I32</f>
        <v>-1654.5099999999995</v>
      </c>
      <c r="L32" s="137">
        <f>'R. P&amp;L Mthws Dtld w shipping'!J32</f>
        <v>-1758.8415384615391</v>
      </c>
      <c r="M32" s="137">
        <f t="shared" si="1"/>
        <v>-7298.8860325791857</v>
      </c>
    </row>
    <row r="33" spans="2:13">
      <c r="B33" s="124" t="s">
        <v>653</v>
      </c>
      <c r="C33" s="213">
        <f>D33/('Sales Jan to Aug'!$B$229/8)</f>
        <v>-3.4889076052129928</v>
      </c>
      <c r="D33" s="213">
        <f t="shared" si="0"/>
        <v>-684.26200407239821</v>
      </c>
      <c r="E33" s="120">
        <f>'R. P&amp;L Mthws Dtld w shipping'!C33</f>
        <v>-423.024</v>
      </c>
      <c r="F33" s="120">
        <f>'R. P&amp;L Mthws Dtld w shipping'!D33</f>
        <v>-418.096</v>
      </c>
      <c r="G33" s="120">
        <f>'R. P&amp;L Mthws Dtld w shipping'!E33</f>
        <v>-397.43200000000013</v>
      </c>
      <c r="H33" s="120">
        <f>'R. P&amp;L Mthws Dtld w shipping'!F33</f>
        <v>-401.24</v>
      </c>
      <c r="I33" s="120">
        <f>'R. P&amp;L Mthws Dtld w shipping'!G33</f>
        <v>-396.23220000000015</v>
      </c>
      <c r="J33" s="120">
        <f>'R. P&amp;L Mthws Dtld w shipping'!H33</f>
        <v>-914.61029411764684</v>
      </c>
      <c r="K33" s="120">
        <f>'R. P&amp;L Mthws Dtld w shipping'!I33</f>
        <v>-1249.9999999999995</v>
      </c>
      <c r="L33" s="123">
        <f>'R. P&amp;L Mthws Dtld w shipping'!J33</f>
        <v>-1273.461538461539</v>
      </c>
      <c r="M33" s="123">
        <f t="shared" si="1"/>
        <v>-5474.0960325791857</v>
      </c>
    </row>
    <row r="34" spans="2:13">
      <c r="B34" s="125" t="s">
        <v>654</v>
      </c>
      <c r="C34" s="213">
        <f>D34/('Sales Jan to Aug'!$B$229/8)</f>
        <v>-0.76754620777565341</v>
      </c>
      <c r="D34" s="213">
        <f t="shared" si="0"/>
        <v>-150.53500000000003</v>
      </c>
      <c r="E34" s="121">
        <f>'R. P&amp;L Mthws Dtld w shipping'!C34</f>
        <v>0</v>
      </c>
      <c r="F34" s="121">
        <f>'R. P&amp;L Mthws Dtld w shipping'!D34</f>
        <v>0</v>
      </c>
      <c r="G34" s="121">
        <f>'R. P&amp;L Mthws Dtld w shipping'!E34</f>
        <v>0</v>
      </c>
      <c r="H34" s="121">
        <f>'R. P&amp;L Mthws Dtld w shipping'!F34</f>
        <v>0</v>
      </c>
      <c r="I34" s="121">
        <f>'R. P&amp;L Mthws Dtld w shipping'!G34</f>
        <v>-181.83</v>
      </c>
      <c r="J34" s="121">
        <f>'R. P&amp;L Mthws Dtld w shipping'!H34</f>
        <v>-323.55999999999995</v>
      </c>
      <c r="K34" s="121">
        <f>'R. P&amp;L Mthws Dtld w shipping'!I34</f>
        <v>-261.51</v>
      </c>
      <c r="L34" s="121">
        <f>'R. P&amp;L Mthws Dtld w shipping'!J34</f>
        <v>-437.38000000000022</v>
      </c>
      <c r="M34" s="121">
        <f t="shared" si="1"/>
        <v>-1204.2800000000002</v>
      </c>
    </row>
    <row r="35" spans="2:13">
      <c r="B35" s="125" t="s">
        <v>655</v>
      </c>
      <c r="C35" s="213">
        <f>D35/('Sales Jan to Aug'!$B$229/8)</f>
        <v>-0.20636073932441043</v>
      </c>
      <c r="D35" s="213">
        <f t="shared" si="0"/>
        <v>-40.472499999999997</v>
      </c>
      <c r="E35" s="121">
        <f>'R. P&amp;L Mthws Dtld w shipping'!C35</f>
        <v>0</v>
      </c>
      <c r="F35" s="121">
        <f>'R. P&amp;L Mthws Dtld w shipping'!D35</f>
        <v>0</v>
      </c>
      <c r="G35" s="121">
        <f>'R. P&amp;L Mthws Dtld w shipping'!E35</f>
        <v>0</v>
      </c>
      <c r="H35" s="121">
        <f>'R. P&amp;L Mthws Dtld w shipping'!F35</f>
        <v>0</v>
      </c>
      <c r="I35" s="121">
        <f>'R. P&amp;L Mthws Dtld w shipping'!G35</f>
        <v>0</v>
      </c>
      <c r="J35" s="121">
        <f>'R. P&amp;L Mthws Dtld w shipping'!H35</f>
        <v>-235.78</v>
      </c>
      <c r="K35" s="121">
        <f>'R. P&amp;L Mthws Dtld w shipping'!I35</f>
        <v>0</v>
      </c>
      <c r="L35" s="121">
        <f>'R. P&amp;L Mthws Dtld w shipping'!J35</f>
        <v>-87.999999999999972</v>
      </c>
      <c r="M35" s="121">
        <f t="shared" si="1"/>
        <v>-323.77999999999997</v>
      </c>
    </row>
    <row r="36" spans="2:13">
      <c r="B36" s="125" t="s">
        <v>656</v>
      </c>
      <c r="C36" s="213">
        <f>D36/('Sales Jan to Aug'!$B$229/8)</f>
        <v>0</v>
      </c>
      <c r="D36" s="213">
        <f t="shared" si="0"/>
        <v>0</v>
      </c>
      <c r="E36" s="121">
        <f>'R. P&amp;L Mthws Dtld w shipping'!C36</f>
        <v>0</v>
      </c>
      <c r="F36" s="121">
        <f>'R. P&amp;L Mthws Dtld w shipping'!D36</f>
        <v>0</v>
      </c>
      <c r="G36" s="121">
        <f>'R. P&amp;L Mthws Dtld w shipping'!E36</f>
        <v>0</v>
      </c>
      <c r="H36" s="121">
        <f>'R. P&amp;L Mthws Dtld w shipping'!F36</f>
        <v>0</v>
      </c>
      <c r="I36" s="121">
        <f>'R. P&amp;L Mthws Dtld w shipping'!G36</f>
        <v>0</v>
      </c>
      <c r="J36" s="121">
        <f>'R. P&amp;L Mthws Dtld w shipping'!H36</f>
        <v>0</v>
      </c>
      <c r="K36" s="121">
        <f>'R. P&amp;L Mthws Dtld w shipping'!I36</f>
        <v>0</v>
      </c>
      <c r="L36" s="121">
        <f>'R. P&amp;L Mthws Dtld w shipping'!J36</f>
        <v>0</v>
      </c>
      <c r="M36" s="121">
        <f t="shared" si="1"/>
        <v>0</v>
      </c>
    </row>
    <row r="37" spans="2:13">
      <c r="B37" s="125" t="str">
        <f>'R. P&amp;L Mthws Dtld w shipping'!B37</f>
        <v>Payroll - Jocelle - Content Writer</v>
      </c>
      <c r="C37" s="299">
        <f>D37/('Sales Jan to Aug'!$B$229/8)</f>
        <v>-0.21461440407903123</v>
      </c>
      <c r="D37" s="213">
        <f t="shared" si="0"/>
        <v>-42.091250000000002</v>
      </c>
      <c r="E37" s="121">
        <f>'R. P&amp;L Mthws Dtld w shipping'!C37</f>
        <v>0</v>
      </c>
      <c r="F37" s="121">
        <f>'R. P&amp;L Mthws Dtld w shipping'!D37</f>
        <v>0</v>
      </c>
      <c r="G37" s="121">
        <f>'R. P&amp;L Mthws Dtld w shipping'!E37</f>
        <v>0</v>
      </c>
      <c r="H37" s="121">
        <f>'R. P&amp;L Mthws Dtld w shipping'!F37</f>
        <v>0</v>
      </c>
      <c r="I37" s="121">
        <f>'R. P&amp;L Mthws Dtld w shipping'!G37</f>
        <v>0</v>
      </c>
      <c r="J37" s="121">
        <f>'R. P&amp;L Mthws Dtld w shipping'!H37</f>
        <v>-193.73</v>
      </c>
      <c r="K37" s="121">
        <f>'R. P&amp;L Mthws Dtld w shipping'!I37</f>
        <v>-143.00000000000003</v>
      </c>
      <c r="L37" s="121">
        <f>'R. P&amp;L Mthws Dtld w shipping'!J37</f>
        <v>0</v>
      </c>
      <c r="M37" s="121">
        <f t="shared" si="1"/>
        <v>-336.73</v>
      </c>
    </row>
    <row r="38" spans="2:13">
      <c r="B38" s="298" t="str">
        <f>'R. P&amp;L Mthws Dtld w shipping'!B38</f>
        <v>Payroll - Carmina - Content Writer</v>
      </c>
      <c r="C38" s="270">
        <f>D38/('Sales Jan to Aug'!$B$229/8)</f>
        <v>2.5493945188017845E-2</v>
      </c>
      <c r="D38" s="266">
        <f t="shared" si="0"/>
        <v>5</v>
      </c>
      <c r="E38" s="263">
        <v>0</v>
      </c>
      <c r="F38" s="263">
        <v>0</v>
      </c>
      <c r="G38" s="263">
        <v>0</v>
      </c>
      <c r="H38" s="263">
        <v>0</v>
      </c>
      <c r="I38" s="263">
        <v>0</v>
      </c>
      <c r="J38" s="263">
        <v>0</v>
      </c>
      <c r="K38" s="121">
        <f>'R. P&amp;L Mthws Dtld w shipping'!I38</f>
        <v>0</v>
      </c>
      <c r="L38" s="121">
        <f>'R. P&amp;L Mthws Dtld w shipping'!J38</f>
        <v>40</v>
      </c>
      <c r="M38" s="121">
        <f t="shared" si="1"/>
        <v>40</v>
      </c>
    </row>
    <row r="39" spans="2:13">
      <c r="B39" s="297" t="s">
        <v>184</v>
      </c>
      <c r="C39" s="303">
        <f>D39/('Sales Jan to Aug'!$B$229/8)</f>
        <v>-1.4417164962243296</v>
      </c>
      <c r="D39" s="215">
        <f t="shared" si="0"/>
        <v>-282.75664782199664</v>
      </c>
      <c r="E39" s="258">
        <f>'R. P&amp;L Mthws Dtld w shipping'!C39</f>
        <v>-41.099999999999994</v>
      </c>
      <c r="F39" s="258">
        <f>'R. P&amp;L Mthws Dtld w shipping'!D39</f>
        <v>-73.099851838133162</v>
      </c>
      <c r="G39" s="258">
        <f>'R. P&amp;L Mthws Dtld w shipping'!E39</f>
        <v>-157.37237259698333</v>
      </c>
      <c r="H39" s="258">
        <f>'R. P&amp;L Mthws Dtld w shipping'!F39</f>
        <v>-137.51710484245234</v>
      </c>
      <c r="I39" s="258">
        <f>'R. P&amp;L Mthws Dtld w shipping'!G39</f>
        <v>-145.11000000000001</v>
      </c>
      <c r="J39" s="258">
        <f>'R. P&amp;L Mthws Dtld w shipping'!H39</f>
        <v>-641.35352941176473</v>
      </c>
      <c r="K39" s="258">
        <f>'R. P&amp;L Mthws Dtld w shipping'!I39</f>
        <v>-547.19263157894727</v>
      </c>
      <c r="L39" s="258">
        <f>'R. P&amp;L Mthws Dtld w shipping'!J39</f>
        <v>-519.30769230769238</v>
      </c>
      <c r="M39" s="259">
        <f t="shared" si="1"/>
        <v>-2262.0531825759731</v>
      </c>
    </row>
    <row r="40" spans="2:13">
      <c r="B40" s="189" t="s">
        <v>661</v>
      </c>
      <c r="C40" s="261">
        <f>D40/('Sales Jan to Aug'!$B$229/8)</f>
        <v>-6.0294857602898259E-2</v>
      </c>
      <c r="D40" s="261">
        <f t="shared" si="0"/>
        <v>-11.825328947368421</v>
      </c>
      <c r="E40" s="261">
        <f>'R. P&amp;L Mthws Dtld w shipping'!C40</f>
        <v>-11.11</v>
      </c>
      <c r="F40" s="261">
        <f>'R. P&amp;L Mthws Dtld w shipping'!D40</f>
        <v>-11.11</v>
      </c>
      <c r="G40" s="261">
        <f>'R. P&amp;L Mthws Dtld w shipping'!E40</f>
        <v>-11.11</v>
      </c>
      <c r="H40" s="261">
        <f>'R. P&amp;L Mthws Dtld w shipping'!F40</f>
        <v>-11.11</v>
      </c>
      <c r="I40" s="261">
        <f>'R. P&amp;L Mthws Dtld w shipping'!G40</f>
        <v>-11.11</v>
      </c>
      <c r="J40" s="261">
        <f>'R. P&amp;L Mthws Dtld w shipping'!H40</f>
        <v>-18</v>
      </c>
      <c r="K40" s="261">
        <f>'R. P&amp;L Mthws Dtld w shipping'!I40</f>
        <v>-21.05263157894737</v>
      </c>
      <c r="L40" s="261">
        <f>'R. P&amp;L Mthws Dtld w shipping'!J40</f>
        <v>0</v>
      </c>
      <c r="M40" s="261">
        <f t="shared" si="1"/>
        <v>-94.602631578947367</v>
      </c>
    </row>
    <row r="41" spans="2:13">
      <c r="B41" s="190" t="s">
        <v>662</v>
      </c>
      <c r="C41" s="262">
        <f>D41/('Sales Jan to Aug'!$B$229/8)</f>
        <v>-8.8885620434377602E-2</v>
      </c>
      <c r="D41" s="262">
        <f t="shared" si="0"/>
        <v>-17.432692307692307</v>
      </c>
      <c r="E41" s="262">
        <f>'R. P&amp;L Mthws Dtld w shipping'!C41</f>
        <v>0</v>
      </c>
      <c r="F41" s="262">
        <f>'R. P&amp;L Mthws Dtld w shipping'!D41</f>
        <v>0</v>
      </c>
      <c r="G41" s="262">
        <f>'R. P&amp;L Mthws Dtld w shipping'!E41</f>
        <v>0</v>
      </c>
      <c r="H41" s="262">
        <f>'R. P&amp;L Mthws Dtld w shipping'!F41</f>
        <v>0</v>
      </c>
      <c r="I41" s="262">
        <f>'R. P&amp;L Mthws Dtld w shipping'!G41</f>
        <v>-25</v>
      </c>
      <c r="J41" s="262">
        <f>'R. P&amp;L Mthws Dtld w shipping'!H41</f>
        <v>-25</v>
      </c>
      <c r="K41" s="262">
        <f>'R. P&amp;L Mthws Dtld w shipping'!I41</f>
        <v>-51</v>
      </c>
      <c r="L41" s="262">
        <f>'R. P&amp;L Mthws Dtld w shipping'!J41</f>
        <v>-38.461538461538453</v>
      </c>
      <c r="M41" s="262">
        <f t="shared" si="1"/>
        <v>-139.46153846153845</v>
      </c>
    </row>
    <row r="42" spans="2:13">
      <c r="B42" s="190" t="s">
        <v>663</v>
      </c>
      <c r="C42" s="262">
        <f>D42/('Sales Jan to Aug'!$B$229/8)</f>
        <v>-1.0330269785070545</v>
      </c>
      <c r="D42" s="262">
        <f t="shared" si="0"/>
        <v>-202.60241615969608</v>
      </c>
      <c r="E42" s="262">
        <f>'R. P&amp;L Mthws Dtld w shipping'!C42</f>
        <v>-29.99</v>
      </c>
      <c r="F42" s="262">
        <f>'R. P&amp;L Mthws Dtld w shipping'!D42</f>
        <v>-61.989851838133163</v>
      </c>
      <c r="G42" s="262">
        <f>'R. P&amp;L Mthws Dtld w shipping'!E42</f>
        <v>-146.26237259698334</v>
      </c>
      <c r="H42" s="262">
        <f>'R. P&amp;L Mthws Dtld w shipping'!F42</f>
        <v>-126.40710484245233</v>
      </c>
      <c r="I42" s="262">
        <f>'R. P&amp;L Mthws Dtld w shipping'!G42</f>
        <v>-79</v>
      </c>
      <c r="J42" s="262">
        <f>'R. P&amp;L Mthws Dtld w shipping'!H42</f>
        <v>-547.03</v>
      </c>
      <c r="K42" s="262">
        <f>'R. P&amp;L Mthws Dtld w shipping'!I42</f>
        <v>-263.13999999999987</v>
      </c>
      <c r="L42" s="262">
        <f>'R. P&amp;L Mthws Dtld w shipping'!J42</f>
        <v>-367</v>
      </c>
      <c r="M42" s="262">
        <f t="shared" si="1"/>
        <v>-1620.8193292775686</v>
      </c>
    </row>
    <row r="43" spans="2:13">
      <c r="B43" s="190" t="str">
        <f>'R. P&amp;L Mthws Dtld w shipping'!B43</f>
        <v>Dues and Subscription - Time Doctor</v>
      </c>
      <c r="C43" s="262">
        <f>D43/('Sales Jan to Aug'!$B$229/8)</f>
        <v>-5.736137667304015E-2</v>
      </c>
      <c r="D43" s="262">
        <f t="shared" si="0"/>
        <v>-11.25</v>
      </c>
      <c r="E43" s="262">
        <f>'R. P&amp;L Mthws Dtld w shipping'!C43</f>
        <v>0</v>
      </c>
      <c r="F43" s="262">
        <f>'R. P&amp;L Mthws Dtld w shipping'!D43</f>
        <v>0</v>
      </c>
      <c r="G43" s="262">
        <f>'R. P&amp;L Mthws Dtld w shipping'!E43</f>
        <v>0</v>
      </c>
      <c r="H43" s="262">
        <f>'R. P&amp;L Mthws Dtld w shipping'!F43</f>
        <v>0</v>
      </c>
      <c r="I43" s="262">
        <f>'R. P&amp;L Mthws Dtld w shipping'!G43</f>
        <v>-30</v>
      </c>
      <c r="J43" s="262">
        <f>'R. P&amp;L Mthws Dtld w shipping'!H43</f>
        <v>-30</v>
      </c>
      <c r="K43" s="262">
        <f>'R. P&amp;L Mthws Dtld w shipping'!I43</f>
        <v>-30</v>
      </c>
      <c r="L43" s="262">
        <f>'R. P&amp;L Mthws Dtld w shipping'!J43</f>
        <v>0</v>
      </c>
      <c r="M43" s="262">
        <f t="shared" si="1"/>
        <v>-90</v>
      </c>
    </row>
    <row r="44" spans="2:13">
      <c r="B44" s="190" t="str">
        <f>'R. P&amp;L Mthws Dtld w shipping'!B44</f>
        <v>Dues and Subscription - Amazon Seller Central</v>
      </c>
      <c r="C44" s="262">
        <f>D44/('Sales Jan to Aug'!$B$229/8)</f>
        <v>-4.9183991878851849E-2</v>
      </c>
      <c r="D44" s="262">
        <f t="shared" si="0"/>
        <v>-9.6462104072398187</v>
      </c>
      <c r="E44" s="262">
        <f>'R. P&amp;L Mthws Dtld w shipping'!C44</f>
        <v>0</v>
      </c>
      <c r="F44" s="262">
        <f>'R. P&amp;L Mthws Dtld w shipping'!D44</f>
        <v>0</v>
      </c>
      <c r="G44" s="262">
        <f>'R. P&amp;L Mthws Dtld w shipping'!E44</f>
        <v>0</v>
      </c>
      <c r="H44" s="262">
        <f>'R. P&amp;L Mthws Dtld w shipping'!F44</f>
        <v>0</v>
      </c>
      <c r="I44" s="262">
        <f>'R. P&amp;L Mthws Dtld w shipping'!G44</f>
        <v>0</v>
      </c>
      <c r="J44" s="262">
        <f>'R. P&amp;L Mthws Dtld w shipping'!H44</f>
        <v>-21.323529411764703</v>
      </c>
      <c r="K44" s="262">
        <f>'R. P&amp;L Mthws Dtld w shipping'!I44</f>
        <v>-12</v>
      </c>
      <c r="L44" s="262">
        <f>'R. P&amp;L Mthws Dtld w shipping'!J44</f>
        <v>-43.846153846153847</v>
      </c>
      <c r="M44" s="262">
        <f t="shared" si="1"/>
        <v>-77.16968325791855</v>
      </c>
    </row>
    <row r="45" spans="2:13">
      <c r="B45" s="190" t="str">
        <f>'R. P&amp;L Mthws Dtld w shipping'!B45</f>
        <v>Dues and Subscription - Klaveiyo - Email Marketing</v>
      </c>
      <c r="C45" s="262">
        <f>D45/('Sales Jan to Aug'!$B$229/8)</f>
        <v>-8.9228808158062459E-2</v>
      </c>
      <c r="D45" s="262">
        <f t="shared" si="0"/>
        <v>-17.5</v>
      </c>
      <c r="E45" s="262">
        <f>'R. P&amp;L Mthws Dtld w shipping'!C45</f>
        <v>0</v>
      </c>
      <c r="F45" s="262">
        <f>'R. P&amp;L Mthws Dtld w shipping'!D45</f>
        <v>0</v>
      </c>
      <c r="G45" s="262">
        <f>'R. P&amp;L Mthws Dtld w shipping'!E45</f>
        <v>0</v>
      </c>
      <c r="H45" s="262">
        <f>'R. P&amp;L Mthws Dtld w shipping'!F45</f>
        <v>0</v>
      </c>
      <c r="I45" s="262">
        <f>'R. P&amp;L Mthws Dtld w shipping'!G45</f>
        <v>0</v>
      </c>
      <c r="J45" s="262">
        <f>'R. P&amp;L Mthws Dtld w shipping'!H45</f>
        <v>0</v>
      </c>
      <c r="K45" s="262">
        <f>'R. P&amp;L Mthws Dtld w shipping'!I45</f>
        <v>-70</v>
      </c>
      <c r="L45" s="262">
        <f>'R. P&amp;L Mthws Dtld w shipping'!J45</f>
        <v>-70</v>
      </c>
      <c r="M45" s="262">
        <f t="shared" si="1"/>
        <v>-140</v>
      </c>
    </row>
    <row r="46" spans="2:13">
      <c r="B46" s="191" t="str">
        <f>'R. P&amp;L Mthws Dtld w shipping'!B46</f>
        <v>Dues and Subscription - IGTV</v>
      </c>
      <c r="C46" s="263">
        <f>D46/('Sales Jan to Aug'!$B$229/8)</f>
        <v>-6.3734862970044617E-2</v>
      </c>
      <c r="D46" s="263">
        <f t="shared" si="0"/>
        <v>-12.5</v>
      </c>
      <c r="E46" s="263">
        <f>'R. P&amp;L Mthws Dtld w shipping'!C46</f>
        <v>0</v>
      </c>
      <c r="F46" s="263">
        <f>'R. P&amp;L Mthws Dtld w shipping'!D46</f>
        <v>0</v>
      </c>
      <c r="G46" s="263">
        <f>'R. P&amp;L Mthws Dtld w shipping'!E46</f>
        <v>0</v>
      </c>
      <c r="H46" s="263">
        <f>'R. P&amp;L Mthws Dtld w shipping'!F46</f>
        <v>0</v>
      </c>
      <c r="I46" s="263">
        <f>'R. P&amp;L Mthws Dtld w shipping'!G46</f>
        <v>0</v>
      </c>
      <c r="J46" s="263">
        <f>'R. P&amp;L Mthws Dtld w shipping'!H46</f>
        <v>0</v>
      </c>
      <c r="K46" s="263">
        <f>'R. P&amp;L Mthws Dtld w shipping'!I46</f>
        <v>-100</v>
      </c>
      <c r="L46" s="263">
        <f>'R. P&amp;L Mthws Dtld w shipping'!J46</f>
        <v>0</v>
      </c>
      <c r="M46" s="263">
        <f t="shared" si="1"/>
        <v>-100</v>
      </c>
    </row>
    <row r="47" spans="2:13">
      <c r="B47" s="1" t="s">
        <v>80</v>
      </c>
      <c r="C47" s="213">
        <f>D47/('Sales Jan to Aug'!$B$229/8)</f>
        <v>0</v>
      </c>
      <c r="D47" s="213">
        <f t="shared" si="0"/>
        <v>0</v>
      </c>
      <c r="E47" s="67">
        <f>'R. P&amp;L Mthws Dtld w shipping'!C47</f>
        <v>0</v>
      </c>
      <c r="F47" s="53">
        <f>'R. P&amp;L Mthws Dtld w shipping'!D47</f>
        <v>0</v>
      </c>
      <c r="G47" s="53">
        <f>'R. P&amp;L Mthws Dtld w shipping'!E47</f>
        <v>0</v>
      </c>
      <c r="H47" s="53">
        <f>'R. P&amp;L Mthws Dtld w shipping'!F47</f>
        <v>0</v>
      </c>
      <c r="I47" s="53">
        <f>'R. P&amp;L Mthws Dtld w shipping'!G47</f>
        <v>0</v>
      </c>
      <c r="J47" s="53">
        <f>'R. P&amp;L Mthws Dtld w shipping'!H47</f>
        <v>0</v>
      </c>
      <c r="K47" s="53">
        <f>'R. P&amp;L Mthws Dtld w shipping'!I47</f>
        <v>0</v>
      </c>
      <c r="L47" s="53">
        <f>'R. P&amp;L Mthws Dtld w shipping'!J47</f>
        <v>0</v>
      </c>
      <c r="M47" s="53">
        <f t="shared" si="1"/>
        <v>0</v>
      </c>
    </row>
    <row r="48" spans="2:13">
      <c r="B48" s="1" t="s">
        <v>81</v>
      </c>
      <c r="C48" s="213">
        <f>D48/('Sales Jan to Aug'!$B$229/8)</f>
        <v>0</v>
      </c>
      <c r="D48" s="213">
        <f t="shared" si="0"/>
        <v>0</v>
      </c>
      <c r="E48" s="67">
        <f>'R. P&amp;L Mthws Dtld w shipping'!C48</f>
        <v>0</v>
      </c>
      <c r="F48" s="53">
        <f>'R. P&amp;L Mthws Dtld w shipping'!D48</f>
        <v>0</v>
      </c>
      <c r="G48" s="53">
        <f>'R. P&amp;L Mthws Dtld w shipping'!E48</f>
        <v>0</v>
      </c>
      <c r="H48" s="53">
        <f>'R. P&amp;L Mthws Dtld w shipping'!F48</f>
        <v>0</v>
      </c>
      <c r="I48" s="53">
        <f>'R. P&amp;L Mthws Dtld w shipping'!G48</f>
        <v>0</v>
      </c>
      <c r="J48" s="53">
        <f>'R. P&amp;L Mthws Dtld w shipping'!H48</f>
        <v>0</v>
      </c>
      <c r="K48" s="53">
        <f>'R. P&amp;L Mthws Dtld w shipping'!I48</f>
        <v>0</v>
      </c>
      <c r="L48" s="53">
        <f>'R. P&amp;L Mthws Dtld w shipping'!J48</f>
        <v>0</v>
      </c>
      <c r="M48" s="53">
        <f t="shared" si="1"/>
        <v>0</v>
      </c>
    </row>
    <row r="49" spans="2:13">
      <c r="B49" s="1" t="s">
        <v>198</v>
      </c>
      <c r="C49" s="213">
        <f>D49/('Sales Jan to Aug'!$B$229/8)</f>
        <v>0</v>
      </c>
      <c r="D49" s="213">
        <f t="shared" si="0"/>
        <v>0</v>
      </c>
      <c r="E49" s="67">
        <f>'R. P&amp;L Mthws Dtld w shipping'!C49</f>
        <v>0</v>
      </c>
      <c r="F49" s="53">
        <f>'R. P&amp;L Mthws Dtld w shipping'!D49</f>
        <v>0</v>
      </c>
      <c r="G49" s="53">
        <f>'R. P&amp;L Mthws Dtld w shipping'!E49</f>
        <v>0</v>
      </c>
      <c r="H49" s="53">
        <f>'R. P&amp;L Mthws Dtld w shipping'!F49</f>
        <v>0</v>
      </c>
      <c r="I49" s="53">
        <f>'R. P&amp;L Mthws Dtld w shipping'!G49</f>
        <v>0</v>
      </c>
      <c r="J49" s="53">
        <f>'R. P&amp;L Mthws Dtld w shipping'!H49</f>
        <v>0</v>
      </c>
      <c r="K49" s="53">
        <f>'R. P&amp;L Mthws Dtld w shipping'!I49</f>
        <v>0</v>
      </c>
      <c r="L49" s="53">
        <f>'R. P&amp;L Mthws Dtld w shipping'!J49</f>
        <v>0</v>
      </c>
      <c r="M49" s="53">
        <f t="shared" si="1"/>
        <v>0</v>
      </c>
    </row>
    <row r="50" spans="2:13">
      <c r="B50" s="1" t="s">
        <v>88</v>
      </c>
      <c r="C50" s="213">
        <f>D50/('Sales Jan to Aug'!$B$229/8)</f>
        <v>-0.50987890376035694</v>
      </c>
      <c r="D50" s="213">
        <f t="shared" si="0"/>
        <v>-100</v>
      </c>
      <c r="E50" s="67">
        <f>'R. P&amp;L Mthws Dtld w shipping'!C50</f>
        <v>0</v>
      </c>
      <c r="F50" s="53">
        <f>'R. P&amp;L Mthws Dtld w shipping'!D50</f>
        <v>0</v>
      </c>
      <c r="G50" s="53">
        <f>'R. P&amp;L Mthws Dtld w shipping'!E50</f>
        <v>0</v>
      </c>
      <c r="H50" s="53">
        <f>'R. P&amp;L Mthws Dtld w shipping'!F50</f>
        <v>0</v>
      </c>
      <c r="I50" s="53">
        <f>'R. P&amp;L Mthws Dtld w shipping'!G50</f>
        <v>-350</v>
      </c>
      <c r="J50" s="53">
        <f>'R. P&amp;L Mthws Dtld w shipping'!H50</f>
        <v>-150</v>
      </c>
      <c r="K50" s="53">
        <f>'R. P&amp;L Mthws Dtld w shipping'!I50</f>
        <v>-150</v>
      </c>
      <c r="L50" s="53">
        <f>'R. P&amp;L Mthws Dtld w shipping'!J50</f>
        <v>-150</v>
      </c>
      <c r="M50" s="53">
        <f t="shared" si="1"/>
        <v>-800</v>
      </c>
    </row>
    <row r="51" spans="2:13">
      <c r="B51" s="1" t="s">
        <v>201</v>
      </c>
      <c r="C51" s="213">
        <f>D51/('Sales Jan to Aug'!$B$229/8)</f>
        <v>0</v>
      </c>
      <c r="D51" s="213">
        <f t="shared" si="0"/>
        <v>0</v>
      </c>
      <c r="E51" s="67">
        <f>'R. P&amp;L Mthws Dtld w shipping'!C51</f>
        <v>0</v>
      </c>
      <c r="F51" s="53">
        <f>'R. P&amp;L Mthws Dtld w shipping'!D51</f>
        <v>0</v>
      </c>
      <c r="G51" s="53">
        <f>'R. P&amp;L Mthws Dtld w shipping'!E51</f>
        <v>0</v>
      </c>
      <c r="H51" s="53">
        <f>'R. P&amp;L Mthws Dtld w shipping'!F51</f>
        <v>0</v>
      </c>
      <c r="I51" s="53">
        <f>'R. P&amp;L Mthws Dtld w shipping'!G51</f>
        <v>0</v>
      </c>
      <c r="J51" s="53">
        <f>'R. P&amp;L Mthws Dtld w shipping'!H51</f>
        <v>0</v>
      </c>
      <c r="K51" s="53">
        <f>'R. P&amp;L Mthws Dtld w shipping'!I51</f>
        <v>0</v>
      </c>
      <c r="L51" s="53">
        <f>'R. P&amp;L Mthws Dtld w shipping'!J51</f>
        <v>0</v>
      </c>
      <c r="M51" s="53">
        <f t="shared" si="1"/>
        <v>0</v>
      </c>
    </row>
    <row r="52" spans="2:13">
      <c r="B52" s="1" t="s">
        <v>204</v>
      </c>
      <c r="C52" s="213">
        <f>D52/('Sales Jan to Aug'!$B$229/8)</f>
        <v>0</v>
      </c>
      <c r="D52" s="213">
        <f t="shared" si="0"/>
        <v>0</v>
      </c>
      <c r="E52" s="67">
        <f>'R. P&amp;L Mthws Dtld w shipping'!C52</f>
        <v>0</v>
      </c>
      <c r="F52" s="53">
        <f>'R. P&amp;L Mthws Dtld w shipping'!D52</f>
        <v>0</v>
      </c>
      <c r="G52" s="53">
        <f>'R. P&amp;L Mthws Dtld w shipping'!E52</f>
        <v>0</v>
      </c>
      <c r="H52" s="53">
        <f>'R. P&amp;L Mthws Dtld w shipping'!F52</f>
        <v>0</v>
      </c>
      <c r="I52" s="53">
        <f>'R. P&amp;L Mthws Dtld w shipping'!G52</f>
        <v>0</v>
      </c>
      <c r="J52" s="53">
        <f>'R. P&amp;L Mthws Dtld w shipping'!H52</f>
        <v>0</v>
      </c>
      <c r="K52" s="53">
        <f>'R. P&amp;L Mthws Dtld w shipping'!I52</f>
        <v>0</v>
      </c>
      <c r="L52" s="53">
        <f>'R. P&amp;L Mthws Dtld w shipping'!J52</f>
        <v>0</v>
      </c>
      <c r="M52" s="53">
        <f t="shared" si="1"/>
        <v>0</v>
      </c>
    </row>
    <row r="53" spans="2:13">
      <c r="B53" s="1" t="s">
        <v>199</v>
      </c>
      <c r="C53" s="213">
        <f>D53/('Sales Jan to Aug'!$B$229/8)</f>
        <v>0</v>
      </c>
      <c r="D53" s="213">
        <f t="shared" si="0"/>
        <v>0</v>
      </c>
      <c r="E53" s="67">
        <f>'R. P&amp;L Mthws Dtld w shipping'!C53</f>
        <v>0</v>
      </c>
      <c r="F53" s="53">
        <f>'R. P&amp;L Mthws Dtld w shipping'!D53</f>
        <v>0</v>
      </c>
      <c r="G53" s="53">
        <f>'R. P&amp;L Mthws Dtld w shipping'!E53</f>
        <v>0</v>
      </c>
      <c r="H53" s="53">
        <f>'R. P&amp;L Mthws Dtld w shipping'!F53</f>
        <v>0</v>
      </c>
      <c r="I53" s="53">
        <f>'R. P&amp;L Mthws Dtld w shipping'!G53</f>
        <v>0</v>
      </c>
      <c r="J53" s="53">
        <f>'R. P&amp;L Mthws Dtld w shipping'!H53</f>
        <v>0</v>
      </c>
      <c r="K53" s="53">
        <f>'R. P&amp;L Mthws Dtld w shipping'!I53</f>
        <v>0</v>
      </c>
      <c r="L53" s="53">
        <f>'R. P&amp;L Mthws Dtld w shipping'!J53</f>
        <v>0</v>
      </c>
      <c r="M53" s="53">
        <f t="shared" si="1"/>
        <v>0</v>
      </c>
    </row>
    <row r="54" spans="2:13">
      <c r="B54" s="1" t="str">
        <f>'R. P&amp;L Mthws Dtld w shipping'!B54</f>
        <v xml:space="preserve">Trademark </v>
      </c>
      <c r="C54" s="213">
        <f>D54/('Sales Jan to Aug'!$B$229/8)</f>
        <v>-0.95841899203074599</v>
      </c>
      <c r="D54" s="213">
        <f t="shared" si="0"/>
        <v>-187.96992481203006</v>
      </c>
      <c r="E54" s="67">
        <f>'R. P&amp;L Mthws Dtld w shipping'!C54</f>
        <v>0</v>
      </c>
      <c r="F54" s="53">
        <f>'R. P&amp;L Mthws Dtld w shipping'!D54</f>
        <v>0</v>
      </c>
      <c r="G54" s="53">
        <f>'R. P&amp;L Mthws Dtld w shipping'!E54</f>
        <v>0</v>
      </c>
      <c r="H54" s="53">
        <f>'R. P&amp;L Mthws Dtld w shipping'!F54</f>
        <v>0</v>
      </c>
      <c r="I54" s="53">
        <f>'R. P&amp;L Mthws Dtld w shipping'!G54</f>
        <v>0</v>
      </c>
      <c r="J54" s="53">
        <f>'R. P&amp;L Mthws Dtld w shipping'!H54</f>
        <v>0</v>
      </c>
      <c r="K54" s="53">
        <f>'R. P&amp;L Mthws Dtld w shipping'!I54</f>
        <v>-1503.7593984962405</v>
      </c>
      <c r="L54" s="53">
        <f>'R. P&amp;L Mthws Dtld w shipping'!J54</f>
        <v>0</v>
      </c>
      <c r="M54" s="53">
        <f t="shared" si="1"/>
        <v>-1503.7593984962405</v>
      </c>
    </row>
    <row r="55" spans="2:13">
      <c r="B55" s="1" t="s">
        <v>76</v>
      </c>
      <c r="C55" s="213">
        <f>D55/('Sales Jan to Aug'!$B$229/8)</f>
        <v>0</v>
      </c>
      <c r="D55" s="213">
        <f t="shared" si="0"/>
        <v>0</v>
      </c>
      <c r="E55" s="67">
        <f>'R. P&amp;L Mthws Dtld w shipping'!C55</f>
        <v>0</v>
      </c>
      <c r="F55" s="67">
        <f>'R. P&amp;L Mthws Dtld w shipping'!D55</f>
        <v>0</v>
      </c>
      <c r="G55" s="67">
        <f>'R. P&amp;L Mthws Dtld w shipping'!E55</f>
        <v>0</v>
      </c>
      <c r="H55" s="67">
        <f>'R. P&amp;L Mthws Dtld w shipping'!F55</f>
        <v>0</v>
      </c>
      <c r="I55" s="67">
        <f>'R. P&amp;L Mthws Dtld w shipping'!G55</f>
        <v>0</v>
      </c>
      <c r="J55" s="67">
        <f>'R. P&amp;L Mthws Dtld w shipping'!H55</f>
        <v>0</v>
      </c>
      <c r="K55" s="67">
        <f>'R. P&amp;L Mthws Dtld w shipping'!I55</f>
        <v>0</v>
      </c>
      <c r="L55" s="67">
        <f>'R. P&amp;L Mthws Dtld w shipping'!J55</f>
        <v>0</v>
      </c>
      <c r="M55" s="53">
        <f t="shared" si="1"/>
        <v>0</v>
      </c>
    </row>
    <row r="56" spans="2:13">
      <c r="B56" s="131" t="s">
        <v>631</v>
      </c>
      <c r="C56" s="216">
        <f>D56/('Sales Jan to Aug'!$B$229/8)</f>
        <v>-17.901484527090521</v>
      </c>
      <c r="D56" s="216">
        <f t="shared" si="0"/>
        <v>-3510.9286528756284</v>
      </c>
      <c r="E56" s="133">
        <f>'R. P&amp;L Mthws Dtld w shipping'!C56</f>
        <v>-447.03220908251183</v>
      </c>
      <c r="F56" s="133">
        <f>'R. P&amp;L Mthws Dtld w shipping'!D56</f>
        <v>-577.62810070812827</v>
      </c>
      <c r="G56" s="133">
        <f>'R. P&amp;L Mthws Dtld w shipping'!E56</f>
        <v>-2405.4895825095837</v>
      </c>
      <c r="H56" s="133">
        <f>'R. P&amp;L Mthws Dtld w shipping'!F56</f>
        <v>-927.59194936644542</v>
      </c>
      <c r="I56" s="133">
        <f>'R. P&amp;L Mthws Dtld w shipping'!G56</f>
        <v>-146.65495548843546</v>
      </c>
      <c r="J56" s="133">
        <f>'R. P&amp;L Mthws Dtld w shipping'!H56</f>
        <v>-7672.6887465390882</v>
      </c>
      <c r="K56" s="133">
        <f>'R. P&amp;L Mthws Dtld w shipping'!I56</f>
        <v>-7793.7329100800653</v>
      </c>
      <c r="L56" s="133">
        <f>'R. P&amp;L Mthws Dtld w shipping'!J56</f>
        <v>-8116.6107692307696</v>
      </c>
      <c r="M56" s="134">
        <f t="shared" si="1"/>
        <v>-28087.429223005027</v>
      </c>
    </row>
    <row r="57" spans="2:13">
      <c r="B57" s="127" t="s">
        <v>15</v>
      </c>
      <c r="C57" s="217">
        <f>D57/('Sales Jan to Aug'!$B$229/8)</f>
        <v>0</v>
      </c>
      <c r="D57" s="217">
        <f t="shared" si="0"/>
        <v>0</v>
      </c>
      <c r="E57" s="129">
        <f>'R. P&amp;L Mthws Dtld w shipping'!C57</f>
        <v>0</v>
      </c>
      <c r="F57" s="129">
        <f>'R. P&amp;L Mthws Dtld w shipping'!D57</f>
        <v>-20.68</v>
      </c>
      <c r="G57" s="129">
        <f>'R. P&amp;L Mthws Dtld w shipping'!E57</f>
        <v>20.68</v>
      </c>
      <c r="H57" s="129">
        <f>'R. P&amp;L Mthws Dtld w shipping'!F57</f>
        <v>0</v>
      </c>
      <c r="I57" s="129">
        <f>'R. P&amp;L Mthws Dtld w shipping'!G57</f>
        <v>0</v>
      </c>
      <c r="J57" s="129">
        <f>'R. P&amp;L Mthws Dtld w shipping'!H57</f>
        <v>0</v>
      </c>
      <c r="K57" s="129">
        <f>'R. P&amp;L Mthws Dtld w shipping'!I57</f>
        <v>0</v>
      </c>
      <c r="L57" s="129">
        <f>'R. P&amp;L Mthws Dtld w shipping'!J57</f>
        <v>0</v>
      </c>
      <c r="M57" s="129">
        <f t="shared" si="1"/>
        <v>0</v>
      </c>
    </row>
    <row r="58" spans="2:13">
      <c r="B58" s="1" t="s">
        <v>68</v>
      </c>
      <c r="C58" s="218">
        <f>D58/('Sales Jan to Aug'!$B$229/8)</f>
        <v>0</v>
      </c>
      <c r="D58" s="218">
        <f t="shared" si="0"/>
        <v>0</v>
      </c>
      <c r="E58" s="53">
        <f>'R. P&amp;L Mthws Dtld w shipping'!C58</f>
        <v>0</v>
      </c>
      <c r="F58" s="53">
        <f>'R. P&amp;L Mthws Dtld w shipping'!D58</f>
        <v>0</v>
      </c>
      <c r="G58" s="53">
        <f>'R. P&amp;L Mthws Dtld w shipping'!E58</f>
        <v>0</v>
      </c>
      <c r="H58" s="53">
        <f>'R. P&amp;L Mthws Dtld w shipping'!F58</f>
        <v>0</v>
      </c>
      <c r="I58" s="53">
        <f>'R. P&amp;L Mthws Dtld w shipping'!G58</f>
        <v>0</v>
      </c>
      <c r="J58" s="53">
        <f>'R. P&amp;L Mthws Dtld w shipping'!H58</f>
        <v>0</v>
      </c>
      <c r="K58" s="53">
        <f>'R. P&amp;L Mthws Dtld w shipping'!I58</f>
        <v>0</v>
      </c>
      <c r="L58" s="53">
        <f>'R. P&amp;L Mthws Dtld w shipping'!J58</f>
        <v>0</v>
      </c>
      <c r="M58" s="53">
        <f t="shared" si="1"/>
        <v>0</v>
      </c>
    </row>
    <row r="59" spans="2:13">
      <c r="B59" s="1" t="s">
        <v>200</v>
      </c>
      <c r="C59" s="218">
        <f>D59/('Sales Jan to Aug'!$B$229/8)</f>
        <v>0</v>
      </c>
      <c r="D59" s="218">
        <f t="shared" si="0"/>
        <v>0</v>
      </c>
      <c r="E59" s="53">
        <f>'R. P&amp;L Mthws Dtld w shipping'!C59</f>
        <v>0</v>
      </c>
      <c r="F59" s="53">
        <f>'R. P&amp;L Mthws Dtld w shipping'!D59</f>
        <v>-20.68</v>
      </c>
      <c r="G59" s="53">
        <f>'R. P&amp;L Mthws Dtld w shipping'!E59</f>
        <v>20.68</v>
      </c>
      <c r="H59" s="53">
        <f>'R. P&amp;L Mthws Dtld w shipping'!F59</f>
        <v>0</v>
      </c>
      <c r="I59" s="53">
        <f>'R. P&amp;L Mthws Dtld w shipping'!G59</f>
        <v>0</v>
      </c>
      <c r="J59" s="53">
        <f>'R. P&amp;L Mthws Dtld w shipping'!H59</f>
        <v>0</v>
      </c>
      <c r="K59" s="53">
        <f>'R. P&amp;L Mthws Dtld w shipping'!I59</f>
        <v>0</v>
      </c>
      <c r="L59" s="53">
        <f>'R. P&amp;L Mthws Dtld w shipping'!J59</f>
        <v>0</v>
      </c>
      <c r="M59" s="53">
        <f t="shared" si="1"/>
        <v>0</v>
      </c>
    </row>
    <row r="60" spans="2:13">
      <c r="B60" s="131" t="s">
        <v>740</v>
      </c>
      <c r="C60" s="204">
        <f>D60/('Sales Jan to Aug'!$B$229/8)</f>
        <v>-45.611605623330163</v>
      </c>
      <c r="D60" s="204">
        <f t="shared" si="0"/>
        <v>-8945.5761528756284</v>
      </c>
      <c r="E60" s="204">
        <f>'R. P&amp;L Mthws Dtld w shipping'!C60</f>
        <v>-2795.8322090825122</v>
      </c>
      <c r="F60" s="204">
        <f>'R. P&amp;L Mthws Dtld w shipping'!D60</f>
        <v>-1355.6581007081284</v>
      </c>
      <c r="G60" s="204">
        <f>'R. P&amp;L Mthws Dtld w shipping'!E60</f>
        <v>-4939.5795825095829</v>
      </c>
      <c r="H60" s="204">
        <f>'R. P&amp;L Mthws Dtld w shipping'!F60</f>
        <v>-4670.9719493664452</v>
      </c>
      <c r="I60" s="204">
        <f>'R. P&amp;L Mthws Dtld w shipping'!G60</f>
        <v>-6258.2549554884408</v>
      </c>
      <c r="J60" s="204">
        <f>'R. P&amp;L Mthws Dtld w shipping'!H60</f>
        <v>-18244.168746539086</v>
      </c>
      <c r="K60" s="204">
        <f>'R. P&amp;L Mthws Dtld w shipping'!I60</f>
        <v>-25183.532910080063</v>
      </c>
      <c r="L60" s="204">
        <f>'R. P&amp;L Mthws Dtld w shipping'!J60</f>
        <v>-8116.6107692307696</v>
      </c>
      <c r="M60" s="134">
        <f t="shared" si="1"/>
        <v>-71564.609223005027</v>
      </c>
    </row>
    <row r="61" spans="2:13">
      <c r="B61" s="116" t="s">
        <v>46</v>
      </c>
      <c r="C61" s="219">
        <f>D61/('Sales Jan to Aug'!$B$229/8)</f>
        <v>-17.901484527090521</v>
      </c>
      <c r="D61" s="219">
        <f t="shared" si="0"/>
        <v>-3510.9286528756284</v>
      </c>
      <c r="E61" s="65">
        <f>'R. P&amp;L Mthws Dtld w shipping'!C61</f>
        <v>-447.03220908251183</v>
      </c>
      <c r="F61" s="65">
        <f>'R. P&amp;L Mthws Dtld w shipping'!D61</f>
        <v>-598.30810070812822</v>
      </c>
      <c r="G61" s="65">
        <f>'R. P&amp;L Mthws Dtld w shipping'!E61</f>
        <v>-2384.8095825095838</v>
      </c>
      <c r="H61" s="65">
        <f>'R. P&amp;L Mthws Dtld w shipping'!F61</f>
        <v>-927.59194936644542</v>
      </c>
      <c r="I61" s="65">
        <f>'R. P&amp;L Mthws Dtld w shipping'!G61</f>
        <v>-146.65495548843546</v>
      </c>
      <c r="J61" s="65">
        <f>'R. P&amp;L Mthws Dtld w shipping'!H61</f>
        <v>-7672.6887465390882</v>
      </c>
      <c r="K61" s="65">
        <f>'R. P&amp;L Mthws Dtld w shipping'!I61</f>
        <v>-7793.7329100800653</v>
      </c>
      <c r="L61" s="65">
        <f>'R. P&amp;L Mthws Dtld w shipping'!J61</f>
        <v>-8116.6107692307696</v>
      </c>
      <c r="M61" s="117">
        <f t="shared" si="1"/>
        <v>-28087.429223005027</v>
      </c>
    </row>
    <row r="62" spans="2:13">
      <c r="B62" s="1" t="s">
        <v>16</v>
      </c>
      <c r="C62" s="218">
        <f>D62/('Sales Jan to Aug'!$B$229/8)</f>
        <v>0</v>
      </c>
      <c r="D62" s="218">
        <f t="shared" si="0"/>
        <v>0</v>
      </c>
      <c r="E62" s="58">
        <f>'R. P&amp;L Mthws Dtld w shipping'!C62</f>
        <v>0</v>
      </c>
      <c r="F62" s="58">
        <f>'R. P&amp;L Mthws Dtld w shipping'!D62</f>
        <v>0</v>
      </c>
      <c r="G62" s="58">
        <f>'R. P&amp;L Mthws Dtld w shipping'!E62</f>
        <v>0</v>
      </c>
      <c r="H62" s="58">
        <f>'R. P&amp;L Mthws Dtld w shipping'!F62</f>
        <v>0</v>
      </c>
      <c r="I62" s="58">
        <f>'R. P&amp;L Mthws Dtld w shipping'!G62</f>
        <v>0</v>
      </c>
      <c r="J62" s="58">
        <f>'R. P&amp;L Mthws Dtld w shipping'!H62</f>
        <v>0</v>
      </c>
      <c r="K62" s="58">
        <f>'R. P&amp;L Mthws Dtld w shipping'!I62</f>
        <v>0</v>
      </c>
      <c r="L62" s="58">
        <f>'R. P&amp;L Mthws Dtld w shipping'!J62</f>
        <v>0</v>
      </c>
      <c r="M62" s="53">
        <f t="shared" si="1"/>
        <v>0</v>
      </c>
    </row>
    <row r="63" spans="2:13">
      <c r="B63" s="131" t="s">
        <v>632</v>
      </c>
      <c r="C63" s="216">
        <f>D63/('Sales Jan to Aug'!$B$229/8)</f>
        <v>-17.901484527090521</v>
      </c>
      <c r="D63" s="216">
        <f t="shared" si="0"/>
        <v>-3510.9286528756284</v>
      </c>
      <c r="E63" s="133">
        <f>'R. P&amp;L Mthws Dtld w shipping'!C63</f>
        <v>-447.03220908251183</v>
      </c>
      <c r="F63" s="133">
        <f>'R. P&amp;L Mthws Dtld w shipping'!D63</f>
        <v>-598.30810070812822</v>
      </c>
      <c r="G63" s="133">
        <f>'R. P&amp;L Mthws Dtld w shipping'!E63</f>
        <v>-2384.8095825095838</v>
      </c>
      <c r="H63" s="133">
        <f>'R. P&amp;L Mthws Dtld w shipping'!F63</f>
        <v>-927.59194936644542</v>
      </c>
      <c r="I63" s="133">
        <f>'R. P&amp;L Mthws Dtld w shipping'!G63</f>
        <v>-146.65495548843546</v>
      </c>
      <c r="J63" s="133">
        <f>'R. P&amp;L Mthws Dtld w shipping'!H63</f>
        <v>-7672.6887465390882</v>
      </c>
      <c r="K63" s="133">
        <f>'R. P&amp;L Mthws Dtld w shipping'!I63</f>
        <v>-7793.7329100800653</v>
      </c>
      <c r="L63" s="133">
        <f>'R. P&amp;L Mthws Dtld w shipping'!J63</f>
        <v>-8116.6107692307696</v>
      </c>
      <c r="M63" s="134">
        <f t="shared" si="1"/>
        <v>-28087.429223005027</v>
      </c>
    </row>
    <row r="64" spans="2:13">
      <c r="E64" s="58"/>
      <c r="F64" s="58"/>
      <c r="G64" s="58"/>
      <c r="H64" s="58"/>
      <c r="I64" s="58"/>
      <c r="J64" s="58"/>
      <c r="K64" s="58"/>
      <c r="L64" s="58"/>
    </row>
  </sheetData>
  <pageMargins left="0.2" right="0.17" top="1" bottom="0.4" header="0" footer="0"/>
  <pageSetup scale="7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5" tint="-0.249977111117893"/>
  </sheetPr>
  <dimension ref="B1:L64"/>
  <sheetViews>
    <sheetView view="pageBreakPreview" topLeftCell="C51" zoomScaleNormal="100" zoomScaleSheetLayoutView="100" workbookViewId="0">
      <selection activeCell="J1" sqref="J1"/>
    </sheetView>
  </sheetViews>
  <sheetFormatPr defaultColWidth="9.140625" defaultRowHeight="12.75"/>
  <cols>
    <col min="1" max="1" width="13.140625" style="1" customWidth="1"/>
    <col min="2" max="2" width="44.42578125" style="1" customWidth="1"/>
    <col min="3" max="11" width="12.7109375" style="14" customWidth="1"/>
    <col min="12" max="12" width="10" style="1" bestFit="1" customWidth="1"/>
    <col min="13" max="16384" width="9.140625" style="1"/>
  </cols>
  <sheetData>
    <row r="1" spans="2:11">
      <c r="B1" s="73" t="str">
        <f>'R. BS Jan'!B1</f>
        <v>ESCAPE SWIMWEAR</v>
      </c>
    </row>
    <row r="2" spans="2:11">
      <c r="B2" s="2" t="s">
        <v>10</v>
      </c>
    </row>
    <row r="3" spans="2:11">
      <c r="B3" s="2" t="str">
        <f>'R. P&amp;L Aug'!B3</f>
        <v>FOR THE PERIOD ENDED August 31, 2020</v>
      </c>
    </row>
    <row r="4" spans="2:11">
      <c r="B4" s="2" t="s">
        <v>629</v>
      </c>
    </row>
    <row r="5" spans="2:11">
      <c r="C5" s="46">
        <v>43848</v>
      </c>
      <c r="D5" s="46">
        <v>43879</v>
      </c>
      <c r="E5" s="46">
        <v>43908</v>
      </c>
      <c r="F5" s="46">
        <v>43939</v>
      </c>
      <c r="G5" s="236">
        <v>43969</v>
      </c>
      <c r="H5" s="260">
        <v>44000</v>
      </c>
      <c r="I5" s="287">
        <v>44030</v>
      </c>
      <c r="J5" s="306">
        <v>44061</v>
      </c>
      <c r="K5" s="46" t="s">
        <v>37</v>
      </c>
    </row>
    <row r="6" spans="2:11">
      <c r="B6" s="127" t="s">
        <v>206</v>
      </c>
      <c r="C6" s="129">
        <f t="shared" ref="C6:F6" si="0">SUM(C7:C11)</f>
        <v>2348.8000000000002</v>
      </c>
      <c r="D6" s="129">
        <f t="shared" si="0"/>
        <v>757.34999999999991</v>
      </c>
      <c r="E6" s="129">
        <f t="shared" si="0"/>
        <v>2554.7699999999995</v>
      </c>
      <c r="F6" s="129">
        <f t="shared" si="0"/>
        <v>3743.3799999999997</v>
      </c>
      <c r="G6" s="129">
        <f>SUM(G7:G11)</f>
        <v>6111.6000000000058</v>
      </c>
      <c r="H6" s="129">
        <f>SUM(H7:H11)</f>
        <v>10571.479999999996</v>
      </c>
      <c r="I6" s="129">
        <f>SUM(I7:I11)</f>
        <v>17389.799999999996</v>
      </c>
      <c r="J6" s="129">
        <f>SUM(J7:J11)</f>
        <v>0</v>
      </c>
      <c r="K6" s="129">
        <f>SUM(C6:J6)</f>
        <v>43477.179999999993</v>
      </c>
    </row>
    <row r="7" spans="2:11">
      <c r="B7" s="1" t="s">
        <v>194</v>
      </c>
      <c r="C7" s="53">
        <f>-'Trial Balance Jan'!F30</f>
        <v>4259.49</v>
      </c>
      <c r="D7" s="53">
        <f>-('Trial Balance Feb'!F30-'Trial Balance Jan'!F30)</f>
        <v>1100</v>
      </c>
      <c r="E7" s="53">
        <f>-('Trial Balance Mar'!F30-'Trial Balance Feb'!F30)</f>
        <v>3367.7999999999993</v>
      </c>
      <c r="F7" s="53">
        <f>-('Trial Balance Apr'!F30-'Trial Balance Mar'!F30)</f>
        <v>6858.85</v>
      </c>
      <c r="G7" s="53">
        <f>-('Trial Balance May'!F30-'Trial Balance Apr'!F30)</f>
        <v>23882.880000000005</v>
      </c>
      <c r="H7" s="53">
        <f>-('Trial Balance Jun'!F30-'Trial Balance May'!F30)</f>
        <v>36598.509999999995</v>
      </c>
      <c r="I7" s="53">
        <f>-('Trial Balance Jul'!F30-'Trial Balance Jun'!F30)</f>
        <v>55163.06</v>
      </c>
      <c r="J7" s="53">
        <f>-('Trial Balance Aug'!F30-'Trial Balance Jul'!F30)</f>
        <v>0</v>
      </c>
      <c r="K7" s="53">
        <f t="shared" ref="K7:K63" si="1">SUM(C7:J7)</f>
        <v>131230.59</v>
      </c>
    </row>
    <row r="8" spans="2:11">
      <c r="B8" s="1" t="s">
        <v>202</v>
      </c>
      <c r="C8" s="53">
        <f>-'Trial Balance Jan'!E31</f>
        <v>-3352.1</v>
      </c>
      <c r="D8" s="53">
        <f>-('Trial Balance Feb'!E31-'Trial Balance Jan'!E31)</f>
        <v>-653</v>
      </c>
      <c r="E8" s="53">
        <f>-('Trial Balance Mar'!E31-'Trial Balance Feb'!E31)</f>
        <v>-1775.1399999999999</v>
      </c>
      <c r="F8" s="53">
        <f>-('Trial Balance Apr'!E31-'Trial Balance Mar'!E31)</f>
        <v>-5072.5500000000011</v>
      </c>
      <c r="G8" s="53">
        <f>-('Trial Balance May'!E31-'Trial Balance Apr'!E31)</f>
        <v>-20669.059999999998</v>
      </c>
      <c r="H8" s="53">
        <f>-('Trial Balance Jun'!E31-'Trial Balance May'!E31)</f>
        <v>-29326.42</v>
      </c>
      <c r="I8" s="53">
        <f>-('Trial Balance Jul'!E31-'Trial Balance Jun'!E31)</f>
        <v>-42359.54</v>
      </c>
      <c r="J8" s="53">
        <f>-('Trial Balance Aug'!E31-'Trial Balance Jul'!E31)</f>
        <v>0</v>
      </c>
      <c r="K8" s="53">
        <f>SUM(C8:J8)</f>
        <v>-103207.81</v>
      </c>
    </row>
    <row r="9" spans="2:11">
      <c r="B9" s="1" t="s">
        <v>618</v>
      </c>
      <c r="C9" s="53">
        <f>-'Trial Balance Jan'!F32</f>
        <v>249.40999999999997</v>
      </c>
      <c r="D9" s="53">
        <f>-('Trial Balance Feb'!F32-'Trial Balance Jan'!F32)</f>
        <v>70.539999999999964</v>
      </c>
      <c r="E9" s="53">
        <f>-('Trial Balance Mar'!F32-'Trial Balance Feb'!F32)</f>
        <v>222.64999999999998</v>
      </c>
      <c r="F9" s="53">
        <f>-('Trial Balance Apr'!F32-'Trial Balance Mar'!F32)</f>
        <v>332.19000000000005</v>
      </c>
      <c r="G9" s="53">
        <f>-('Trial Balance May'!F32-'Trial Balance Apr'!F32)</f>
        <v>604.91000000000008</v>
      </c>
      <c r="H9" s="53">
        <f>-('Trial Balance Jun'!F32-'Trial Balance May'!F32)</f>
        <v>983.81000000000017</v>
      </c>
      <c r="I9" s="53">
        <f>-('Trial Balance Jul'!F32-'Trial Balance Jun'!F32)</f>
        <v>1107.0299999999997</v>
      </c>
      <c r="J9" s="53">
        <f>-('Trial Balance Aug'!F32-'Trial Balance Jul'!F32)</f>
        <v>0</v>
      </c>
      <c r="K9" s="53">
        <f t="shared" si="1"/>
        <v>3570.54</v>
      </c>
    </row>
    <row r="10" spans="2:11" ht="14.1" customHeight="1">
      <c r="B10" s="1" t="s">
        <v>633</v>
      </c>
      <c r="C10" s="53">
        <f>-'Trial Balance Jan'!F33</f>
        <v>1192.0000000000005</v>
      </c>
      <c r="D10" s="53">
        <f>-('Trial Balance Feb'!F33-'Trial Balance Jan'!F33)</f>
        <v>239.80999999999995</v>
      </c>
      <c r="E10" s="53">
        <f>-('Trial Balance Mar'!F33-'Trial Balance Feb'!F33)</f>
        <v>739.46</v>
      </c>
      <c r="F10" s="53">
        <f>-('Trial Balance Apr'!F33-'Trial Balance Mar'!F33)</f>
        <v>1624.8900000000003</v>
      </c>
      <c r="G10" s="53">
        <f>-('Trial Balance May'!F33-'Trial Balance Apr'!F33)</f>
        <v>2462.8399999999992</v>
      </c>
      <c r="H10" s="53">
        <f>-('Trial Balance Jun'!F33-'Trial Balance May'!F33)</f>
        <v>2526.1800000000003</v>
      </c>
      <c r="I10" s="53">
        <f>-('Trial Balance Jul'!F33-'Trial Balance Jun'!F33)</f>
        <v>3674.34</v>
      </c>
      <c r="J10" s="53">
        <f>-('Trial Balance Aug'!F33-'Trial Balance Jul'!F33)</f>
        <v>0</v>
      </c>
      <c r="K10" s="53">
        <f t="shared" si="1"/>
        <v>12459.52</v>
      </c>
    </row>
    <row r="11" spans="2:11" ht="14.1" customHeight="1">
      <c r="B11" s="1" t="str">
        <f>'Trial Balance May'!D34</f>
        <v>Less: Sales Returns</v>
      </c>
      <c r="C11" s="53">
        <f>-'Trial Balance Jan'!E34</f>
        <v>0</v>
      </c>
      <c r="D11" s="53">
        <f>-('Trial Balance Feb'!E34-'Trial Balance Jan'!E34)</f>
        <v>0</v>
      </c>
      <c r="E11" s="53">
        <f>-('Trial Balance Mar'!E34-'Trial Balance Feb'!E34)</f>
        <v>0</v>
      </c>
      <c r="F11" s="53">
        <f>-('Trial Balance Apr'!E34-'Trial Balance Mar'!E34)</f>
        <v>0</v>
      </c>
      <c r="G11" s="53">
        <f>-('Trial Balance May'!E34-'Trial Balance Apr'!E34)</f>
        <v>-169.97</v>
      </c>
      <c r="H11" s="53">
        <f>-('Trial Balance Jun'!E34-'Trial Balance May'!E34)</f>
        <v>-210.6</v>
      </c>
      <c r="I11" s="53">
        <f>-('Trial Balance Jul'!E34-'Trial Balance Jun'!E34)</f>
        <v>-195.08999999999997</v>
      </c>
      <c r="J11" s="53">
        <f>-('Trial Balance Aug'!E34-'Trial Balance Jul'!E34)</f>
        <v>0</v>
      </c>
      <c r="K11" s="53">
        <f t="shared" si="1"/>
        <v>-575.66</v>
      </c>
    </row>
    <row r="12" spans="2:11">
      <c r="B12" s="127" t="s">
        <v>12</v>
      </c>
      <c r="C12" s="129">
        <f t="shared" ref="C12:G12" si="2">SUM(C13:C14)+C15+C20+C27+C19</f>
        <v>-2331.708209082512</v>
      </c>
      <c r="D12" s="129">
        <f t="shared" si="2"/>
        <v>-843.78224886999499</v>
      </c>
      <c r="E12" s="129">
        <f t="shared" si="2"/>
        <v>-4405.4552099125995</v>
      </c>
      <c r="F12" s="129">
        <f t="shared" si="2"/>
        <v>-4132.2148445239927</v>
      </c>
      <c r="G12" s="129">
        <f t="shared" si="2"/>
        <v>-3956.038755488441</v>
      </c>
      <c r="H12" s="129">
        <f>SUM(H13:H14)+H15+H20+H27+H19</f>
        <v>-15785.134923009673</v>
      </c>
      <c r="I12" s="129">
        <f>SUM(I13:I14)+I15+I20+I27+I19</f>
        <v>-21328.070880004874</v>
      </c>
      <c r="J12" s="129">
        <f>SUM(J13:J14)+J15+J20+J27+J19</f>
        <v>-5688.4615384615381</v>
      </c>
      <c r="K12" s="129">
        <f t="shared" si="1"/>
        <v>-58470.866609353623</v>
      </c>
    </row>
    <row r="13" spans="2:11">
      <c r="B13" s="1" t="s">
        <v>195</v>
      </c>
      <c r="C13" s="67">
        <f>-'Trial Balance Jan'!E38</f>
        <v>-603.90147783251234</v>
      </c>
      <c r="D13" s="53">
        <f>-('Trial Balance Feb'!E38-'Trial Balance Jan'!E38)</f>
        <v>-150.97536945812806</v>
      </c>
      <c r="E13" s="53">
        <f>-('Trial Balance Mar'!E38-'Trial Balance Feb'!E38)</f>
        <v>-559.56085125958202</v>
      </c>
      <c r="F13" s="53">
        <f>-('Trial Balance Apr'!E38-'Trial Balance Mar'!E38)</f>
        <v>-802.85521811644435</v>
      </c>
      <c r="G13" s="53">
        <f>-('Trial Balance May'!E38-'Trial Balance Apr'!E38)</f>
        <v>-2135.6234964884411</v>
      </c>
      <c r="H13" s="53">
        <f>-('Trial Balance Jun'!E38-'Trial Balance May'!E38)</f>
        <v>-3595.5043347743795</v>
      </c>
      <c r="I13" s="53">
        <f>-('Trial Balance Jul'!E38-'Trial Balance Jun'!E38)</f>
        <v>-4696.1668950424664</v>
      </c>
      <c r="J13" s="53">
        <f>-('Trial Balance Aug'!E38-'Trial Balance Jul'!E38)</f>
        <v>0</v>
      </c>
      <c r="K13" s="53">
        <f t="shared" si="1"/>
        <v>-12544.587642971954</v>
      </c>
    </row>
    <row r="14" spans="2:11">
      <c r="B14" s="1" t="s">
        <v>205</v>
      </c>
      <c r="C14" s="67">
        <f>-'Trial Balance Jan'!E39</f>
        <v>0</v>
      </c>
      <c r="D14" s="53">
        <f>-('Trial Balance Feb'!E39-'Trial Balance Jan'!E39)</f>
        <v>0</v>
      </c>
      <c r="E14" s="53">
        <f>-('Trial Balance Mar'!E39-'Trial Balance Feb'!E39)</f>
        <v>0</v>
      </c>
      <c r="F14" s="53">
        <f>-('Trial Balance Apr'!E39-'Trial Balance Mar'!E39)</f>
        <v>-216.2</v>
      </c>
      <c r="G14" s="53">
        <f>-('Trial Balance May'!E39-'Trial Balance Apr'!E39)</f>
        <v>-880.63399999999979</v>
      </c>
      <c r="H14" s="53">
        <f>-('Trial Balance Jun'!E39-'Trial Balance May'!E39)</f>
        <v>-1500</v>
      </c>
      <c r="I14" s="53">
        <f>-('Trial Balance Jul'!E39-'Trial Balance Jun'!E39)</f>
        <v>-2100</v>
      </c>
      <c r="J14" s="53">
        <f>-('Trial Balance Aug'!E39-'Trial Balance Jul'!E39)</f>
        <v>0</v>
      </c>
      <c r="K14" s="53">
        <f t="shared" si="1"/>
        <v>-4696.8339999999998</v>
      </c>
    </row>
    <row r="15" spans="2:11">
      <c r="B15" s="135" t="s">
        <v>196</v>
      </c>
      <c r="C15" s="137">
        <f t="shared" ref="C15:H15" si="3">SUM(C16:C18)</f>
        <v>-1500</v>
      </c>
      <c r="D15" s="137">
        <f t="shared" si="3"/>
        <v>-449.89014816186693</v>
      </c>
      <c r="E15" s="137">
        <f t="shared" si="3"/>
        <v>-2323.6476274030169</v>
      </c>
      <c r="F15" s="137">
        <f t="shared" si="3"/>
        <v>-1351.8128951575482</v>
      </c>
      <c r="G15" s="137">
        <f t="shared" si="3"/>
        <v>-449.44659999999999</v>
      </c>
      <c r="H15" s="137">
        <f t="shared" si="3"/>
        <v>-3415.8088235294117</v>
      </c>
      <c r="I15" s="137">
        <f t="shared" ref="I15" si="4">SUM(I16:I18)</f>
        <v>-4638.3759398496231</v>
      </c>
      <c r="J15" s="137">
        <f t="shared" ref="J15" si="5">SUM(J16:J18)</f>
        <v>-493</v>
      </c>
      <c r="K15" s="137">
        <f t="shared" si="1"/>
        <v>-14621.982034101467</v>
      </c>
    </row>
    <row r="16" spans="2:11">
      <c r="B16" s="124" t="s">
        <v>658</v>
      </c>
      <c r="C16" s="121">
        <f>-'Trial Balance Jan'!E40</f>
        <v>-1500</v>
      </c>
      <c r="D16" s="121">
        <f>-('Trial Balance Feb'!E40-'Trial Balance Jan'!E40)</f>
        <v>-288.70000000000005</v>
      </c>
      <c r="E16" s="121">
        <f>-('Trial Balance Mar'!E40-'Trial Balance Feb'!E40)</f>
        <v>-1946.4200000000003</v>
      </c>
      <c r="F16" s="121">
        <f>-('Trial Balance Apr'!E40-'Trial Balance Mar'!E40)</f>
        <v>-665.00000000000045</v>
      </c>
      <c r="G16" s="121">
        <f>-('Trial Balance May'!E40-'Trial Balance Apr'!E40)</f>
        <v>0</v>
      </c>
      <c r="H16" s="121">
        <f>-('Trial Balance Jun'!E40-'Trial Balance May'!E40)</f>
        <v>0</v>
      </c>
      <c r="I16" s="121">
        <f>-('Trial Balance Jul'!E40-'Trial Balance Jun'!E40)</f>
        <v>0</v>
      </c>
      <c r="J16" s="121">
        <f>-('Trial Balance Aug'!E40-'Trial Balance Jul'!E40)</f>
        <v>0</v>
      </c>
      <c r="K16" s="120">
        <f t="shared" si="1"/>
        <v>-4400.1200000000008</v>
      </c>
    </row>
    <row r="17" spans="2:11">
      <c r="B17" s="125" t="s">
        <v>659</v>
      </c>
      <c r="C17" s="121">
        <f>-'Trial Balance Jan'!E41</f>
        <v>0</v>
      </c>
      <c r="D17" s="121">
        <f>-('Trial Balance Feb'!E41-'Trial Balance Jan'!E41)</f>
        <v>0</v>
      </c>
      <c r="E17" s="121">
        <f>-('Trial Balance Mar'!E41-'Trial Balance Feb'!E41)</f>
        <v>-118.4</v>
      </c>
      <c r="F17" s="121">
        <f>-('Trial Balance Apr'!E41-'Trial Balance Mar'!E41)</f>
        <v>-216.20000000000002</v>
      </c>
      <c r="G17" s="121">
        <f>-('Trial Balance May'!E41-'Trial Balance Apr'!E41)</f>
        <v>0</v>
      </c>
      <c r="H17" s="121">
        <f>-('Trial Balance Jun'!E41-'Trial Balance May'!E41)</f>
        <v>0</v>
      </c>
      <c r="I17" s="121">
        <f>-('Trial Balance Jul'!E41-'Trial Balance Jun'!E41)</f>
        <v>0</v>
      </c>
      <c r="J17" s="121">
        <f>-('Trial Balance Aug'!E41-'Trial Balance Jul'!E41)</f>
        <v>0</v>
      </c>
      <c r="K17" s="121">
        <f t="shared" si="1"/>
        <v>-334.6</v>
      </c>
    </row>
    <row r="18" spans="2:11">
      <c r="B18" s="126" t="s">
        <v>660</v>
      </c>
      <c r="C18" s="122">
        <f>-'Trial Balance Jan'!E42</f>
        <v>0</v>
      </c>
      <c r="D18" s="122">
        <f>-('Trial Balance Feb'!E42-'Trial Balance Jan'!E42)</f>
        <v>-161.19014816186686</v>
      </c>
      <c r="E18" s="122">
        <f>-('Trial Balance Mar'!E42-'Trial Balance Feb'!E42)</f>
        <v>-258.82762740301666</v>
      </c>
      <c r="F18" s="122">
        <f>-('Trial Balance Apr'!E42-'Trial Balance Mar'!E42)</f>
        <v>-470.61289515754771</v>
      </c>
      <c r="G18" s="122">
        <f>-('Trial Balance May'!E42-'Trial Balance Apr'!E42)</f>
        <v>-449.44659999999999</v>
      </c>
      <c r="H18" s="122">
        <f>-('Trial Balance Jun'!E42-'Trial Balance May'!E42)</f>
        <v>-3415.8088235294117</v>
      </c>
      <c r="I18" s="122">
        <f>-('Trial Balance Jul'!E42-'Trial Balance Jun'!E42)</f>
        <v>-4638.3759398496231</v>
      </c>
      <c r="J18" s="122">
        <f>-('Trial Balance Aug'!E42-'Trial Balance Jul'!E42)</f>
        <v>-493</v>
      </c>
      <c r="K18" s="122">
        <f t="shared" si="1"/>
        <v>-9887.2620341014663</v>
      </c>
    </row>
    <row r="19" spans="2:11">
      <c r="B19" s="1" t="s">
        <v>634</v>
      </c>
      <c r="C19" s="67">
        <f>-'Trial Balance Jan'!E43</f>
        <v>-228.10673125000002</v>
      </c>
      <c r="D19" s="53">
        <f>-('Trial Balance Feb'!E43-'Trial Balance Jan'!E43)</f>
        <v>-228.10673125000002</v>
      </c>
      <c r="E19" s="53">
        <f>-('Trial Balance Mar'!E43-'Trial Balance Feb'!E43)</f>
        <v>-228.10673125</v>
      </c>
      <c r="F19" s="53">
        <f>-('Trial Balance Apr'!E43-'Trial Balance Mar'!E43)</f>
        <v>-228.10673125000005</v>
      </c>
      <c r="G19" s="53">
        <f>-('Trial Balance May'!E43-'Trial Balance Apr'!E43)</f>
        <v>0</v>
      </c>
      <c r="H19" s="53">
        <f>-('Trial Balance Jun'!E43-'Trial Balance May'!E43)</f>
        <v>0</v>
      </c>
      <c r="I19" s="53">
        <f>-('Trial Balance Jul'!E43-'Trial Balance Jun'!E43)</f>
        <v>0</v>
      </c>
      <c r="J19" s="53">
        <f>-('Trial Balance Aug'!E43-'Trial Balance Jul'!E43)</f>
        <v>0</v>
      </c>
      <c r="K19" s="53">
        <f t="shared" si="1"/>
        <v>-912.4269250000001</v>
      </c>
    </row>
    <row r="20" spans="2:11">
      <c r="B20" s="257" t="s">
        <v>197</v>
      </c>
      <c r="C20" s="137">
        <f>SUM(C21:C26)</f>
        <v>0</v>
      </c>
      <c r="D20" s="137">
        <f t="shared" ref="D20:G20" si="6">SUM(D21:D26)</f>
        <v>0</v>
      </c>
      <c r="E20" s="137">
        <f t="shared" si="6"/>
        <v>-1243.26</v>
      </c>
      <c r="F20" s="137">
        <f t="shared" si="6"/>
        <v>-1533.24</v>
      </c>
      <c r="G20" s="137">
        <f t="shared" si="6"/>
        <v>-490.3346590000001</v>
      </c>
      <c r="H20" s="137">
        <f>SUM(H21:H26)</f>
        <v>-7273.8217647058827</v>
      </c>
      <c r="I20" s="137">
        <f>SUM(I21:I26)</f>
        <v>-9893.5280451127819</v>
      </c>
      <c r="J20" s="137">
        <f>SUM(J21:J26)</f>
        <v>-5195.4615384615381</v>
      </c>
      <c r="K20" s="137">
        <f t="shared" si="1"/>
        <v>-25629.646007280204</v>
      </c>
    </row>
    <row r="21" spans="2:11">
      <c r="B21" s="124" t="str">
        <f>'Trial Balance Apr'!D44</f>
        <v>Advertisement and Marketing - Facebook Ads</v>
      </c>
      <c r="C21" s="62">
        <f>-'Trial Balance Jan'!E44</f>
        <v>0</v>
      </c>
      <c r="D21" s="62">
        <f>-('Trial Balance Feb'!E44-'Trial Balance Jan'!E44)</f>
        <v>0</v>
      </c>
      <c r="E21" s="62">
        <f>-('Trial Balance Mar'!E44-'Trial Balance Feb'!E44)</f>
        <v>-1243.26</v>
      </c>
      <c r="F21" s="62">
        <f>-('Trial Balance Apr'!E44-'Trial Balance Mar'!E44)</f>
        <v>-1533.24</v>
      </c>
      <c r="G21" s="62">
        <f>-('Trial Balance May'!E44-'Trial Balance Apr'!E44)</f>
        <v>-490.3346590000001</v>
      </c>
      <c r="H21" s="62">
        <f>-('Trial Balance Jun'!E44-'Trial Balance May'!E44)</f>
        <v>-527.20588235294144</v>
      </c>
      <c r="I21" s="62">
        <f>-('Trial Balance Jul'!E44-'Trial Balance Jun'!E44)</f>
        <v>-1356.5957142857142</v>
      </c>
      <c r="J21" s="62">
        <f>-('Trial Balance Aug'!E44-'Trial Balance Jul'!E44)</f>
        <v>-1374.4615384615381</v>
      </c>
      <c r="K21" s="62">
        <f t="shared" si="1"/>
        <v>-6525.0977941001938</v>
      </c>
    </row>
    <row r="22" spans="2:11">
      <c r="B22" s="125" t="str">
        <f>'Trial Balance Apr'!D45</f>
        <v>Advertisement and Marketing - Instagram Ads</v>
      </c>
      <c r="C22" s="63">
        <f>-'Trial Balance Jan'!E45</f>
        <v>0</v>
      </c>
      <c r="D22" s="63">
        <f>-('Trial Balance Feb'!E45-'Trial Balance Jan'!E45)</f>
        <v>0</v>
      </c>
      <c r="E22" s="63">
        <f>-('Trial Balance Mar'!E45-'Trial Balance Feb'!E45)</f>
        <v>0</v>
      </c>
      <c r="F22" s="63">
        <f>-('Trial Balance Apr'!E45-'Trial Balance Mar'!E45)</f>
        <v>0</v>
      </c>
      <c r="G22" s="63">
        <f>-('Trial Balance May'!E45-'Trial Balance Apr'!E45)</f>
        <v>0</v>
      </c>
      <c r="H22" s="63">
        <f>-('Trial Balance Jun'!E45-'Trial Balance May'!E45)</f>
        <v>0</v>
      </c>
      <c r="I22" s="63">
        <f>-('Trial Balance Jul'!E45-'Trial Balance Jun'!E45)</f>
        <v>0</v>
      </c>
      <c r="J22" s="63">
        <f>-('Trial Balance Aug'!E45-'Trial Balance Jul'!E45)</f>
        <v>0</v>
      </c>
      <c r="K22" s="63">
        <f t="shared" si="1"/>
        <v>0</v>
      </c>
    </row>
    <row r="23" spans="2:11">
      <c r="B23" s="125" t="str">
        <f>'Trial Balance Apr'!D46</f>
        <v>Advertisement and Marketing - Instagram Influencers</v>
      </c>
      <c r="C23" s="63">
        <f>-'Trial Balance Jan'!E46</f>
        <v>0</v>
      </c>
      <c r="D23" s="63">
        <f>-('Trial Balance Feb'!E46-'Trial Balance Jan'!E46)</f>
        <v>0</v>
      </c>
      <c r="E23" s="63">
        <f>-('Trial Balance Mar'!E46-'Trial Balance Feb'!E46)</f>
        <v>0</v>
      </c>
      <c r="F23" s="63">
        <f>-('Trial Balance Apr'!E46-'Trial Balance Mar'!E46)</f>
        <v>0</v>
      </c>
      <c r="G23" s="63">
        <f>-('Trial Balance May'!E46-'Trial Balance Apr'!E46)</f>
        <v>0</v>
      </c>
      <c r="H23" s="63">
        <f>-('Trial Balance Jun'!E46-'Trial Balance May'!E46)</f>
        <v>-4892.91</v>
      </c>
      <c r="I23" s="63">
        <f>-('Trial Balance Jul'!E46-'Trial Balance Jun'!E46)</f>
        <v>-6237.0375939849619</v>
      </c>
      <c r="J23" s="63">
        <f>-('Trial Balance Aug'!E46-'Trial Balance Jul'!E46)</f>
        <v>-3571</v>
      </c>
      <c r="K23" s="63">
        <f>SUM(C23:J23)</f>
        <v>-14700.947593984962</v>
      </c>
    </row>
    <row r="24" spans="2:11">
      <c r="B24" s="125" t="str">
        <f>'Trial Balance Apr'!D47</f>
        <v>Advertisement and Marketing - Youtube Influencers</v>
      </c>
      <c r="C24" s="63">
        <f>-'Trial Balance Jan'!E47</f>
        <v>0</v>
      </c>
      <c r="D24" s="63">
        <f>-('Trial Balance Feb'!E47-'Trial Balance Jan'!E47)</f>
        <v>0</v>
      </c>
      <c r="E24" s="63">
        <f>-('Trial Balance Mar'!E47-'Trial Balance Feb'!E47)</f>
        <v>0</v>
      </c>
      <c r="F24" s="63">
        <f>-('Trial Balance Apr'!E47-'Trial Balance Mar'!E47)</f>
        <v>0</v>
      </c>
      <c r="G24" s="63">
        <f>-('Trial Balance May'!E47-'Trial Balance Apr'!E47)</f>
        <v>0</v>
      </c>
      <c r="H24" s="63">
        <f>-('Trial Balance Jun'!E47-'Trial Balance May'!E47)</f>
        <v>-364</v>
      </c>
      <c r="I24" s="63">
        <f>-('Trial Balance Jul'!E47-'Trial Balance Jun'!E47)</f>
        <v>-1092</v>
      </c>
      <c r="J24" s="63">
        <f>-('Trial Balance Aug'!E47-'Trial Balance Jul'!E47)</f>
        <v>-250</v>
      </c>
      <c r="K24" s="63">
        <f t="shared" si="1"/>
        <v>-1706</v>
      </c>
    </row>
    <row r="25" spans="2:11">
      <c r="B25" s="125" t="str">
        <f>'Trial Balance Apr'!D48</f>
        <v>Advertisement and Marketing - Bloggers</v>
      </c>
      <c r="C25" s="63">
        <f>-'Trial Balance Jan'!E48</f>
        <v>0</v>
      </c>
      <c r="D25" s="63">
        <f>-('Trial Balance Feb'!E48-'Trial Balance Jan'!E48)</f>
        <v>0</v>
      </c>
      <c r="E25" s="63">
        <f>-('Trial Balance Mar'!E48-'Trial Balance Feb'!E48)</f>
        <v>0</v>
      </c>
      <c r="F25" s="63">
        <f>-('Trial Balance Apr'!E48-'Trial Balance Mar'!E48)</f>
        <v>0</v>
      </c>
      <c r="G25" s="63">
        <f>-('Trial Balance May'!E48-'Trial Balance Apr'!E48)</f>
        <v>0</v>
      </c>
      <c r="H25" s="63">
        <f>-('Trial Balance Jun'!E48-'Trial Balance May'!E48)</f>
        <v>-1122.0588235294117</v>
      </c>
      <c r="I25" s="63">
        <f>-('Trial Balance Jul'!E48-'Trial Balance Jun'!E48)</f>
        <v>-350</v>
      </c>
      <c r="J25" s="63">
        <f>-('Trial Balance Aug'!E48-'Trial Balance Jul'!E48)</f>
        <v>0</v>
      </c>
      <c r="K25" s="63">
        <f t="shared" si="1"/>
        <v>-1472.0588235294117</v>
      </c>
    </row>
    <row r="26" spans="2:11">
      <c r="B26" s="126" t="str">
        <f>'Trial Balance Jun'!D49</f>
        <v>Advertisement and Marketing - Campaign Shoots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f>-('Trial Balance Jun'!E49)</f>
        <v>-367.64705882352939</v>
      </c>
      <c r="I26" s="66">
        <f>-('Trial Balance Jul'!E49-'Trial Balance Jun'!E49)</f>
        <v>-857.89473684210532</v>
      </c>
      <c r="J26" s="66">
        <f>-('Trial Balance Aug'!E49-'Trial Balance Jul'!E49)</f>
        <v>0</v>
      </c>
      <c r="K26" s="66">
        <f>SUM(C26:J26)</f>
        <v>-1225.5417956656347</v>
      </c>
    </row>
    <row r="27" spans="2:11">
      <c r="B27" s="1" t="s">
        <v>203</v>
      </c>
      <c r="C27" s="67">
        <f>-'Trial Balance Jan'!E49</f>
        <v>0.29999999999999982</v>
      </c>
      <c r="D27" s="53">
        <f>-('Trial Balance Feb'!E49-'Trial Balance Jan'!E49)</f>
        <v>-14.809999999999992</v>
      </c>
      <c r="E27" s="53">
        <f>-('Trial Balance Mar'!E49-'Trial Balance Feb'!E49)</f>
        <v>-50.879999999999995</v>
      </c>
      <c r="F27" s="53">
        <f>-('Trial Balance Apr'!E49-'Trial Balance Mar'!E49)</f>
        <v>0</v>
      </c>
      <c r="G27" s="53">
        <f>-('Trial Balance May'!E49-'Trial Balance Apr'!E49)</f>
        <v>0</v>
      </c>
      <c r="H27" s="53">
        <f>-('Trial Balance Jun'!E50-'Trial Balance May'!E49)</f>
        <v>0</v>
      </c>
      <c r="I27" s="53">
        <f>-('Trial Balance Jul'!E50-'Trial Balance Jun'!E50)</f>
        <v>0</v>
      </c>
      <c r="J27" s="53">
        <f>-('Trial Balance Aug'!E50-'Trial Balance Jul'!E50)</f>
        <v>0</v>
      </c>
      <c r="K27" s="53">
        <f t="shared" si="1"/>
        <v>-65.389999999999986</v>
      </c>
    </row>
    <row r="28" spans="2:11">
      <c r="B28" s="131" t="s">
        <v>657</v>
      </c>
      <c r="C28" s="133">
        <f t="shared" ref="C28:H28" si="7">C6+C12</f>
        <v>17.091790917488197</v>
      </c>
      <c r="D28" s="133">
        <f t="shared" si="7"/>
        <v>-86.432248869995078</v>
      </c>
      <c r="E28" s="133">
        <f t="shared" si="7"/>
        <v>-1850.6852099125999</v>
      </c>
      <c r="F28" s="133">
        <f t="shared" si="7"/>
        <v>-388.83484452399307</v>
      </c>
      <c r="G28" s="133">
        <f t="shared" si="7"/>
        <v>2155.5612445115648</v>
      </c>
      <c r="H28" s="133">
        <f t="shared" si="7"/>
        <v>-5213.6549230096771</v>
      </c>
      <c r="I28" s="133">
        <f t="shared" ref="I28" si="8">I6+I12</f>
        <v>-3938.2708800048786</v>
      </c>
      <c r="J28" s="133">
        <f t="shared" ref="J28" si="9">J6+J12</f>
        <v>-5688.4615384615381</v>
      </c>
      <c r="K28" s="134">
        <f t="shared" si="1"/>
        <v>-14993.68660935363</v>
      </c>
    </row>
    <row r="29" spans="2:11">
      <c r="B29" s="127" t="s">
        <v>14</v>
      </c>
      <c r="C29" s="129">
        <f t="shared" ref="C29:H29" si="10">SUM(C30:C32)+C39+SUM(C47:C55)</f>
        <v>-464.12400000000002</v>
      </c>
      <c r="D29" s="129">
        <f t="shared" si="10"/>
        <v>-491.19585183813319</v>
      </c>
      <c r="E29" s="129">
        <f t="shared" si="10"/>
        <v>-554.80437259698351</v>
      </c>
      <c r="F29" s="129">
        <f t="shared" si="10"/>
        <v>-538.75710484245235</v>
      </c>
      <c r="G29" s="129">
        <f t="shared" si="10"/>
        <v>-2302.2162000000003</v>
      </c>
      <c r="H29" s="129">
        <f t="shared" si="10"/>
        <v>-2459.0338235294116</v>
      </c>
      <c r="I29" s="129">
        <f>SUM(I30:I32)+I39+SUM(I47:I55)</f>
        <v>-3855.4620300751872</v>
      </c>
      <c r="J29" s="129">
        <f>SUM(J30:J32)+J39+SUM(J47:J55)</f>
        <v>-2428.1492307692315</v>
      </c>
      <c r="K29" s="129">
        <f t="shared" si="1"/>
        <v>-13093.742613651399</v>
      </c>
    </row>
    <row r="30" spans="2:11">
      <c r="B30" s="1" t="s">
        <v>65</v>
      </c>
      <c r="C30" s="67">
        <f>-'Trial Balance Jan'!E58</f>
        <v>0</v>
      </c>
      <c r="D30" s="53">
        <f>-('Trial Balance Feb'!E58-'Trial Balance Jan'!E58)</f>
        <v>0</v>
      </c>
      <c r="E30" s="53">
        <f>-('Trial Balance Mar'!E58-'Trial Balance Feb'!E58)</f>
        <v>0</v>
      </c>
      <c r="F30" s="53">
        <f>-('Trial Balance Apr'!E58-'Trial Balance Mar'!E58)</f>
        <v>0</v>
      </c>
      <c r="G30" s="53">
        <f>-('Trial Balance May'!E58-'Trial Balance Apr'!E58)</f>
        <v>-1229.0440000000001</v>
      </c>
      <c r="H30" s="53">
        <f>-('Trial Balance Jun'!E59-'Trial Balance May'!E58)</f>
        <v>0</v>
      </c>
      <c r="I30" s="53">
        <f>-('Trial Balance Jul'!E59-'Trial Balance Jun'!E59)</f>
        <v>0</v>
      </c>
      <c r="J30" s="53">
        <f>-('Trial Balance Aug'!E59-'Trial Balance Jul'!E59)</f>
        <v>0</v>
      </c>
      <c r="K30" s="53">
        <f t="shared" si="1"/>
        <v>-1229.0440000000001</v>
      </c>
    </row>
    <row r="31" spans="2:11">
      <c r="B31" s="1" t="s">
        <v>69</v>
      </c>
      <c r="C31" s="67">
        <f>-'Trial Balance Jan'!E59</f>
        <v>0</v>
      </c>
      <c r="D31" s="53">
        <f>-('Trial Balance Feb'!E59-'Trial Balance Jan'!E59)</f>
        <v>0</v>
      </c>
      <c r="E31" s="53">
        <f>-('Trial Balance Mar'!E59-'Trial Balance Feb'!E59)</f>
        <v>0</v>
      </c>
      <c r="F31" s="53">
        <f>-('Trial Balance Apr'!E59-'Trial Balance Mar'!E59)</f>
        <v>0</v>
      </c>
      <c r="G31" s="53">
        <f>-('Trial Balance May'!E59-'Trial Balance Apr'!E59)</f>
        <v>0</v>
      </c>
      <c r="H31" s="53">
        <f>-('Trial Balance Jun'!E60-'Trial Balance May'!E59)</f>
        <v>0</v>
      </c>
      <c r="I31" s="53">
        <f>-('Trial Balance Jul'!E60-'Trial Balance Jun'!E60)</f>
        <v>0</v>
      </c>
      <c r="J31" s="53">
        <f>-('Trial Balance Aug'!E60-'Trial Balance Jul'!E60)</f>
        <v>0</v>
      </c>
      <c r="K31" s="53">
        <f t="shared" si="1"/>
        <v>0</v>
      </c>
    </row>
    <row r="32" spans="2:11">
      <c r="B32" s="135" t="s">
        <v>70</v>
      </c>
      <c r="C32" s="137">
        <f>SUM(C33:C38)</f>
        <v>-423.024</v>
      </c>
      <c r="D32" s="137">
        <f t="shared" ref="D32:H32" si="11">SUM(D33:D38)</f>
        <v>-418.096</v>
      </c>
      <c r="E32" s="137">
        <f t="shared" si="11"/>
        <v>-397.43200000000013</v>
      </c>
      <c r="F32" s="137">
        <f t="shared" si="11"/>
        <v>-401.24</v>
      </c>
      <c r="G32" s="137">
        <f t="shared" si="11"/>
        <v>-578.06220000000019</v>
      </c>
      <c r="H32" s="137">
        <f t="shared" si="11"/>
        <v>-1667.6802941176468</v>
      </c>
      <c r="I32" s="137">
        <f>SUM(I33:I38)</f>
        <v>-1654.5099999999995</v>
      </c>
      <c r="J32" s="137">
        <f>SUM(J33:J38)</f>
        <v>-1758.8415384615391</v>
      </c>
      <c r="K32" s="137">
        <f t="shared" si="1"/>
        <v>-7298.8860325791857</v>
      </c>
    </row>
    <row r="33" spans="2:11">
      <c r="B33" s="124" t="s">
        <v>653</v>
      </c>
      <c r="C33" s="120">
        <f>-'Trial Balance Jan'!E60</f>
        <v>-423.024</v>
      </c>
      <c r="D33" s="120">
        <f>-('Trial Balance Feb'!E60-'Trial Balance Jan'!E60)</f>
        <v>-418.096</v>
      </c>
      <c r="E33" s="120">
        <f>-('Trial Balance Mar'!E60-'Trial Balance Feb'!E60)</f>
        <v>-397.43200000000013</v>
      </c>
      <c r="F33" s="120">
        <f>-('Trial Balance Apr'!E60-'Trial Balance Mar'!E60)</f>
        <v>-401.24</v>
      </c>
      <c r="G33" s="120">
        <f>-('Trial Balance May'!E60-'Trial Balance Apr'!E60)</f>
        <v>-396.23220000000015</v>
      </c>
      <c r="H33" s="120">
        <f>-('Trial Balance Jun'!E61-'Trial Balance May'!E60)</f>
        <v>-914.61029411764684</v>
      </c>
      <c r="I33" s="120">
        <f>-('Trial Balance Jul'!E61-'Trial Balance Jun'!E61)</f>
        <v>-1249.9999999999995</v>
      </c>
      <c r="J33" s="123">
        <f>-('Trial Balance Aug'!E61-'Trial Balance Jul'!E61)</f>
        <v>-1273.461538461539</v>
      </c>
      <c r="K33" s="123">
        <f t="shared" si="1"/>
        <v>-5474.0960325791857</v>
      </c>
    </row>
    <row r="34" spans="2:11">
      <c r="B34" s="125" t="s">
        <v>654</v>
      </c>
      <c r="C34" s="121">
        <f>-'Trial Balance Jan'!E61</f>
        <v>0</v>
      </c>
      <c r="D34" s="121">
        <f>-('Trial Balance Feb'!E61-'Trial Balance Jan'!E61)</f>
        <v>0</v>
      </c>
      <c r="E34" s="121">
        <f>-('Trial Balance Mar'!E61-'Trial Balance Feb'!E61)</f>
        <v>0</v>
      </c>
      <c r="F34" s="121">
        <f>-('Trial Balance Apr'!E61-'Trial Balance Mar'!E61)</f>
        <v>0</v>
      </c>
      <c r="G34" s="121">
        <f>-('Trial Balance May'!E61-'Trial Balance Apr'!E61)</f>
        <v>-181.83</v>
      </c>
      <c r="H34" s="121">
        <f>-('Trial Balance Jun'!E62-'Trial Balance May'!E61)</f>
        <v>-323.55999999999995</v>
      </c>
      <c r="I34" s="121">
        <f>-('Trial Balance Jul'!E62-'Trial Balance Jun'!E62)</f>
        <v>-261.51</v>
      </c>
      <c r="J34" s="121">
        <f>-('Trial Balance Aug'!E62-'Trial Balance Jul'!E62)</f>
        <v>-437.38000000000022</v>
      </c>
      <c r="K34" s="121">
        <f t="shared" si="1"/>
        <v>-1204.2800000000002</v>
      </c>
    </row>
    <row r="35" spans="2:11">
      <c r="B35" s="125" t="s">
        <v>655</v>
      </c>
      <c r="C35" s="121">
        <f>-'Trial Balance Jan'!E62</f>
        <v>0</v>
      </c>
      <c r="D35" s="121">
        <f>-('Trial Balance Feb'!E62-'Trial Balance Jan'!E62)</f>
        <v>0</v>
      </c>
      <c r="E35" s="121">
        <f>-('Trial Balance Mar'!E62-'Trial Balance Feb'!E62)</f>
        <v>0</v>
      </c>
      <c r="F35" s="121">
        <f>-('Trial Balance Apr'!E62-'Trial Balance Mar'!E62)</f>
        <v>0</v>
      </c>
      <c r="G35" s="121">
        <f>-('Trial Balance May'!E62-'Trial Balance Apr'!E62)</f>
        <v>0</v>
      </c>
      <c r="H35" s="121">
        <f>-('Trial Balance Jun'!E63-'Trial Balance May'!E62)</f>
        <v>-235.78</v>
      </c>
      <c r="I35" s="121">
        <f>-('Trial Balance Jul'!E63-'Trial Balance Jun'!E63)</f>
        <v>0</v>
      </c>
      <c r="J35" s="121">
        <f>-('Trial Balance Aug'!E63-'Trial Balance Jul'!E63)</f>
        <v>-87.999999999999972</v>
      </c>
      <c r="K35" s="121">
        <f t="shared" si="1"/>
        <v>-323.77999999999997</v>
      </c>
    </row>
    <row r="36" spans="2:11">
      <c r="B36" s="125" t="s">
        <v>656</v>
      </c>
      <c r="C36" s="121">
        <f>-'Trial Balance Jan'!E63</f>
        <v>0</v>
      </c>
      <c r="D36" s="121">
        <f>-('Trial Balance Feb'!E63-'Trial Balance Jan'!E63)</f>
        <v>0</v>
      </c>
      <c r="E36" s="121">
        <f>-('Trial Balance Mar'!E63-'Trial Balance Feb'!E63)</f>
        <v>0</v>
      </c>
      <c r="F36" s="121">
        <f>-('Trial Balance Apr'!E63-'Trial Balance Mar'!E63)</f>
        <v>0</v>
      </c>
      <c r="G36" s="121">
        <f>-('Trial Balance May'!E63-'Trial Balance Apr'!E63)</f>
        <v>0</v>
      </c>
      <c r="H36" s="121">
        <f>-('Trial Balance Jun'!E64-'Trial Balance May'!E63)</f>
        <v>0</v>
      </c>
      <c r="I36" s="121">
        <f>-('Trial Balance Jul'!E64-'Trial Balance Jun'!E64)</f>
        <v>0</v>
      </c>
      <c r="J36" s="121">
        <f>-('Trial Balance Aug'!E64-'Trial Balance Jul'!E64)</f>
        <v>0</v>
      </c>
      <c r="K36" s="121">
        <f t="shared" si="1"/>
        <v>0</v>
      </c>
    </row>
    <row r="37" spans="2:11">
      <c r="B37" s="190" t="str">
        <f>'Trial Balance Jun'!D65</f>
        <v>Payroll - Jocelle - Content Writer</v>
      </c>
      <c r="C37" s="121">
        <f>-'Trial Balance Jan'!E64</f>
        <v>0</v>
      </c>
      <c r="D37" s="121">
        <f>-('Trial Balance Feb'!E64-'Trial Balance Jan'!E64)</f>
        <v>0</v>
      </c>
      <c r="E37" s="121">
        <f>-('Trial Balance Mar'!E64-'Trial Balance Feb'!E64)</f>
        <v>0</v>
      </c>
      <c r="F37" s="121">
        <f>-('Trial Balance Apr'!E64-'Trial Balance Mar'!E64)</f>
        <v>0</v>
      </c>
      <c r="G37" s="121">
        <f>-('Trial Balance May'!E64-'Trial Balance Apr'!E64)</f>
        <v>0</v>
      </c>
      <c r="H37" s="121">
        <f>-('Trial Balance Jun'!E65-'Trial Balance May'!E64)</f>
        <v>-193.73</v>
      </c>
      <c r="I37" s="121">
        <f>-('Trial Balance Jul'!E65-'Trial Balance Jun'!E65)</f>
        <v>-143.00000000000003</v>
      </c>
      <c r="J37" s="121">
        <f>-('Trial Balance Aug'!E65-'Trial Balance Jul'!E65)</f>
        <v>0</v>
      </c>
      <c r="K37" s="121">
        <f t="shared" si="1"/>
        <v>-336.73</v>
      </c>
    </row>
    <row r="38" spans="2:11">
      <c r="B38" s="190" t="str">
        <f>'Trial Balance Jul'!D66</f>
        <v>Payroll - Carmina - Content Writer</v>
      </c>
      <c r="C38" s="122">
        <v>0</v>
      </c>
      <c r="D38" s="122">
        <v>0</v>
      </c>
      <c r="E38" s="122">
        <v>0</v>
      </c>
      <c r="F38" s="122">
        <v>0</v>
      </c>
      <c r="G38" s="122">
        <v>0</v>
      </c>
      <c r="H38" s="122">
        <v>0</v>
      </c>
      <c r="I38" s="122">
        <f>'Trial Balance Jul'!E66</f>
        <v>0</v>
      </c>
      <c r="J38" s="121">
        <f xml:space="preserve"> ('Trial Balance Aug'!E66-'Trial Balance Jul'!E66)</f>
        <v>40</v>
      </c>
      <c r="K38" s="121">
        <f t="shared" si="1"/>
        <v>40</v>
      </c>
    </row>
    <row r="39" spans="2:11">
      <c r="B39" s="257" t="s">
        <v>184</v>
      </c>
      <c r="C39" s="258">
        <f>SUM(C40:C46)</f>
        <v>-41.099999999999994</v>
      </c>
      <c r="D39" s="258">
        <f t="shared" ref="D39:G39" si="12">SUM(D40:D46)</f>
        <v>-73.099851838133162</v>
      </c>
      <c r="E39" s="258">
        <f t="shared" si="12"/>
        <v>-157.37237259698333</v>
      </c>
      <c r="F39" s="258">
        <f t="shared" si="12"/>
        <v>-137.51710484245234</v>
      </c>
      <c r="G39" s="258">
        <f t="shared" si="12"/>
        <v>-145.11000000000001</v>
      </c>
      <c r="H39" s="258">
        <f>SUM(H40:H46)</f>
        <v>-641.35352941176473</v>
      </c>
      <c r="I39" s="258">
        <f>SUM(I40:I46)</f>
        <v>-547.19263157894727</v>
      </c>
      <c r="J39" s="258">
        <f>SUM(J40:J46)</f>
        <v>-519.30769230769238</v>
      </c>
      <c r="K39" s="258">
        <f t="shared" si="1"/>
        <v>-2262.0531825759731</v>
      </c>
    </row>
    <row r="40" spans="2:11">
      <c r="B40" s="124" t="s">
        <v>839</v>
      </c>
      <c r="C40" s="300">
        <f>-'Trial Balance Jan'!E66</f>
        <v>-11.11</v>
      </c>
      <c r="D40" s="300">
        <f>-('Trial Balance Feb'!E66-'Trial Balance Jan'!E66)</f>
        <v>-11.11</v>
      </c>
      <c r="E40" s="300">
        <f>-('Trial Balance Mar'!E66-'Trial Balance Feb'!E66)</f>
        <v>-11.11</v>
      </c>
      <c r="F40" s="300">
        <f>-('Trial Balance Apr'!E66-'Trial Balance Mar'!E66)</f>
        <v>-11.11</v>
      </c>
      <c r="G40" s="300">
        <f>-('Trial Balance May'!E66-'Trial Balance Apr'!E66)</f>
        <v>-11.11</v>
      </c>
      <c r="H40" s="300">
        <f>-('Trial Balance Jun'!E67-'Trial Balance May'!E66)</f>
        <v>-18</v>
      </c>
      <c r="I40" s="300">
        <f>-('Trial Balance Jul'!E67-'Trial Balance Jun'!E67)</f>
        <v>-21.05263157894737</v>
      </c>
      <c r="J40" s="300">
        <f>-('Trial Balance Aug'!E67-'Trial Balance Jul'!E67)</f>
        <v>0</v>
      </c>
      <c r="K40" s="300">
        <f t="shared" si="1"/>
        <v>-94.602631578947367</v>
      </c>
    </row>
    <row r="41" spans="2:11">
      <c r="B41" s="125" t="s">
        <v>662</v>
      </c>
      <c r="C41" s="301">
        <f>-'Trial Balance Jan'!E67</f>
        <v>0</v>
      </c>
      <c r="D41" s="301">
        <f>-('Trial Balance Feb'!E67-'Trial Balance Jan'!E67)</f>
        <v>0</v>
      </c>
      <c r="E41" s="301">
        <f>-('Trial Balance Mar'!E67-'Trial Balance Feb'!E67)</f>
        <v>0</v>
      </c>
      <c r="F41" s="301">
        <f>-('Trial Balance Apr'!E67-'Trial Balance Mar'!E67)</f>
        <v>0</v>
      </c>
      <c r="G41" s="301">
        <f>-('Trial Balance May'!E67-'Trial Balance Apr'!E67)</f>
        <v>-25</v>
      </c>
      <c r="H41" s="301">
        <f>-('Trial Balance Jun'!E68-'Trial Balance May'!E67)</f>
        <v>-25</v>
      </c>
      <c r="I41" s="301">
        <f>-('Trial Balance Jul'!E68-'Trial Balance Jun'!E68)</f>
        <v>-51</v>
      </c>
      <c r="J41" s="301">
        <f>-('Trial Balance Aug'!E68-'Trial Balance Jul'!E68)</f>
        <v>-38.461538461538453</v>
      </c>
      <c r="K41" s="301">
        <f t="shared" si="1"/>
        <v>-139.46153846153845</v>
      </c>
    </row>
    <row r="42" spans="2:11">
      <c r="B42" s="125" t="s">
        <v>663</v>
      </c>
      <c r="C42" s="301">
        <f>-'Trial Balance Jan'!E68</f>
        <v>-29.99</v>
      </c>
      <c r="D42" s="301">
        <f>-('Trial Balance Feb'!E68-'Trial Balance Jan'!E68)</f>
        <v>-61.989851838133163</v>
      </c>
      <c r="E42" s="301">
        <f>-('Trial Balance Mar'!E68-'Trial Balance Feb'!E68)</f>
        <v>-146.26237259698334</v>
      </c>
      <c r="F42" s="301">
        <f>-('Trial Balance Apr'!E68-'Trial Balance Mar'!E68)</f>
        <v>-126.40710484245233</v>
      </c>
      <c r="G42" s="301">
        <f>-('Trial Balance May'!E68-'Trial Balance Apr'!E68)</f>
        <v>-79</v>
      </c>
      <c r="H42" s="301">
        <f>-('Trial Balance Jun'!E69-'Trial Balance May'!E68)</f>
        <v>-547.03</v>
      </c>
      <c r="I42" s="301">
        <f>-('Trial Balance Jul'!E69-'Trial Balance Jun'!E69)</f>
        <v>-263.13999999999987</v>
      </c>
      <c r="J42" s="301">
        <f>-('Trial Balance Aug'!E69-'Trial Balance Jul'!E69)</f>
        <v>-367</v>
      </c>
      <c r="K42" s="301">
        <f t="shared" si="1"/>
        <v>-1620.8193292775686</v>
      </c>
    </row>
    <row r="43" spans="2:11">
      <c r="B43" s="125" t="str">
        <f>'Trial Balance May'!D69</f>
        <v>Dues and Subscription - Time Doctor</v>
      </c>
      <c r="C43" s="301">
        <f>-'Trial Balance Jan'!E69</f>
        <v>0</v>
      </c>
      <c r="D43" s="301">
        <f>-('Trial Balance Feb'!E69-'Trial Balance Jan'!E69)</f>
        <v>0</v>
      </c>
      <c r="E43" s="301">
        <f>-('Trial Balance Mar'!E69-'Trial Balance Feb'!E69)</f>
        <v>0</v>
      </c>
      <c r="F43" s="301">
        <f>-('Trial Balance Apr'!E69-'Trial Balance Mar'!E69)</f>
        <v>0</v>
      </c>
      <c r="G43" s="301">
        <f>-('Trial Balance May'!E69-'Trial Balance Apr'!E69)</f>
        <v>-30</v>
      </c>
      <c r="H43" s="301">
        <f>-('Trial Balance Jun'!E70-'Trial Balance May'!E69)</f>
        <v>-30</v>
      </c>
      <c r="I43" s="301">
        <f>-('Trial Balance Jul'!E70-'Trial Balance Jun'!E70)</f>
        <v>-30</v>
      </c>
      <c r="J43" s="301">
        <f>-('Trial Balance Aug'!E70-'Trial Balance Jul'!E70)</f>
        <v>0</v>
      </c>
      <c r="K43" s="301">
        <f t="shared" si="1"/>
        <v>-90</v>
      </c>
    </row>
    <row r="44" spans="2:11">
      <c r="B44" s="125" t="str">
        <f>'Trial Balance Jun'!D71</f>
        <v>Dues and Subscription - Amazon Seller Central</v>
      </c>
      <c r="C44" s="301">
        <v>0</v>
      </c>
      <c r="D44" s="301">
        <v>0</v>
      </c>
      <c r="E44" s="301">
        <v>0</v>
      </c>
      <c r="F44" s="301">
        <v>0</v>
      </c>
      <c r="G44" s="301">
        <v>0</v>
      </c>
      <c r="H44" s="301">
        <f>-('Trial Balance Jun'!E71)</f>
        <v>-21.323529411764703</v>
      </c>
      <c r="I44" s="301">
        <f>-('Trial Balance Jul'!E71-'Trial Balance Jun'!E71)</f>
        <v>-12</v>
      </c>
      <c r="J44" s="301">
        <f>-('Trial Balance Aug'!E71-'Trial Balance Jul'!E71)</f>
        <v>-43.846153846153847</v>
      </c>
      <c r="K44" s="301">
        <f t="shared" si="1"/>
        <v>-77.16968325791855</v>
      </c>
    </row>
    <row r="45" spans="2:11">
      <c r="B45" s="125" t="str">
        <f>'Trial Balance Jul'!D72</f>
        <v>Dues and Subscription - Klaveiyo - Email Marketing</v>
      </c>
      <c r="C45" s="301">
        <v>0</v>
      </c>
      <c r="D45" s="301">
        <v>0</v>
      </c>
      <c r="E45" s="301">
        <v>0</v>
      </c>
      <c r="F45" s="301">
        <v>0</v>
      </c>
      <c r="G45" s="301">
        <v>0</v>
      </c>
      <c r="H45" s="301">
        <v>0</v>
      </c>
      <c r="I45" s="301">
        <f>-('Trial Balance Jul'!E72)</f>
        <v>-70</v>
      </c>
      <c r="J45" s="301">
        <f>-('Trial Balance Aug'!E72-'Trial Balance Jul'!E72)</f>
        <v>-70</v>
      </c>
      <c r="K45" s="301">
        <f t="shared" si="1"/>
        <v>-140</v>
      </c>
    </row>
    <row r="46" spans="2:11">
      <c r="B46" s="126" t="str">
        <f>'Trial Balance Jul'!D73</f>
        <v>Dues and Subscription - IGTV</v>
      </c>
      <c r="C46" s="302">
        <v>0</v>
      </c>
      <c r="D46" s="302">
        <v>0</v>
      </c>
      <c r="E46" s="302">
        <v>0</v>
      </c>
      <c r="F46" s="302">
        <v>0</v>
      </c>
      <c r="G46" s="302">
        <v>0</v>
      </c>
      <c r="H46" s="302">
        <v>0</v>
      </c>
      <c r="I46" s="302">
        <f>-('Trial Balance Jul'!E73)</f>
        <v>-100</v>
      </c>
      <c r="J46" s="302">
        <f>-('Trial Balance Aug'!E73-'Trial Balance Jul'!E73)</f>
        <v>0</v>
      </c>
      <c r="K46" s="302">
        <f t="shared" si="1"/>
        <v>-100</v>
      </c>
    </row>
    <row r="47" spans="2:11">
      <c r="B47" s="1" t="s">
        <v>80</v>
      </c>
      <c r="C47" s="67">
        <f>-'Trial Balance Jan'!E69</f>
        <v>0</v>
      </c>
      <c r="D47" s="53">
        <f>-('Trial Balance Feb'!E69-'Trial Balance Jan'!E69)</f>
        <v>0</v>
      </c>
      <c r="E47" s="53">
        <f>-('Trial Balance Mar'!E69-'Trial Balance Feb'!E69)</f>
        <v>0</v>
      </c>
      <c r="F47" s="53">
        <f>-('Trial Balance Apr'!E69-'Trial Balance Mar'!E69)</f>
        <v>0</v>
      </c>
      <c r="G47" s="53">
        <f>-('Trial Balance May'!E70-'Trial Balance Apr'!E69)</f>
        <v>0</v>
      </c>
      <c r="H47" s="53">
        <f>-('Trial Balance Jun'!E72-'Trial Balance May'!E70)</f>
        <v>0</v>
      </c>
      <c r="I47" s="53">
        <f>-('Trial Balance Jul'!E74-'Trial Balance Jun'!E72)</f>
        <v>0</v>
      </c>
      <c r="J47" s="53">
        <f>-('Trial Balance Aug'!E74-'Trial Balance Jul'!E74)</f>
        <v>0</v>
      </c>
      <c r="K47" s="53">
        <f t="shared" si="1"/>
        <v>0</v>
      </c>
    </row>
    <row r="48" spans="2:11">
      <c r="B48" s="1" t="s">
        <v>81</v>
      </c>
      <c r="C48" s="67">
        <f>-'Trial Balance Jan'!E70</f>
        <v>0</v>
      </c>
      <c r="D48" s="53">
        <f>-('Trial Balance Feb'!E70-'Trial Balance Jan'!E70)</f>
        <v>0</v>
      </c>
      <c r="E48" s="53">
        <f>-('Trial Balance Mar'!E70-'Trial Balance Feb'!E70)</f>
        <v>0</v>
      </c>
      <c r="F48" s="53">
        <f>-('Trial Balance Apr'!E70-'Trial Balance Mar'!E70)</f>
        <v>0</v>
      </c>
      <c r="G48" s="53">
        <f>-('Trial Balance May'!E71-'Trial Balance Apr'!E70)</f>
        <v>0</v>
      </c>
      <c r="H48" s="53">
        <f>-('Trial Balance Jun'!E73-'Trial Balance May'!E71)</f>
        <v>0</v>
      </c>
      <c r="I48" s="53">
        <f>-('Trial Balance Jul'!E75-'Trial Balance Jun'!E73)</f>
        <v>0</v>
      </c>
      <c r="J48" s="53">
        <f>-('Trial Balance Aug'!E75-'Trial Balance Jul'!E75)</f>
        <v>0</v>
      </c>
      <c r="K48" s="53">
        <f t="shared" si="1"/>
        <v>0</v>
      </c>
    </row>
    <row r="49" spans="2:12">
      <c r="B49" s="1" t="s">
        <v>198</v>
      </c>
      <c r="C49" s="67">
        <f>-'Trial Balance Jan'!E71</f>
        <v>0</v>
      </c>
      <c r="D49" s="53">
        <f>-('Trial Balance Feb'!E71-'Trial Balance Jan'!E71)</f>
        <v>0</v>
      </c>
      <c r="E49" s="53">
        <f>-('Trial Balance Mar'!E71-'Trial Balance Feb'!E71)</f>
        <v>0</v>
      </c>
      <c r="F49" s="53">
        <f>-('Trial Balance Apr'!E71-'Trial Balance Mar'!E71)</f>
        <v>0</v>
      </c>
      <c r="G49" s="53">
        <f>-('Trial Balance May'!E72-'Trial Balance Apr'!E71)</f>
        <v>0</v>
      </c>
      <c r="H49" s="53">
        <f>-('Trial Balance Jun'!E74-'Trial Balance May'!E72)</f>
        <v>0</v>
      </c>
      <c r="I49" s="53">
        <f>-('Trial Balance Jul'!E76-'Trial Balance Jun'!E74)</f>
        <v>0</v>
      </c>
      <c r="J49" s="53">
        <f>-('Trial Balance Aug'!E76-'Trial Balance Jul'!E76)</f>
        <v>0</v>
      </c>
      <c r="K49" s="53">
        <f t="shared" si="1"/>
        <v>0</v>
      </c>
    </row>
    <row r="50" spans="2:12">
      <c r="B50" s="1" t="s">
        <v>88</v>
      </c>
      <c r="C50" s="67">
        <f>-'Trial Balance Jan'!E72</f>
        <v>0</v>
      </c>
      <c r="D50" s="53">
        <f>-('Trial Balance Feb'!E72-'Trial Balance Jan'!E72)</f>
        <v>0</v>
      </c>
      <c r="E50" s="53">
        <f>-('Trial Balance Mar'!E72-'Trial Balance Feb'!E72)</f>
        <v>0</v>
      </c>
      <c r="F50" s="53">
        <f>-('Trial Balance Apr'!E72-'Trial Balance Mar'!E72)</f>
        <v>0</v>
      </c>
      <c r="G50" s="53">
        <f>-('Trial Balance May'!E73-'Trial Balance Apr'!E72)</f>
        <v>-350</v>
      </c>
      <c r="H50" s="53">
        <f>-('Trial Balance Jun'!E75-'Trial Balance May'!E73)</f>
        <v>-150</v>
      </c>
      <c r="I50" s="53">
        <f>-('Trial Balance Jul'!E77-'Trial Balance Jun'!E75)</f>
        <v>-150</v>
      </c>
      <c r="J50" s="53">
        <f>-('Trial Balance Aug'!E77-'Trial Balance Jul'!E77)</f>
        <v>-150</v>
      </c>
      <c r="K50" s="53">
        <f t="shared" si="1"/>
        <v>-800</v>
      </c>
    </row>
    <row r="51" spans="2:12">
      <c r="B51" s="1" t="s">
        <v>201</v>
      </c>
      <c r="C51" s="67">
        <f>-'Trial Balance Jan'!E73</f>
        <v>0</v>
      </c>
      <c r="D51" s="53">
        <f>-('Trial Balance Feb'!E73-'Trial Balance Jan'!E73)</f>
        <v>0</v>
      </c>
      <c r="E51" s="53">
        <f>-('Trial Balance Mar'!E73-'Trial Balance Feb'!E73)</f>
        <v>0</v>
      </c>
      <c r="F51" s="53">
        <f>-('Trial Balance Apr'!E73-'Trial Balance Mar'!E73)</f>
        <v>0</v>
      </c>
      <c r="G51" s="53">
        <f>-('Trial Balance May'!E74-'Trial Balance Apr'!E73)</f>
        <v>0</v>
      </c>
      <c r="H51" s="53">
        <f>-('Trial Balance Jun'!E76-'Trial Balance May'!E74)</f>
        <v>0</v>
      </c>
      <c r="I51" s="53">
        <f>-('Trial Balance Jul'!E78-'Trial Balance Jun'!E76)</f>
        <v>0</v>
      </c>
      <c r="J51" s="53">
        <f>-('Trial Balance Aug'!E78-'Trial Balance Jul'!E78)</f>
        <v>0</v>
      </c>
      <c r="K51" s="53">
        <f t="shared" si="1"/>
        <v>0</v>
      </c>
    </row>
    <row r="52" spans="2:12">
      <c r="B52" s="1" t="s">
        <v>204</v>
      </c>
      <c r="C52" s="67">
        <f>-'Trial Balance Jan'!E74</f>
        <v>0</v>
      </c>
      <c r="D52" s="53">
        <f>-('Trial Balance Feb'!E74-'Trial Balance Jan'!E74)</f>
        <v>0</v>
      </c>
      <c r="E52" s="53">
        <f>-('Trial Balance Mar'!E74-'Trial Balance Feb'!E74)</f>
        <v>0</v>
      </c>
      <c r="F52" s="53">
        <f>-('Trial Balance Apr'!E74-'Trial Balance Mar'!E74)</f>
        <v>0</v>
      </c>
      <c r="G52" s="53">
        <f>-('Trial Balance May'!E75-'Trial Balance Apr'!E74)</f>
        <v>0</v>
      </c>
      <c r="H52" s="53">
        <f>-('Trial Balance Jun'!E77-'Trial Balance May'!E75)</f>
        <v>0</v>
      </c>
      <c r="I52" s="53">
        <f>-('Trial Balance Jul'!E79-'Trial Balance Jun'!E77)</f>
        <v>0</v>
      </c>
      <c r="J52" s="53">
        <f>-('Trial Balance Aug'!E79-'Trial Balance Jul'!E79)</f>
        <v>0</v>
      </c>
      <c r="K52" s="53">
        <f t="shared" si="1"/>
        <v>0</v>
      </c>
    </row>
    <row r="53" spans="2:12">
      <c r="B53" s="1" t="s">
        <v>199</v>
      </c>
      <c r="C53" s="67">
        <f>-'Trial Balance Jan'!E75</f>
        <v>0</v>
      </c>
      <c r="D53" s="53">
        <f>-('Trial Balance Feb'!E75-'Trial Balance Jan'!E75)</f>
        <v>0</v>
      </c>
      <c r="E53" s="53">
        <f>-('Trial Balance Mar'!E75-'Trial Balance Feb'!E75)</f>
        <v>0</v>
      </c>
      <c r="F53" s="53">
        <f>-('Trial Balance Apr'!E75-'Trial Balance Mar'!E75)</f>
        <v>0</v>
      </c>
      <c r="G53" s="53">
        <f>-('Trial Balance May'!E76-'Trial Balance Apr'!E75)</f>
        <v>0</v>
      </c>
      <c r="H53" s="53">
        <f>-('Trial Balance Jun'!E78-'Trial Balance May'!E76)</f>
        <v>0</v>
      </c>
      <c r="I53" s="53">
        <f>-('Trial Balance Jul'!E80-'Trial Balance Jun'!E78)</f>
        <v>0</v>
      </c>
      <c r="J53" s="53">
        <f>-('Trial Balance Aug'!E80-'Trial Balance Jul'!E80)</f>
        <v>0</v>
      </c>
      <c r="K53" s="53">
        <f t="shared" si="1"/>
        <v>0</v>
      </c>
    </row>
    <row r="54" spans="2:12">
      <c r="B54" s="1" t="str">
        <f>'Trial Balance Jul'!D81</f>
        <v xml:space="preserve">Trademark </v>
      </c>
      <c r="C54" s="67">
        <v>0</v>
      </c>
      <c r="D54" s="67">
        <v>0</v>
      </c>
      <c r="E54" s="67">
        <v>0</v>
      </c>
      <c r="F54" s="67">
        <v>0</v>
      </c>
      <c r="G54" s="67">
        <v>0</v>
      </c>
      <c r="H54" s="67">
        <v>0</v>
      </c>
      <c r="I54" s="53">
        <f>-('Trial Balance Jul'!E81)</f>
        <v>-1503.7593984962405</v>
      </c>
      <c r="J54" s="53">
        <f>-('Trial Balance Aug'!E81-'Trial Balance Jul'!E81)</f>
        <v>0</v>
      </c>
      <c r="K54" s="53">
        <f>SUM(C54:J54)</f>
        <v>-1503.7593984962405</v>
      </c>
    </row>
    <row r="55" spans="2:12">
      <c r="B55" s="1" t="s">
        <v>76</v>
      </c>
      <c r="C55" s="67">
        <v>0</v>
      </c>
      <c r="D55" s="67">
        <v>0</v>
      </c>
      <c r="E55" s="67">
        <v>0</v>
      </c>
      <c r="F55" s="67">
        <v>0</v>
      </c>
      <c r="G55" s="67">
        <v>0</v>
      </c>
      <c r="H55" s="67">
        <v>0</v>
      </c>
      <c r="I55" s="67">
        <v>0</v>
      </c>
      <c r="J55" s="67">
        <v>0</v>
      </c>
      <c r="K55" s="53">
        <f t="shared" si="1"/>
        <v>0</v>
      </c>
    </row>
    <row r="56" spans="2:12">
      <c r="B56" s="131" t="s">
        <v>631</v>
      </c>
      <c r="C56" s="133">
        <f t="shared" ref="C56:H56" si="13">+C28+C29</f>
        <v>-447.03220908251183</v>
      </c>
      <c r="D56" s="133">
        <f t="shared" si="13"/>
        <v>-577.62810070812827</v>
      </c>
      <c r="E56" s="133">
        <f t="shared" si="13"/>
        <v>-2405.4895825095837</v>
      </c>
      <c r="F56" s="133">
        <f t="shared" si="13"/>
        <v>-927.59194936644542</v>
      </c>
      <c r="G56" s="133">
        <f t="shared" si="13"/>
        <v>-146.65495548843546</v>
      </c>
      <c r="H56" s="133">
        <f t="shared" si="13"/>
        <v>-7672.6887465390882</v>
      </c>
      <c r="I56" s="133">
        <f t="shared" ref="I56" si="14">+I28+I29</f>
        <v>-7793.7329100800653</v>
      </c>
      <c r="J56" s="133">
        <f t="shared" ref="J56" si="15">+J28+J29</f>
        <v>-8116.6107692307696</v>
      </c>
      <c r="K56" s="134">
        <f t="shared" si="1"/>
        <v>-28087.429223005027</v>
      </c>
    </row>
    <row r="57" spans="2:12">
      <c r="B57" s="127" t="s">
        <v>15</v>
      </c>
      <c r="C57" s="129">
        <f t="shared" ref="C57:H57" si="16">SUM(C58:C59)</f>
        <v>0</v>
      </c>
      <c r="D57" s="129">
        <f t="shared" si="16"/>
        <v>-20.68</v>
      </c>
      <c r="E57" s="129">
        <f t="shared" si="16"/>
        <v>20.68</v>
      </c>
      <c r="F57" s="129">
        <f t="shared" si="16"/>
        <v>0</v>
      </c>
      <c r="G57" s="129">
        <f t="shared" si="16"/>
        <v>0</v>
      </c>
      <c r="H57" s="129">
        <f t="shared" si="16"/>
        <v>0</v>
      </c>
      <c r="I57" s="129">
        <f t="shared" ref="I57" si="17">SUM(I58:I59)</f>
        <v>0</v>
      </c>
      <c r="J57" s="129">
        <f t="shared" ref="J57" si="18">SUM(J58:J59)</f>
        <v>0</v>
      </c>
      <c r="K57" s="129">
        <f t="shared" si="1"/>
        <v>0</v>
      </c>
    </row>
    <row r="58" spans="2:12">
      <c r="B58" s="1" t="s">
        <v>68</v>
      </c>
      <c r="C58" s="53">
        <f>'Trial Balance Jan'!E81</f>
        <v>0</v>
      </c>
      <c r="D58" s="53">
        <f>-('Trial Balance Feb'!E81-'Trial Balance Jan'!E81)</f>
        <v>0</v>
      </c>
      <c r="E58" s="53">
        <f>-('Trial Balance Mar'!E81-'Trial Balance Feb'!E81)</f>
        <v>0</v>
      </c>
      <c r="F58" s="53">
        <f>-('Trial Balance Apr'!E81-'Trial Balance Mar'!E81)</f>
        <v>0</v>
      </c>
      <c r="G58" s="53">
        <f>-('Trial Balance May'!E82-'Trial Balance Apr'!E81)</f>
        <v>0</v>
      </c>
      <c r="H58" s="53">
        <f>-('Trial Balance Jun'!E84-'Trial Balance May'!E82)</f>
        <v>0</v>
      </c>
      <c r="I58" s="53">
        <f>-('Trial Balance Jul'!E86-'Trial Balance Jun'!E84)</f>
        <v>0</v>
      </c>
      <c r="J58" s="53">
        <f>-('Trial Balance Aug'!E86-'Trial Balance Jul'!E86)</f>
        <v>0</v>
      </c>
      <c r="K58" s="53">
        <f t="shared" si="1"/>
        <v>0</v>
      </c>
    </row>
    <row r="59" spans="2:12">
      <c r="B59" s="1" t="s">
        <v>200</v>
      </c>
      <c r="C59" s="53">
        <f>'Trial Balance Jan'!E82</f>
        <v>0</v>
      </c>
      <c r="D59" s="53">
        <f>-('Trial Balance Feb'!E82-'Trial Balance Jan'!E82)</f>
        <v>-20.68</v>
      </c>
      <c r="E59" s="53">
        <f>-('Trial Balance Mar'!E82-'Trial Balance Feb'!E82)</f>
        <v>20.68</v>
      </c>
      <c r="F59" s="53">
        <f>-('Trial Balance Apr'!E82-'Trial Balance Mar'!E82)</f>
        <v>0</v>
      </c>
      <c r="G59" s="53">
        <f>-('Trial Balance May'!E83-'Trial Balance Apr'!E82)</f>
        <v>0</v>
      </c>
      <c r="H59" s="53">
        <f>-('Trial Balance Jun'!E85-'Trial Balance May'!E83)</f>
        <v>0</v>
      </c>
      <c r="I59" s="53">
        <f>-('Trial Balance Jul'!E87-'Trial Balance Jun'!E85)</f>
        <v>0</v>
      </c>
      <c r="J59" s="53">
        <f>-('Trial Balance Aug'!E87-'Trial Balance Jul'!E87)</f>
        <v>0</v>
      </c>
      <c r="K59" s="53">
        <f t="shared" si="1"/>
        <v>0</v>
      </c>
    </row>
    <row r="60" spans="2:12">
      <c r="B60" s="131" t="s">
        <v>740</v>
      </c>
      <c r="C60" s="204">
        <f t="shared" ref="C60:G60" si="19">C12+C29+C57</f>
        <v>-2795.8322090825122</v>
      </c>
      <c r="D60" s="204">
        <f t="shared" si="19"/>
        <v>-1355.6581007081284</v>
      </c>
      <c r="E60" s="204">
        <f t="shared" si="19"/>
        <v>-4939.5795825095829</v>
      </c>
      <c r="F60" s="204">
        <f t="shared" si="19"/>
        <v>-4670.9719493664452</v>
      </c>
      <c r="G60" s="204">
        <f t="shared" si="19"/>
        <v>-6258.2549554884408</v>
      </c>
      <c r="H60" s="204">
        <f>H12+H29+H57</f>
        <v>-18244.168746539086</v>
      </c>
      <c r="I60" s="204">
        <f>I12+I29+I57</f>
        <v>-25183.532910080063</v>
      </c>
      <c r="J60" s="204">
        <f>J12+J29+J57</f>
        <v>-8116.6107692307696</v>
      </c>
      <c r="K60" s="204">
        <f t="shared" si="1"/>
        <v>-71564.609223005027</v>
      </c>
    </row>
    <row r="61" spans="2:12">
      <c r="B61" s="116" t="s">
        <v>46</v>
      </c>
      <c r="C61" s="65">
        <f t="shared" ref="C61:H61" si="20">C56+C57</f>
        <v>-447.03220908251183</v>
      </c>
      <c r="D61" s="65">
        <f t="shared" si="20"/>
        <v>-598.30810070812822</v>
      </c>
      <c r="E61" s="65">
        <f t="shared" si="20"/>
        <v>-2384.8095825095838</v>
      </c>
      <c r="F61" s="65">
        <f t="shared" si="20"/>
        <v>-927.59194936644542</v>
      </c>
      <c r="G61" s="65">
        <f t="shared" si="20"/>
        <v>-146.65495548843546</v>
      </c>
      <c r="H61" s="65">
        <f t="shared" si="20"/>
        <v>-7672.6887465390882</v>
      </c>
      <c r="I61" s="65">
        <f t="shared" ref="I61" si="21">I56+I57</f>
        <v>-7793.7329100800653</v>
      </c>
      <c r="J61" s="65">
        <f t="shared" ref="J61" si="22">J56+J57</f>
        <v>-8116.6107692307696</v>
      </c>
      <c r="K61" s="117">
        <f t="shared" si="1"/>
        <v>-28087.429223005027</v>
      </c>
    </row>
    <row r="62" spans="2:12">
      <c r="B62" s="1" t="s">
        <v>16</v>
      </c>
      <c r="C62" s="58">
        <f>'R. P&amp;L Jan'!E18</f>
        <v>0</v>
      </c>
      <c r="D62" s="58">
        <f>'R. P&amp;L Feb'!E18-'R. P&amp;L Jan'!E18</f>
        <v>0</v>
      </c>
      <c r="E62" s="58">
        <f>'R. P&amp;L Mar'!E18-C62-D62</f>
        <v>0</v>
      </c>
      <c r="F62" s="58">
        <f>'R. P&amp;L Apr'!E18-E62-D62-C62</f>
        <v>0</v>
      </c>
      <c r="G62" s="58">
        <f>'R. P&amp;L May'!E18-F62-E62-D62</f>
        <v>0</v>
      </c>
      <c r="H62" s="58">
        <f>'R. P&amp;L Jun'!E18-G62-F62-E62</f>
        <v>0</v>
      </c>
      <c r="I62" s="58">
        <f>'R. P&amp;L Jul'!E18-H62-G62-F62</f>
        <v>0</v>
      </c>
      <c r="J62" s="58">
        <f>'R. P&amp;L Aug'!F18-I62-H62-G62</f>
        <v>0</v>
      </c>
      <c r="K62" s="53">
        <f t="shared" si="1"/>
        <v>0</v>
      </c>
    </row>
    <row r="63" spans="2:12">
      <c r="B63" s="131" t="s">
        <v>632</v>
      </c>
      <c r="C63" s="133">
        <f t="shared" ref="C63:H63" si="23">SUM(C61:C62)</f>
        <v>-447.03220908251183</v>
      </c>
      <c r="D63" s="133">
        <f t="shared" si="23"/>
        <v>-598.30810070812822</v>
      </c>
      <c r="E63" s="133">
        <f t="shared" si="23"/>
        <v>-2384.8095825095838</v>
      </c>
      <c r="F63" s="133">
        <f t="shared" si="23"/>
        <v>-927.59194936644542</v>
      </c>
      <c r="G63" s="133">
        <f t="shared" si="23"/>
        <v>-146.65495548843546</v>
      </c>
      <c r="H63" s="133">
        <f t="shared" si="23"/>
        <v>-7672.6887465390882</v>
      </c>
      <c r="I63" s="133">
        <f t="shared" ref="I63" si="24">SUM(I61:I62)</f>
        <v>-7793.7329100800653</v>
      </c>
      <c r="J63" s="133">
        <f t="shared" ref="J63" si="25">SUM(J61:J62)</f>
        <v>-8116.6107692307696</v>
      </c>
      <c r="K63" s="134">
        <f t="shared" si="1"/>
        <v>-28087.429223005027</v>
      </c>
      <c r="L63" s="183"/>
    </row>
    <row r="64" spans="2:12">
      <c r="C64" s="58"/>
      <c r="D64" s="58"/>
      <c r="E64" s="58"/>
      <c r="F64" s="58"/>
      <c r="G64" s="58"/>
      <c r="H64" s="58"/>
      <c r="I64" s="58"/>
      <c r="J64" s="58"/>
      <c r="K64" s="58"/>
    </row>
  </sheetData>
  <pageMargins left="0.2" right="0.17" top="1" bottom="0.4" header="0" footer="0"/>
  <pageSetup scale="7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8"/>
  <sheetViews>
    <sheetView view="pageBreakPreview" zoomScaleSheetLayoutView="100" workbookViewId="0">
      <selection activeCell="G4" sqref="G4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8554687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Aug'!A1</f>
        <v>ESCAPE SWIMWEAR</v>
      </c>
    </row>
    <row r="2" spans="1:7">
      <c r="B2" s="2" t="s">
        <v>901</v>
      </c>
    </row>
    <row r="3" spans="1:7">
      <c r="C3" s="2"/>
    </row>
    <row r="4" spans="1:7">
      <c r="A4" s="1" t="s">
        <v>71</v>
      </c>
      <c r="E4" s="1"/>
      <c r="G4" s="306">
        <v>44074</v>
      </c>
    </row>
    <row r="5" spans="1:7">
      <c r="E5" s="30"/>
      <c r="F5" s="30"/>
      <c r="G5" s="306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Aug'!$C$7,'R. BS Aug'!$A$1,'Trial Balance Aug'!D8)</f>
        <v>Fixed Asset - Vehicles</v>
      </c>
      <c r="D8" s="15"/>
      <c r="E8" s="16"/>
      <c r="F8" s="17"/>
      <c r="G8" s="68">
        <f>VLOOKUP(A8,'Trial Balance Aug'!$B$7:$F$89,4,FALSE)</f>
        <v>0</v>
      </c>
    </row>
    <row r="9" spans="1:7">
      <c r="A9" s="45">
        <v>11002</v>
      </c>
      <c r="C9" s="5" t="str">
        <f>_xlfn.CONCAT('Trial Balance Aug'!$C$7,'R. BS Aug'!$A$1,'Trial Balance Aug'!D9)</f>
        <v>Fixed Asset - Electrical Equipments</v>
      </c>
      <c r="D9" s="15"/>
      <c r="E9" s="16"/>
      <c r="F9" s="17"/>
      <c r="G9" s="68">
        <f>VLOOKUP(A9,'Trial Balance Aug'!$B$7:$F$89,4,FALSE)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Aug'!C11</f>
        <v>Inventory</v>
      </c>
      <c r="F12" s="68"/>
      <c r="G12" s="68">
        <f>'Trial Balance Aug'!E12+'Trial Balance Aug'!E13</f>
        <v>21724.143585599479</v>
      </c>
    </row>
    <row r="13" spans="1:7">
      <c r="C13" s="5" t="s">
        <v>189</v>
      </c>
      <c r="G13" s="48">
        <f>'Trial Balance Aug'!E16+'Trial Balance Aug'!E17</f>
        <v>-7062.5143268669599</v>
      </c>
    </row>
    <row r="14" spans="1:7" ht="13.5" thickBot="1">
      <c r="B14" s="2" t="s">
        <v>3</v>
      </c>
      <c r="E14" s="17"/>
      <c r="F14" s="17"/>
      <c r="G14" s="49">
        <f>G8+G9+G12+G13</f>
        <v>14661.629258732519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Aug'!D20</f>
        <v>Capital</v>
      </c>
      <c r="G18" s="48">
        <f>'R. Equity Aug'!B12</f>
        <v>23311.361277941171</v>
      </c>
    </row>
    <row r="19" spans="2:7">
      <c r="C19" s="5" t="s">
        <v>85</v>
      </c>
      <c r="D19" s="15"/>
      <c r="G19" s="50">
        <f>'R. Equity Aug'!C12</f>
        <v>-28167.429223005023</v>
      </c>
    </row>
    <row r="20" spans="2:7">
      <c r="C20" s="5"/>
      <c r="D20" s="15"/>
      <c r="G20" s="48">
        <f>SUM(G18:G19)</f>
        <v>-4856.0679450638527</v>
      </c>
    </row>
    <row r="21" spans="2:7">
      <c r="C21" s="2" t="s">
        <v>75</v>
      </c>
      <c r="G21" s="48"/>
    </row>
    <row r="22" spans="2:7">
      <c r="C22" s="5" t="str">
        <f>'Trial Balance Aug'!D23</f>
        <v>Long Term Liabilities</v>
      </c>
      <c r="D22" s="15"/>
      <c r="E22" s="19"/>
      <c r="G22" s="68">
        <f>-'Trial Balance Aug'!F23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Aug'!D27</f>
        <v>Credit Card</v>
      </c>
      <c r="D25" s="15"/>
      <c r="E25" s="19"/>
      <c r="G25" s="68">
        <f>-'Trial Balance Aug'!F27</f>
        <v>19517.697203796382</v>
      </c>
    </row>
    <row r="26" spans="2:7">
      <c r="G26" s="83"/>
    </row>
    <row r="27" spans="2:7" ht="13.5" thickBot="1">
      <c r="B27" s="2" t="s">
        <v>8</v>
      </c>
      <c r="G27" s="51">
        <f>+G20+G25+G22</f>
        <v>14661.62925873253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8">
      <c r="B33" s="2"/>
      <c r="G33" s="18"/>
    </row>
    <row r="34" spans="1:8">
      <c r="E34" s="17" t="s">
        <v>9</v>
      </c>
      <c r="F34" s="17"/>
      <c r="G34" s="20">
        <f>+G14-G27</f>
        <v>0</v>
      </c>
    </row>
    <row r="35" spans="1:8">
      <c r="G35" s="18"/>
    </row>
    <row r="36" spans="1:8">
      <c r="G36" s="21"/>
    </row>
    <row r="37" spans="1:8">
      <c r="C37" s="2"/>
    </row>
    <row r="38" spans="1:8" s="13" customFormat="1">
      <c r="A38" s="1"/>
      <c r="B38" s="1"/>
      <c r="C38" s="5"/>
      <c r="E38" s="9"/>
      <c r="F38" s="9"/>
      <c r="G38" s="30"/>
    </row>
    <row r="48" spans="1:8">
      <c r="H48" s="307"/>
    </row>
  </sheetData>
  <pageMargins left="0.75" right="0.75" top="1" bottom="0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H48"/>
  <sheetViews>
    <sheetView view="pageBreakPreview" zoomScaleSheetLayoutView="89" workbookViewId="0">
      <selection activeCell="B3" sqref="B3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Aug'!B1</f>
        <v>ESCAPE SWIMWEAR</v>
      </c>
    </row>
    <row r="2" spans="2:5">
      <c r="B2" s="2" t="s">
        <v>10</v>
      </c>
    </row>
    <row r="3" spans="2:5">
      <c r="B3" s="2" t="s">
        <v>900</v>
      </c>
    </row>
    <row r="4" spans="2:5">
      <c r="B4" s="2"/>
    </row>
    <row r="5" spans="2:5">
      <c r="C5" s="30"/>
      <c r="D5" s="30"/>
      <c r="E5" s="306">
        <f>'R. BS Aug'!G4</f>
        <v>44074</v>
      </c>
    </row>
    <row r="6" spans="2:5">
      <c r="C6" s="30"/>
      <c r="E6" s="31" t="str">
        <f>'R. BS Aug'!G5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Aug'!F30-'Trial Balance Aug'!E31-'Trial Balance Aug'!F32-'Trial Balance Aug'!F33-'Trial Balance Aug'!E34-'Trial Balance Aug'!F35</f>
        <v>43477.179999999993</v>
      </c>
    </row>
    <row r="10" spans="2:5">
      <c r="B10" s="1" t="s">
        <v>12</v>
      </c>
      <c r="C10" s="16"/>
      <c r="D10" s="17"/>
      <c r="E10" s="54">
        <f>-('Trial Balance Aug'!E38+'Trial Balance Aug'!E39+'Trial Balance Aug'!E40+'Trial Balance Aug'!E41+'Trial Balance Aug'!E42+'Trial Balance Aug'!E43+'Trial Balance Aug'!E44+'Trial Balance Aug'!E45+'Trial Balance Aug'!E46+'Trial Balance Aug'!E47+'Trial Balance Aug'!E48+'Trial Balance Aug'!E49+'Trial Balance Aug'!E50+'Trial Balance Aug'!E51+'Trial Balance Aug'!E52+'Trial Balance Aug'!E53+'Trial Balance Aug'!E54+'Trial Balance Aug'!E55+'Trial Balance Aug'!E56)</f>
        <v>-58470.866609353616</v>
      </c>
    </row>
    <row r="11" spans="2:5">
      <c r="B11" s="1" t="s">
        <v>13</v>
      </c>
      <c r="E11" s="55">
        <f>SUM(E9:E10)</f>
        <v>-14993.686609353623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Aug'!E59+'Trial Balance Aug'!E60+'Trial Balance Aug'!E61+'Trial Balance Aug'!E62+'Trial Balance Aug'!E63+'Trial Balance Aug'!E64+'Trial Balance Aug'!E65+'Trial Balance Aug'!E66+'Trial Balance Aug'!E67+'Trial Balance Aug'!E68+'Trial Balance Aug'!E69+'Trial Balance Aug'!E70+'Trial Balance Aug'!E71+'Trial Balance Aug'!E72+'Trial Balance Aug'!E73+'Trial Balance Aug'!E74+'Trial Balance Aug'!E75+'Trial Balance Aug'!E76+'Trial Balance Aug'!E77+'Trial Balance Aug'!E78+'Trial Balance Aug'!E79+'Trial Balance Aug'!E80+'Trial Balance Aug'!E81+'Trial Balance Aug'!E82+'Trial Balance Aug'!E83)</f>
        <v>-13173.7426136514</v>
      </c>
    </row>
    <row r="14" spans="2:5">
      <c r="B14" s="1" t="s">
        <v>76</v>
      </c>
      <c r="C14" s="16"/>
      <c r="D14" s="17"/>
      <c r="E14" s="67">
        <f>-'Trial Balance Aug'!E74</f>
        <v>0</v>
      </c>
    </row>
    <row r="15" spans="2:5">
      <c r="B15" s="1" t="s">
        <v>77</v>
      </c>
      <c r="E15" s="59">
        <f>+E11+E13+E14</f>
        <v>-28167.429223005023</v>
      </c>
    </row>
    <row r="16" spans="2:5">
      <c r="B16" s="1" t="s">
        <v>15</v>
      </c>
      <c r="C16" s="19"/>
      <c r="E16" s="53">
        <f>-'Trial Balance Aug'!E86-'Trial Balance Aug'!E87</f>
        <v>0</v>
      </c>
    </row>
    <row r="17" spans="2:5">
      <c r="B17" s="1" t="s">
        <v>46</v>
      </c>
      <c r="E17" s="55">
        <f>SUM(E15:E16)</f>
        <v>-28167.429223005023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-28167.429223005023</v>
      </c>
    </row>
    <row r="20" spans="2:5" ht="13.5" thickTop="1">
      <c r="E20" s="58"/>
    </row>
    <row r="48" spans="8:8">
      <c r="H48" s="307"/>
    </row>
  </sheetData>
  <pageMargins left="0.75" right="0.75" top="1" bottom="0.4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8"/>
  <sheetViews>
    <sheetView view="pageBreakPreview" zoomScale="90" zoomScaleNormal="75" zoomScaleSheetLayoutView="90" workbookViewId="0">
      <selection activeCell="A12" sqref="A12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Aug'!B1</f>
        <v>ESCAPE SWIMWEAR</v>
      </c>
    </row>
    <row r="2" spans="1:8">
      <c r="A2" s="2" t="s">
        <v>36</v>
      </c>
    </row>
    <row r="3" spans="1:8">
      <c r="A3" s="2" t="str">
        <f>'R. P&amp;L Aug'!B3</f>
        <v>FOR THE PERIOD ENDED August 31,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Aug'!E6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Aug'!F20</f>
        <v>23311.361277941171</v>
      </c>
      <c r="C9" s="60">
        <v>0</v>
      </c>
      <c r="D9" s="60">
        <f>SUM(B9:C9)</f>
        <v>23311.361277941171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Aug'!D19</f>
        <v>0</v>
      </c>
      <c r="C11" s="61">
        <f>'R. P&amp;L Aug'!E19</f>
        <v>-28167.429223005023</v>
      </c>
      <c r="D11" s="60">
        <f>SUM(B11:C11)</f>
        <v>-28167.429223005023</v>
      </c>
    </row>
    <row r="12" spans="1:8" ht="13.5" thickBot="1">
      <c r="A12" s="8" t="s">
        <v>902</v>
      </c>
      <c r="B12" s="72">
        <f>SUM(B8:B11)</f>
        <v>23311.361277941171</v>
      </c>
      <c r="C12" s="72">
        <f>SUM(C8:C11)</f>
        <v>-28167.429223005023</v>
      </c>
      <c r="D12" s="72">
        <f>SUM(D8:D11)</f>
        <v>-4856.0679450638527</v>
      </c>
    </row>
    <row r="13" spans="1:8" ht="13.5" thickTop="1"/>
    <row r="48" spans="8:8">
      <c r="H48" s="309"/>
    </row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8"/>
  <sheetViews>
    <sheetView view="pageBreakPreview" topLeftCell="A23" zoomScale="110" zoomScaleSheetLayoutView="110" workbookViewId="0">
      <selection activeCell="J56" sqref="J56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Aug'!A1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Aug'!A3</f>
        <v>FOR THE PERIOD ENDED August 31, 2020</v>
      </c>
      <c r="B3" s="30"/>
      <c r="C3" s="2"/>
    </row>
    <row r="4" spans="1:4">
      <c r="D4" s="306">
        <f>'R. P&amp;L Aug'!E5</f>
        <v>44074</v>
      </c>
    </row>
    <row r="5" spans="1:4">
      <c r="B5" s="30"/>
      <c r="D5" s="30" t="str">
        <f>'R. P&amp;L Aug'!E6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Aug'!E17</f>
        <v>-28167.429223005023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Aug'!E16</f>
        <v>0</v>
      </c>
    </row>
    <row r="15" spans="1:4">
      <c r="A15" s="3" t="s">
        <v>23</v>
      </c>
      <c r="D15" s="55">
        <f>SUM(D8:D14)</f>
        <v>-28167.429223005023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Aug'!E12-'Trial Balance Aug'!E13</f>
        <v>-21724.143585599479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-21724.143585599479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Aug'!F27</f>
        <v>19517.697203796382</v>
      </c>
    </row>
    <row r="23" spans="1:4">
      <c r="A23" s="5"/>
      <c r="D23" s="58">
        <f>SUM(D21:D22)</f>
        <v>19517.697203796382</v>
      </c>
    </row>
    <row r="24" spans="1:4">
      <c r="A24" s="10" t="s">
        <v>25</v>
      </c>
      <c r="D24" s="59">
        <f>+D15+D19+D23</f>
        <v>-30373.875604808116</v>
      </c>
    </row>
    <row r="25" spans="1:4">
      <c r="A25" s="25" t="s">
        <v>26</v>
      </c>
      <c r="B25" s="29"/>
      <c r="C25" s="6"/>
      <c r="D25" s="56">
        <f>-'R. P&amp;L Aug'!E16</f>
        <v>0</v>
      </c>
    </row>
    <row r="26" spans="1:4">
      <c r="A26" s="1" t="s">
        <v>44</v>
      </c>
      <c r="D26" s="55">
        <f>SUM(D24:D25)</f>
        <v>-30373.875604808116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Aug'!E8-'Trial Balance Aug'!E9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8">
      <c r="A33" s="1" t="s">
        <v>86</v>
      </c>
      <c r="B33" s="30"/>
      <c r="C33" s="2"/>
      <c r="D33" s="62">
        <f>'R. Equity Aug'!B12</f>
        <v>23311.361277941171</v>
      </c>
    </row>
    <row r="34" spans="1:8">
      <c r="A34" s="5" t="s">
        <v>32</v>
      </c>
      <c r="B34" s="30"/>
      <c r="C34" s="2"/>
      <c r="D34" s="63">
        <f>'R. BS Aug'!G22</f>
        <v>0</v>
      </c>
    </row>
    <row r="35" spans="1:8">
      <c r="A35" s="5" t="s">
        <v>33</v>
      </c>
      <c r="B35" s="30"/>
      <c r="C35" s="2"/>
      <c r="D35" s="63">
        <v>0</v>
      </c>
    </row>
    <row r="36" spans="1:8">
      <c r="A36" s="5" t="s">
        <v>34</v>
      </c>
      <c r="D36" s="63">
        <v>0</v>
      </c>
    </row>
    <row r="37" spans="1:8">
      <c r="A37" s="5" t="s">
        <v>35</v>
      </c>
      <c r="D37" s="64">
        <v>0</v>
      </c>
    </row>
    <row r="38" spans="1:8">
      <c r="A38" s="1" t="s">
        <v>41</v>
      </c>
      <c r="D38" s="65">
        <f>SUM(D33:D37)</f>
        <v>23311.361277941171</v>
      </c>
    </row>
    <row r="39" spans="1:8">
      <c r="A39" s="1" t="s">
        <v>45</v>
      </c>
      <c r="D39" s="55">
        <f>+D26+D31+D38</f>
        <v>-7062.5143268669453</v>
      </c>
    </row>
    <row r="40" spans="1:8">
      <c r="A40" s="1" t="s">
        <v>72</v>
      </c>
      <c r="D40" s="55">
        <v>0</v>
      </c>
    </row>
    <row r="41" spans="1:8" ht="13.5" thickBot="1">
      <c r="A41" s="1" t="s">
        <v>73</v>
      </c>
      <c r="B41" s="19"/>
      <c r="D41" s="57">
        <f>SUM(D39:D40)</f>
        <v>-7062.5143268669453</v>
      </c>
      <c r="E41" s="71">
        <f>'R. BS Aug'!G13</f>
        <v>-7062.5143268669599</v>
      </c>
    </row>
    <row r="42" spans="1:8" ht="13.5" thickTop="1">
      <c r="D42" s="55"/>
    </row>
    <row r="43" spans="1:8">
      <c r="D43" s="55"/>
    </row>
    <row r="44" spans="1:8">
      <c r="D44" s="55"/>
    </row>
    <row r="45" spans="1:8">
      <c r="D45" s="55"/>
    </row>
    <row r="46" spans="1:8">
      <c r="D46" s="55"/>
    </row>
    <row r="47" spans="1:8">
      <c r="A47" s="2"/>
      <c r="D47" s="55"/>
    </row>
    <row r="48" spans="1:8">
      <c r="A48" s="2"/>
      <c r="D48" s="55"/>
      <c r="H48" s="307"/>
    </row>
  </sheetData>
  <pageMargins left="0.75" right="0.75" top="0.75" bottom="0" header="0" footer="0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91"/>
  <sheetViews>
    <sheetView view="pageBreakPreview" zoomScale="98" zoomScaleNormal="100" zoomScaleSheetLayoutView="98" workbookViewId="0">
      <pane xSplit="4" ySplit="6" topLeftCell="E68" activePane="bottomRight" state="frozen"/>
      <selection activeCell="G23" sqref="G23"/>
      <selection pane="topRight" activeCell="G23" sqref="G23"/>
      <selection pane="bottomLeft" activeCell="G23" sqref="G23"/>
      <selection pane="bottomRight" activeCell="E77" sqref="E77"/>
    </sheetView>
  </sheetViews>
  <sheetFormatPr defaultRowHeight="12.75"/>
  <cols>
    <col min="1" max="2" width="13.28515625" style="38" customWidth="1"/>
    <col min="3" max="3" width="13.28515625" customWidth="1"/>
    <col min="4" max="4" width="48.855468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E90+F90</f>
        <v>0</v>
      </c>
    </row>
    <row r="2" spans="1:6">
      <c r="A2" s="39" t="s">
        <v>64</v>
      </c>
    </row>
    <row r="3" spans="1:6">
      <c r="A3" s="39" t="s">
        <v>899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ledgers!J46</f>
        <v>21724.143585599479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ledgers!J64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ledgers!J117</f>
        <v>25037.610034035297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ledgers!J196</f>
        <v>-32100.124360902257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ledgers!J247</f>
        <v>-23311.361277941171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ledgers!J328</f>
        <v>-19517.697203796382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ledgers!J345</f>
        <v>-131230.59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ledgers!J358</f>
        <v>103207.81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ledgers!J372</f>
        <v>-3570.54</v>
      </c>
    </row>
    <row r="33" spans="1:8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ledgers!J384</f>
        <v>-12459.52</v>
      </c>
    </row>
    <row r="34" spans="1:8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ledgers!J394</f>
        <v>575.66</v>
      </c>
    </row>
    <row r="35" spans="1:8" s="26" customFormat="1" hidden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8" s="26" customFormat="1">
      <c r="A37" s="38">
        <v>80001</v>
      </c>
      <c r="B37" s="38"/>
      <c r="C37" s="33" t="s">
        <v>60</v>
      </c>
      <c r="D37"/>
    </row>
    <row r="38" spans="1:8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ledgers!J414</f>
        <v>12544.587642971954</v>
      </c>
    </row>
    <row r="39" spans="1:8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ledgers!J425</f>
        <v>4696.8339999999998</v>
      </c>
    </row>
    <row r="40" spans="1:8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ledgers!J451</f>
        <v>4400.1200000000008</v>
      </c>
    </row>
    <row r="41" spans="1:8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ledgers!J468</f>
        <v>334.6</v>
      </c>
    </row>
    <row r="42" spans="1:8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ledgers!J494</f>
        <v>9887.2620341014663</v>
      </c>
    </row>
    <row r="43" spans="1:8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ledgers!J503</f>
        <v>912.4269250000001</v>
      </c>
    </row>
    <row r="44" spans="1:8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ledgers!J538</f>
        <v>6525.0977941001938</v>
      </c>
    </row>
    <row r="45" spans="1:8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8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ledgers!J567</f>
        <v>14700.947593984962</v>
      </c>
    </row>
    <row r="47" spans="1:8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ledgers!J577</f>
        <v>1706</v>
      </c>
    </row>
    <row r="48" spans="1:8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ledgers!J583</f>
        <v>1472.0588235294117</v>
      </c>
      <c r="H48" s="308"/>
    </row>
    <row r="49" spans="1:5" s="26" customFormat="1">
      <c r="A49" s="38"/>
      <c r="B49" s="38">
        <f>ledgers!B588</f>
        <v>850016</v>
      </c>
      <c r="C49"/>
      <c r="D49" t="str">
        <f>ledgers!D588</f>
        <v>Advertisement and Marketing - Campaign Shoots</v>
      </c>
      <c r="E49" s="26">
        <f>ledgers!J590</f>
        <v>1225.5417956656347</v>
      </c>
    </row>
    <row r="50" spans="1:5" s="26" customFormat="1">
      <c r="A50" s="38"/>
      <c r="B50" s="38">
        <f>ledgers!B595</f>
        <v>86001</v>
      </c>
      <c r="C50"/>
      <c r="D50" t="str">
        <f>ledgers!D595</f>
        <v>Foreign Exchange Rate Adjustment</v>
      </c>
      <c r="E50" s="26">
        <f>ledgers!J602</f>
        <v>65.389999999999986</v>
      </c>
    </row>
    <row r="51" spans="1:5" s="26" customFormat="1" hidden="1">
      <c r="A51" s="38"/>
      <c r="B51" s="38">
        <f>ledgers!B611</f>
        <v>87001</v>
      </c>
      <c r="C51"/>
      <c r="D51">
        <f>ledgers!D611</f>
        <v>0</v>
      </c>
    </row>
    <row r="52" spans="1:5" s="26" customFormat="1" hidden="1">
      <c r="A52" s="38"/>
      <c r="B52" s="38">
        <f>ledgers!B616</f>
        <v>88001</v>
      </c>
      <c r="C52"/>
      <c r="D52">
        <f>ledgers!D616</f>
        <v>0</v>
      </c>
    </row>
    <row r="53" spans="1:5" s="26" customFormat="1" hidden="1">
      <c r="A53" s="38"/>
      <c r="B53" s="38">
        <f>ledgers!B621</f>
        <v>89001</v>
      </c>
      <c r="C53"/>
      <c r="D53">
        <f>ledgers!D621</f>
        <v>0</v>
      </c>
    </row>
    <row r="54" spans="1:5" s="26" customFormat="1" hidden="1">
      <c r="A54" s="38"/>
      <c r="B54" s="38">
        <f>ledgers!B631</f>
        <v>80101</v>
      </c>
      <c r="C54"/>
      <c r="D54">
        <f>ledgers!D631</f>
        <v>0</v>
      </c>
    </row>
    <row r="55" spans="1:5" s="26" customFormat="1" hidden="1">
      <c r="A55" s="38"/>
      <c r="B55" s="38">
        <f>ledgers!B641</f>
        <v>80102</v>
      </c>
      <c r="C55"/>
      <c r="D55">
        <f>ledgers!D641</f>
        <v>0</v>
      </c>
    </row>
    <row r="56" spans="1:5" s="26" customFormat="1" hidden="1">
      <c r="A56" s="38"/>
      <c r="B56" s="38">
        <f>ledgers!B646</f>
        <v>80103</v>
      </c>
      <c r="C56"/>
      <c r="D56">
        <f>ledgers!D646</f>
        <v>0</v>
      </c>
    </row>
    <row r="58" spans="1:5" s="26" customFormat="1">
      <c r="A58" s="38">
        <v>90001</v>
      </c>
      <c r="B58" s="38"/>
      <c r="C58" s="33" t="s">
        <v>61</v>
      </c>
      <c r="D58"/>
    </row>
    <row r="59" spans="1:5" s="26" customFormat="1">
      <c r="A59" s="38"/>
      <c r="B59" s="38">
        <f>ledgers!B652</f>
        <v>91001</v>
      </c>
      <c r="C59"/>
      <c r="D59" t="str">
        <f>ledgers!D652</f>
        <v>Office Expenses</v>
      </c>
      <c r="E59" s="26">
        <f>ledgers!J653</f>
        <v>1229.0440000000001</v>
      </c>
    </row>
    <row r="60" spans="1:5" s="26" customFormat="1">
      <c r="A60" s="38"/>
      <c r="B60" s="38">
        <f>ledgers!B701</f>
        <v>92001</v>
      </c>
      <c r="C60"/>
      <c r="D60" t="str">
        <f>ledgers!D701</f>
        <v>Rent</v>
      </c>
      <c r="E60" s="26">
        <f>ledgers!G701</f>
        <v>0</v>
      </c>
    </row>
    <row r="61" spans="1:5" s="26" customFormat="1">
      <c r="A61" s="38"/>
      <c r="B61" s="38">
        <f>ledgers!B714</f>
        <v>930011</v>
      </c>
      <c r="C61"/>
      <c r="D61" t="str">
        <f>ledgers!D714</f>
        <v>Payroll - Kim - PR Assistant</v>
      </c>
      <c r="E61" s="26">
        <f>ledgers!J724</f>
        <v>5474.0960325791857</v>
      </c>
    </row>
    <row r="62" spans="1:5" s="26" customFormat="1">
      <c r="A62" s="38"/>
      <c r="B62" s="38">
        <f>ledgers!B735</f>
        <v>930012</v>
      </c>
      <c r="C62"/>
      <c r="D62" t="str">
        <f>ledgers!D735</f>
        <v>Payroll - Lynnel - Creatives/Tasks</v>
      </c>
      <c r="E62" s="26">
        <f>ledgers!J742</f>
        <v>1204.2800000000002</v>
      </c>
    </row>
    <row r="63" spans="1:5" s="26" customFormat="1">
      <c r="A63" s="38"/>
      <c r="B63" s="38">
        <f>ledgers!B756</f>
        <v>930013</v>
      </c>
      <c r="C63"/>
      <c r="D63" t="str">
        <f>ledgers!D756</f>
        <v>Payroll - Yaiko - Video Editor</v>
      </c>
      <c r="E63" s="26">
        <f>ledgers!J758</f>
        <v>323.77999999999997</v>
      </c>
    </row>
    <row r="64" spans="1:5" s="26" customFormat="1">
      <c r="A64" s="38"/>
      <c r="B64" s="38">
        <f>ledgers!B777</f>
        <v>930014</v>
      </c>
      <c r="C64"/>
      <c r="D64" t="str">
        <f>ledgers!D777</f>
        <v>Payroll - Jojo - Blog Writer</v>
      </c>
      <c r="E64" s="26">
        <f>ledgers!G777</f>
        <v>0</v>
      </c>
    </row>
    <row r="65" spans="1:5" s="26" customFormat="1">
      <c r="A65" s="38"/>
      <c r="B65" s="38">
        <f>ledgers!B798</f>
        <v>930015</v>
      </c>
      <c r="C65"/>
      <c r="D65" t="str">
        <f>ledgers!D798</f>
        <v>Payroll - Jocelle - Content Writer</v>
      </c>
      <c r="E65" s="26">
        <f>ledgers!J803</f>
        <v>336.73</v>
      </c>
    </row>
    <row r="66" spans="1:5" s="26" customFormat="1">
      <c r="A66" s="38"/>
      <c r="B66" s="38">
        <f>ledgers!B819</f>
        <v>930016</v>
      </c>
      <c r="C66"/>
      <c r="D66" t="str">
        <f>ledgers!D819</f>
        <v>Payroll - Carmina - Content Writer</v>
      </c>
      <c r="E66" s="26">
        <f>ledgers!J819</f>
        <v>40</v>
      </c>
    </row>
    <row r="67" spans="1:5" s="26" customFormat="1">
      <c r="A67" s="38"/>
      <c r="B67" s="38">
        <f>ledgers!B840</f>
        <v>940011</v>
      </c>
      <c r="C67"/>
      <c r="D67" t="str">
        <f>ledgers!D840</f>
        <v>Dues and Subscription -Google  G Suite</v>
      </c>
      <c r="E67" s="26">
        <f>ledgers!J846</f>
        <v>94.602631578947367</v>
      </c>
    </row>
    <row r="68" spans="1:5" s="26" customFormat="1">
      <c r="A68" s="38"/>
      <c r="B68" s="38">
        <f>ledgers!B865</f>
        <v>940012</v>
      </c>
      <c r="C68"/>
      <c r="D68" t="str">
        <f>ledgers!D865</f>
        <v>Dues and Subscription - Lead Pages</v>
      </c>
      <c r="E68" s="26">
        <f>ledgers!J868</f>
        <v>139.46153846153845</v>
      </c>
    </row>
    <row r="69" spans="1:5" s="26" customFormat="1">
      <c r="A69" s="38"/>
      <c r="B69" s="38">
        <f>ledgers!B879</f>
        <v>940013</v>
      </c>
      <c r="C69"/>
      <c r="D69" t="str">
        <f>ledgers!D879</f>
        <v>Dues and Subscription - Shopify</v>
      </c>
      <c r="E69" s="26">
        <f>ledgers!J889</f>
        <v>1620.8193292775686</v>
      </c>
    </row>
    <row r="70" spans="1:5" s="26" customFormat="1">
      <c r="A70" s="38"/>
      <c r="B70" s="38">
        <f>ledgers!B895</f>
        <v>940014</v>
      </c>
      <c r="C70"/>
      <c r="D70" t="str">
        <f>ledgers!D895</f>
        <v>Dues and Subscription - Time Doctor</v>
      </c>
      <c r="E70" s="26">
        <f>ledgers!J897</f>
        <v>90</v>
      </c>
    </row>
    <row r="71" spans="1:5" s="26" customFormat="1">
      <c r="A71" s="38"/>
      <c r="B71" s="38">
        <f>ledgers!B901</f>
        <v>940015</v>
      </c>
      <c r="C71"/>
      <c r="D71" t="str">
        <f>ledgers!D901</f>
        <v>Dues and Subscription - Amazon Seller Central</v>
      </c>
      <c r="E71" s="26">
        <f>ledgers!J903</f>
        <v>77.16968325791855</v>
      </c>
    </row>
    <row r="72" spans="1:5" s="26" customFormat="1">
      <c r="A72" s="38"/>
      <c r="B72" s="38">
        <f>ledgers!B908</f>
        <v>940016</v>
      </c>
      <c r="C72"/>
      <c r="D72" t="str">
        <f>ledgers!D908</f>
        <v>Dues and Subscription - Klaveiyo - Email Marketing</v>
      </c>
      <c r="E72" s="26">
        <f>ledgers!J909</f>
        <v>140</v>
      </c>
    </row>
    <row r="73" spans="1:5" s="26" customFormat="1">
      <c r="A73" s="38"/>
      <c r="B73" s="38">
        <f>ledgers!B915</f>
        <v>940017</v>
      </c>
      <c r="C73"/>
      <c r="D73" t="str">
        <f>ledgers!D915</f>
        <v>Dues and Subscription - IGTV</v>
      </c>
      <c r="E73" s="26">
        <f>ledgers!J915</f>
        <v>100</v>
      </c>
    </row>
    <row r="74" spans="1:5" s="26" customFormat="1">
      <c r="A74" s="38"/>
      <c r="B74" s="38">
        <f>ledgers!B921</f>
        <v>95001</v>
      </c>
      <c r="C74"/>
      <c r="D74" t="str">
        <f>ledgers!D921</f>
        <v>Entertainment and Dining</v>
      </c>
      <c r="E74" s="26">
        <f>ledgers!G921</f>
        <v>0</v>
      </c>
    </row>
    <row r="75" spans="1:5" s="26" customFormat="1">
      <c r="A75" s="38"/>
      <c r="B75" s="38">
        <f>ledgers!B941</f>
        <v>96001</v>
      </c>
      <c r="C75"/>
      <c r="D75" t="str">
        <f>ledgers!D941</f>
        <v>Insurance</v>
      </c>
      <c r="E75" s="26">
        <f>ledgers!G941</f>
        <v>0</v>
      </c>
    </row>
    <row r="76" spans="1:5" s="26" customFormat="1">
      <c r="A76" s="38"/>
      <c r="B76" s="38">
        <f>ledgers!B948</f>
        <v>97001</v>
      </c>
      <c r="C76"/>
      <c r="D76" t="str">
        <f>ledgers!D948</f>
        <v>Communication</v>
      </c>
      <c r="E76" s="26">
        <f>ledgers!G948</f>
        <v>0</v>
      </c>
    </row>
    <row r="77" spans="1:5" s="26" customFormat="1">
      <c r="A77" s="38"/>
      <c r="B77" s="38">
        <f>ledgers!B955</f>
        <v>98001</v>
      </c>
      <c r="C77"/>
      <c r="D77" t="str">
        <f>ledgers!D955</f>
        <v>Consultancy Fee</v>
      </c>
      <c r="E77" s="26">
        <f>ledgers!J958</f>
        <v>800</v>
      </c>
    </row>
    <row r="78" spans="1:5" s="26" customFormat="1">
      <c r="A78" s="38"/>
      <c r="B78" s="38">
        <f>ledgers!B962</f>
        <v>99001</v>
      </c>
      <c r="C78"/>
      <c r="D78" t="str">
        <f>ledgers!D962</f>
        <v>Repair and Maintenance</v>
      </c>
      <c r="E78" s="26">
        <f>ledgers!G962</f>
        <v>0</v>
      </c>
    </row>
    <row r="79" spans="1:5" s="26" customFormat="1">
      <c r="A79" s="38"/>
      <c r="B79" s="38">
        <f>ledgers!B979</f>
        <v>90101</v>
      </c>
      <c r="C79"/>
      <c r="D79" t="str">
        <f>ledgers!D979</f>
        <v>Utilities</v>
      </c>
      <c r="E79" s="26">
        <f>ledgers!G979</f>
        <v>0</v>
      </c>
    </row>
    <row r="80" spans="1:5" s="26" customFormat="1">
      <c r="A80" s="38"/>
      <c r="B80" s="38">
        <f>ledgers!B985</f>
        <v>90102</v>
      </c>
      <c r="C80"/>
      <c r="D80" t="str">
        <f>ledgers!D985</f>
        <v>Miscellaneous Expenses</v>
      </c>
      <c r="E80" s="26">
        <f>ledgers!J985</f>
        <v>0</v>
      </c>
    </row>
    <row r="81" spans="1:6" s="26" customFormat="1">
      <c r="A81" s="38"/>
      <c r="B81" s="38">
        <f>ledgers!B991</f>
        <v>90103</v>
      </c>
      <c r="C81"/>
      <c r="D81" t="str">
        <f>ledgers!D991</f>
        <v xml:space="preserve">Trademark </v>
      </c>
      <c r="E81" s="26">
        <f>ledgers!J991</f>
        <v>1503.7593984962405</v>
      </c>
    </row>
    <row r="82" spans="1:6" s="26" customFormat="1" hidden="1">
      <c r="A82" s="38"/>
      <c r="B82" s="38">
        <f>ledgers!B1021</f>
        <v>90104</v>
      </c>
      <c r="C82"/>
      <c r="D82">
        <f>ledgers!D1021</f>
        <v>0</v>
      </c>
      <c r="E82" s="26">
        <f>ledgers!J1032</f>
        <v>0</v>
      </c>
    </row>
    <row r="83" spans="1:6" s="26" customFormat="1" hidden="1">
      <c r="A83" s="38"/>
      <c r="B83" s="38">
        <f>ledgers!B1034</f>
        <v>90105</v>
      </c>
      <c r="C83"/>
      <c r="D83">
        <f>ledgers!D1034</f>
        <v>0</v>
      </c>
      <c r="E83" s="26">
        <f>ledgers!J1058</f>
        <v>0</v>
      </c>
    </row>
    <row r="85" spans="1:6" s="26" customFormat="1">
      <c r="A85" s="38">
        <v>11001</v>
      </c>
      <c r="B85" s="38"/>
      <c r="C85" t="str">
        <f>ledgers!C1060</f>
        <v>Financial Cost</v>
      </c>
      <c r="D85"/>
    </row>
    <row r="86" spans="1:6" s="26" customFormat="1">
      <c r="A86" s="38"/>
      <c r="B86" s="38">
        <f>ledgers!B1061</f>
        <v>11101</v>
      </c>
      <c r="C86"/>
      <c r="D86" t="str">
        <f>ledgers!D1061</f>
        <v>Bank Charges</v>
      </c>
      <c r="E86" s="26">
        <f>ledgers!G1061</f>
        <v>0</v>
      </c>
    </row>
    <row r="87" spans="1:6" s="26" customFormat="1">
      <c r="A87" s="38"/>
      <c r="B87" s="38">
        <f>ledgers!B1266</f>
        <v>11102</v>
      </c>
      <c r="C87"/>
      <c r="D87" t="str">
        <f>ledgers!D1266</f>
        <v>Interest Charge</v>
      </c>
      <c r="E87" s="26">
        <f>ledgers!J1271</f>
        <v>0</v>
      </c>
    </row>
    <row r="90" spans="1:6" s="26" customFormat="1" ht="13.5" thickBot="1">
      <c r="A90" s="38"/>
      <c r="B90" s="38"/>
      <c r="C90"/>
      <c r="D90"/>
      <c r="E90" s="43">
        <f>SUM(E7:E89)</f>
        <v>190089.70848173759</v>
      </c>
      <c r="F90" s="43">
        <f>SUM(F7:F89)</f>
        <v>-190089.70848173753</v>
      </c>
    </row>
    <row r="91" spans="1:6" s="26" customFormat="1" ht="13.5" thickTop="1">
      <c r="A91" s="38"/>
      <c r="B91" s="38"/>
      <c r="C91"/>
      <c r="D91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1"/>
  </sheetPr>
  <dimension ref="A1:J1282"/>
  <sheetViews>
    <sheetView tabSelected="1" zoomScale="98" zoomScaleNormal="98" workbookViewId="0">
      <pane xSplit="4" ySplit="6" topLeftCell="E50" activePane="bottomRight" state="frozen"/>
      <selection activeCell="D112" sqref="D112"/>
      <selection pane="topRight" activeCell="D112" sqref="D112"/>
      <selection pane="bottomLeft" activeCell="D112" sqref="D112"/>
      <selection pane="bottomRight" activeCell="F65" sqref="F65"/>
    </sheetView>
  </sheetViews>
  <sheetFormatPr defaultRowHeight="12.75"/>
  <cols>
    <col min="1" max="2" width="13.28515625" style="38" customWidth="1"/>
    <col min="3" max="3" width="13.28515625" customWidth="1"/>
    <col min="4" max="4" width="40.85546875" customWidth="1"/>
    <col min="5" max="5" width="15" style="97" customWidth="1"/>
    <col min="6" max="6" width="58.5703125" customWidth="1"/>
    <col min="7" max="7" width="25.7109375" style="34" customWidth="1"/>
    <col min="8" max="9" width="18.85546875" style="34" customWidth="1"/>
    <col min="10" max="10" width="25.7109375" style="34" customWidth="1"/>
    <col min="11" max="11" width="25.7109375" customWidth="1"/>
  </cols>
  <sheetData>
    <row r="1" spans="1:10">
      <c r="A1" s="39" t="s">
        <v>91</v>
      </c>
      <c r="E1" s="100" t="s">
        <v>66</v>
      </c>
      <c r="F1" t="s">
        <v>602</v>
      </c>
      <c r="H1" s="286">
        <f>I1276-H1276</f>
        <v>0</v>
      </c>
      <c r="I1" s="96" t="s">
        <v>211</v>
      </c>
    </row>
    <row r="2" spans="1:10">
      <c r="A2" s="39" t="s">
        <v>92</v>
      </c>
    </row>
    <row r="3" spans="1:10">
      <c r="A3" s="39" t="s">
        <v>903</v>
      </c>
    </row>
    <row r="5" spans="1:10" s="32" customFormat="1" ht="26.45" customHeight="1">
      <c r="A5" s="323" t="s">
        <v>48</v>
      </c>
      <c r="B5" s="323" t="s">
        <v>49</v>
      </c>
      <c r="C5" s="324" t="s">
        <v>55</v>
      </c>
      <c r="D5" s="324" t="s">
        <v>47</v>
      </c>
      <c r="E5" s="325" t="s">
        <v>52</v>
      </c>
      <c r="F5" s="324" t="s">
        <v>53</v>
      </c>
      <c r="G5" s="36" t="s">
        <v>38</v>
      </c>
      <c r="H5" s="36" t="s">
        <v>54</v>
      </c>
      <c r="I5" s="36" t="s">
        <v>50</v>
      </c>
      <c r="J5" s="36" t="s">
        <v>51</v>
      </c>
    </row>
    <row r="6" spans="1:10">
      <c r="A6" s="323"/>
      <c r="B6" s="323"/>
      <c r="C6" s="324"/>
      <c r="D6" s="324"/>
      <c r="E6" s="325"/>
      <c r="F6" s="324"/>
      <c r="G6" s="37" t="str">
        <f>'Trial Balance Jan'!E6</f>
        <v>USD $</v>
      </c>
      <c r="H6" s="37" t="str">
        <f>G6</f>
        <v>USD $</v>
      </c>
      <c r="I6" s="37" t="str">
        <f>H6</f>
        <v>USD $</v>
      </c>
      <c r="J6" s="37" t="str">
        <f>I6</f>
        <v>USD $</v>
      </c>
    </row>
    <row r="7" spans="1:10">
      <c r="A7" s="38">
        <v>10001</v>
      </c>
      <c r="C7" s="33" t="s">
        <v>56</v>
      </c>
      <c r="J7" s="35"/>
    </row>
    <row r="8" spans="1:10">
      <c r="B8" s="38">
        <v>11001</v>
      </c>
      <c r="D8" s="33" t="s">
        <v>185</v>
      </c>
      <c r="E8" s="98"/>
      <c r="F8" s="26"/>
      <c r="J8" s="34">
        <f>G8+H8-I8</f>
        <v>0</v>
      </c>
    </row>
    <row r="9" spans="1:10">
      <c r="E9" s="98"/>
      <c r="F9" s="26"/>
      <c r="G9" s="34">
        <f>J8</f>
        <v>0</v>
      </c>
      <c r="J9" s="34">
        <f>G9+H9-I9</f>
        <v>0</v>
      </c>
    </row>
    <row r="10" spans="1:10">
      <c r="E10" s="98"/>
      <c r="F10" s="26"/>
      <c r="G10" s="34">
        <f>J9</f>
        <v>0</v>
      </c>
      <c r="J10" s="34">
        <f>G10+H10-I10</f>
        <v>0</v>
      </c>
    </row>
    <row r="11" spans="1:10">
      <c r="E11" s="98"/>
      <c r="F11" s="26"/>
      <c r="G11" s="34">
        <f>J10</f>
        <v>0</v>
      </c>
      <c r="J11" s="34">
        <f>G11+H11-I11</f>
        <v>0</v>
      </c>
    </row>
    <row r="12" spans="1:10">
      <c r="C12" s="33"/>
      <c r="E12" s="98"/>
      <c r="F12" s="26"/>
    </row>
    <row r="13" spans="1:10">
      <c r="B13" s="38">
        <v>11002</v>
      </c>
      <c r="D13" s="33" t="s">
        <v>186</v>
      </c>
      <c r="E13" s="98"/>
      <c r="F13" s="26"/>
      <c r="J13" s="34">
        <f t="shared" ref="J13:J20" si="0">G13+H13-I13</f>
        <v>0</v>
      </c>
    </row>
    <row r="14" spans="1:10">
      <c r="E14" s="98"/>
      <c r="F14" s="26"/>
      <c r="G14" s="34">
        <f t="shared" ref="G14:G20" si="1">J13</f>
        <v>0</v>
      </c>
      <c r="J14" s="34">
        <f t="shared" si="0"/>
        <v>0</v>
      </c>
    </row>
    <row r="15" spans="1:10">
      <c r="E15" s="98"/>
      <c r="F15" s="26"/>
      <c r="G15" s="34">
        <f t="shared" si="1"/>
        <v>0</v>
      </c>
      <c r="J15" s="34">
        <f t="shared" si="0"/>
        <v>0</v>
      </c>
    </row>
    <row r="16" spans="1:10">
      <c r="E16" s="98"/>
      <c r="F16" s="26"/>
      <c r="G16" s="34">
        <f t="shared" si="1"/>
        <v>0</v>
      </c>
      <c r="J16" s="34">
        <f t="shared" si="0"/>
        <v>0</v>
      </c>
    </row>
    <row r="17" spans="1:10">
      <c r="E17" s="98"/>
      <c r="F17" s="26"/>
      <c r="G17" s="34">
        <f t="shared" si="1"/>
        <v>0</v>
      </c>
      <c r="J17" s="34">
        <f t="shared" si="0"/>
        <v>0</v>
      </c>
    </row>
    <row r="18" spans="1:10">
      <c r="E18" s="98"/>
      <c r="F18" s="26"/>
      <c r="G18" s="34">
        <f t="shared" si="1"/>
        <v>0</v>
      </c>
      <c r="J18" s="34">
        <f t="shared" si="0"/>
        <v>0</v>
      </c>
    </row>
    <row r="19" spans="1:10">
      <c r="E19" s="98"/>
      <c r="F19" s="26"/>
      <c r="G19" s="34">
        <f t="shared" si="1"/>
        <v>0</v>
      </c>
      <c r="J19" s="34">
        <f t="shared" si="0"/>
        <v>0</v>
      </c>
    </row>
    <row r="20" spans="1:10">
      <c r="E20" s="98"/>
      <c r="F20" s="69"/>
      <c r="G20" s="34">
        <f t="shared" si="1"/>
        <v>0</v>
      </c>
      <c r="J20" s="34">
        <f t="shared" si="0"/>
        <v>0</v>
      </c>
    </row>
    <row r="21" spans="1:10">
      <c r="A21" s="38">
        <v>20001</v>
      </c>
      <c r="C21" s="33" t="s">
        <v>57</v>
      </c>
      <c r="E21" s="98"/>
      <c r="F21" s="26"/>
    </row>
    <row r="22" spans="1:10">
      <c r="B22" s="38">
        <v>21001</v>
      </c>
      <c r="D22" s="33" t="s">
        <v>896</v>
      </c>
      <c r="E22" s="98">
        <f>'CC Details'!C87</f>
        <v>43840</v>
      </c>
      <c r="F22" s="26" t="str">
        <f>_xlfn.CONCAT('CC Details'!D87,$E$1,'CC Details'!H87,$E$1,'CC Details'!I87)</f>
        <v>PAYPAL *YQ811ANG 4029357733, CA - Inventory - 204 pieces = it was 2000 CAD</v>
      </c>
      <c r="H22" s="34">
        <f>'CC Details'!E87</f>
        <v>963.04</v>
      </c>
      <c r="J22" s="34">
        <f>G22+H22-I22</f>
        <v>963.04</v>
      </c>
    </row>
    <row r="23" spans="1:10">
      <c r="D23" s="33"/>
      <c r="E23" s="98">
        <f>E70</f>
        <v>43861</v>
      </c>
      <c r="F23" s="99" t="s">
        <v>621</v>
      </c>
      <c r="G23" s="34">
        <f>J22</f>
        <v>963.04</v>
      </c>
      <c r="I23" s="34">
        <f>'Inventory Management'!J6*'Inventory Management'!E6</f>
        <v>603.90147783251234</v>
      </c>
      <c r="J23" s="34">
        <f t="shared" ref="J23:J35" si="2">G23+H23-I23</f>
        <v>359.13852216748762</v>
      </c>
    </row>
    <row r="24" spans="1:10">
      <c r="D24" s="33"/>
      <c r="E24" s="98">
        <f>E71</f>
        <v>43890</v>
      </c>
      <c r="F24" s="99" t="s">
        <v>622</v>
      </c>
      <c r="G24" s="34">
        <f>J23</f>
        <v>359.13852216748762</v>
      </c>
      <c r="I24" s="34">
        <f>'Inventory Management'!J7*'Inventory Management'!E7</f>
        <v>150.97536945812809</v>
      </c>
      <c r="J24" s="34">
        <f t="shared" si="2"/>
        <v>208.16315270935954</v>
      </c>
    </row>
    <row r="25" spans="1:10">
      <c r="E25" s="98">
        <f>'CC Details'!C55</f>
        <v>43910</v>
      </c>
      <c r="F25" s="26" t="str">
        <f>_xlfn.CONCAT('CC Details'!D55,$E$1,'CC Details'!H55,$E$1,'CC Details'!I55)</f>
        <v>WWW.ALIBABA.COM LONDON - INVENTORY NEW - 300 pieces - it is 4000 USD total, waiting for the payment for the remainder</v>
      </c>
      <c r="G25" s="34">
        <f t="shared" ref="G25:G35" si="3">J24</f>
        <v>208.16315270935954</v>
      </c>
      <c r="H25" s="34">
        <f>'CC Details'!E55</f>
        <v>2573.75</v>
      </c>
      <c r="J25" s="34">
        <f t="shared" si="2"/>
        <v>2781.9131527093596</v>
      </c>
    </row>
    <row r="26" spans="1:10">
      <c r="E26" s="98">
        <f>'CC Details'!C42</f>
        <v>43920</v>
      </c>
      <c r="F26" s="26" t="str">
        <f>_xlfn.CONCAT('CC Details'!D42,$E$1,'CC Details'!H42,$E$1,'CC Details'!I42)</f>
        <v>PAYPAL *YQ811ANG 4029357733, CA - inventory  - 1590 USD - 199 PIECES</v>
      </c>
      <c r="G26" s="34">
        <f t="shared" si="3"/>
        <v>2781.9131527093596</v>
      </c>
      <c r="H26" s="34">
        <f>'CC Details'!E42</f>
        <v>986.19</v>
      </c>
      <c r="J26" s="34">
        <f t="shared" si="2"/>
        <v>3768.1031527093596</v>
      </c>
    </row>
    <row r="27" spans="1:10">
      <c r="E27" s="98">
        <f>E76</f>
        <v>43921</v>
      </c>
      <c r="F27" s="99" t="s">
        <v>623</v>
      </c>
      <c r="G27" s="34">
        <f t="shared" si="3"/>
        <v>3768.1031527093596</v>
      </c>
      <c r="I27" s="34">
        <f>'Inventory Management'!J10*'Inventory Management'!E10</f>
        <v>559.56085125958202</v>
      </c>
      <c r="J27" s="34">
        <f t="shared" si="2"/>
        <v>3208.5423014497774</v>
      </c>
    </row>
    <row r="28" spans="1:10">
      <c r="E28" s="98">
        <f>'CC Details'!C30</f>
        <v>43938</v>
      </c>
      <c r="F28" s="26" t="str">
        <f>_xlfn.CONCAT('CC Details'!D30,$E$1,'CC Details'!H30,$E$1,'CC Details'!I30)</f>
        <v xml:space="preserve">WWW.ALIBABA.COM LONDON - inventory  - 210 PIECES </v>
      </c>
      <c r="G28" s="34">
        <f t="shared" si="3"/>
        <v>3208.5423014497774</v>
      </c>
      <c r="H28" s="34">
        <f>'CC Details'!E30</f>
        <v>751.54</v>
      </c>
      <c r="J28" s="34">
        <f t="shared" si="2"/>
        <v>3960.0823014497773</v>
      </c>
    </row>
    <row r="29" spans="1:10">
      <c r="E29" s="98">
        <f>'CC Details'!C27</f>
        <v>43941</v>
      </c>
      <c r="F29" s="26" t="str">
        <f>_xlfn.CONCAT('CC Details'!D27,$E$1,'CC Details'!H27,$E$1,'CC Details'!I27)</f>
        <v>WWW.ALIBABA.COM LONDON - inventory  - This was total with the 210 pieces, remainder of price</v>
      </c>
      <c r="G29" s="34">
        <f t="shared" si="3"/>
        <v>3960.0823014497773</v>
      </c>
      <c r="H29" s="34">
        <f>'CC Details'!E27</f>
        <v>123.54</v>
      </c>
      <c r="J29" s="34">
        <f t="shared" si="2"/>
        <v>4083.6223014497773</v>
      </c>
    </row>
    <row r="30" spans="1:10">
      <c r="E30" s="98">
        <f>'CC Details'!C25</f>
        <v>43941</v>
      </c>
      <c r="F30" s="26" t="str">
        <f>_xlfn.CONCAT('CC Details'!D25,$E$1,'CC Details'!H25,$E$1,'CC Details'!I25)</f>
        <v>WWW.ALIBABA.COM LONDON - Inventory  - This was total with the 210 pieces, remainder of price</v>
      </c>
      <c r="G30" s="34">
        <f t="shared" si="3"/>
        <v>4083.6223014497773</v>
      </c>
      <c r="H30" s="34">
        <f>'CC Details'!E25</f>
        <v>432.39</v>
      </c>
      <c r="J30" s="34">
        <f t="shared" si="2"/>
        <v>4516.0123014497776</v>
      </c>
    </row>
    <row r="31" spans="1:10">
      <c r="E31" s="98">
        <f>'CC Details'!C20</f>
        <v>43943</v>
      </c>
      <c r="F31" s="26" t="str">
        <f>_xlfn.CONCAT('CC Details'!D20,$E$1,'CC Details'!H20,$E$1,'CC Details'!I20)</f>
        <v>WWW.ALIBABA.COM LONDON - Inventory  - Re stock 70 pcs</v>
      </c>
      <c r="G31" s="34">
        <f t="shared" si="3"/>
        <v>4516.0123014497776</v>
      </c>
      <c r="H31" s="34">
        <f>'CC Details'!E20</f>
        <v>545.64</v>
      </c>
      <c r="J31" s="34">
        <f t="shared" si="2"/>
        <v>5061.652301449778</v>
      </c>
    </row>
    <row r="32" spans="1:10">
      <c r="E32" s="98">
        <f>'CC Details'!C17</f>
        <v>43950</v>
      </c>
      <c r="F32" s="26" t="str">
        <f>_xlfn.CONCAT('CC Details'!D17,$E$1,'CC Details'!H17,$E$1,'CC Details'!I17)</f>
        <v>PAYPAL *YQ811ANG 4029357733, CA - Inventory  - 50pcs</v>
      </c>
      <c r="G32" s="34">
        <f t="shared" si="3"/>
        <v>5061.652301449778</v>
      </c>
      <c r="H32" s="34">
        <f>'CC Details'!E17</f>
        <v>340</v>
      </c>
      <c r="J32" s="34">
        <f t="shared" si="2"/>
        <v>5401.652301449778</v>
      </c>
    </row>
    <row r="33" spans="5:10">
      <c r="E33" s="98">
        <f>'CC Details'!C13</f>
        <v>43950</v>
      </c>
      <c r="F33" s="26" t="str">
        <f>_xlfn.CONCAT('CC Details'!D13,$E$1,'CC Details'!H13,$E$1,'CC Details'!I13)</f>
        <v>PAYPAL *BALI SWIM 4029357733 - Inventory  - THIS IS SAMPLES FOR 120 PIECES</v>
      </c>
      <c r="G33" s="34">
        <f t="shared" si="3"/>
        <v>5401.652301449778</v>
      </c>
      <c r="H33" s="34">
        <f>'CC Details'!E13</f>
        <v>787.68</v>
      </c>
      <c r="J33" s="34">
        <f t="shared" si="2"/>
        <v>6189.3323014497782</v>
      </c>
    </row>
    <row r="34" spans="5:10">
      <c r="E34" s="98">
        <f>E81</f>
        <v>43951</v>
      </c>
      <c r="F34" s="99" t="s">
        <v>624</v>
      </c>
      <c r="G34" s="34">
        <f t="shared" si="3"/>
        <v>6189.3323014497782</v>
      </c>
      <c r="I34" s="34">
        <f>'Inventory Management'!J15*'Inventory Management'!E15</f>
        <v>802.85521811644423</v>
      </c>
      <c r="J34" s="34">
        <f t="shared" si="2"/>
        <v>5386.4770833333341</v>
      </c>
    </row>
    <row r="35" spans="5:10">
      <c r="E35" s="98">
        <f>'May details'!C10</f>
        <v>43961</v>
      </c>
      <c r="F35" s="99" t="str">
        <f>'May details'!D10</f>
        <v>WWW.ALIBABA.COM LONDON Remainder of the new collection, the total was 5150 USD, 2500 USD was already paid in March</v>
      </c>
      <c r="G35" s="34">
        <f t="shared" si="3"/>
        <v>5386.4770833333341</v>
      </c>
      <c r="H35" s="34">
        <f>'May details'!F10*0.7173</f>
        <v>2744.3898000000004</v>
      </c>
      <c r="J35" s="34">
        <f t="shared" si="2"/>
        <v>8130.866883333334</v>
      </c>
    </row>
    <row r="36" spans="5:10">
      <c r="E36" s="98">
        <f>'May details'!C15</f>
        <v>43970</v>
      </c>
      <c r="F36" s="99" t="str">
        <f>'May details'!D15</f>
        <v>Julie set restock - 320 pieces 4 colors in JULIE set</v>
      </c>
      <c r="G36" s="34">
        <f t="shared" ref="G36:G51" si="4">J35</f>
        <v>8130.866883333334</v>
      </c>
      <c r="H36" s="34">
        <f>'May details'!E15</f>
        <v>2485</v>
      </c>
      <c r="J36" s="34">
        <f t="shared" ref="J36:J51" si="5">G36+H36-I36</f>
        <v>10615.866883333334</v>
      </c>
    </row>
    <row r="37" spans="5:10">
      <c r="E37" s="98">
        <f>'May details'!C20</f>
        <v>43979</v>
      </c>
      <c r="F37" s="98" t="str">
        <f>'May details'!D20</f>
        <v>592 swim set re stock ready designs</v>
      </c>
      <c r="G37" s="34">
        <f t="shared" si="4"/>
        <v>10615.866883333334</v>
      </c>
      <c r="H37" s="34">
        <f>'May details'!E20</f>
        <v>5000</v>
      </c>
      <c r="J37" s="34">
        <f t="shared" si="5"/>
        <v>15615.866883333334</v>
      </c>
    </row>
    <row r="38" spans="5:10">
      <c r="E38" s="98">
        <f>E83</f>
        <v>43982</v>
      </c>
      <c r="F38" s="99" t="s">
        <v>789</v>
      </c>
      <c r="G38" s="34">
        <f t="shared" si="4"/>
        <v>15615.866883333334</v>
      </c>
      <c r="I38" s="34">
        <f>'Inventory Management'!J18*'Inventory Management'!E18</f>
        <v>2135.6234964884416</v>
      </c>
      <c r="J38" s="34">
        <f t="shared" si="5"/>
        <v>13480.243386844893</v>
      </c>
    </row>
    <row r="39" spans="5:10">
      <c r="E39" s="98">
        <v>44012</v>
      </c>
      <c r="F39" s="99" t="str">
        <f>'June Details'!C22</f>
        <v>JUNE/JULY INVENTORY (RESTOCK+3 NEW STYLES). 5200 IS 590 PIECES</v>
      </c>
      <c r="G39" s="34">
        <f t="shared" si="4"/>
        <v>13480.243386844893</v>
      </c>
      <c r="H39" s="34">
        <f>'June Details'!D22</f>
        <v>5200</v>
      </c>
      <c r="J39" s="34">
        <f t="shared" si="5"/>
        <v>18680.243386844893</v>
      </c>
    </row>
    <row r="40" spans="5:10">
      <c r="E40" s="98">
        <f>E39</f>
        <v>44012</v>
      </c>
      <c r="F40" s="99" t="s">
        <v>845</v>
      </c>
      <c r="G40" s="34">
        <f t="shared" si="4"/>
        <v>18680.243386844893</v>
      </c>
      <c r="I40" s="34">
        <f>'Inventory Management'!J20*'Inventory Management'!E20</f>
        <v>3595.5043347743799</v>
      </c>
      <c r="J40" s="34">
        <f t="shared" si="5"/>
        <v>15084.739052070514</v>
      </c>
    </row>
    <row r="41" spans="5:10">
      <c r="E41" s="98">
        <v>44043</v>
      </c>
      <c r="F41" s="99" t="str">
        <f>'July Details'!C4</f>
        <v>420 pieces (custom designs) 3 styles</v>
      </c>
      <c r="G41" s="34">
        <f t="shared" si="4"/>
        <v>15084.739052070514</v>
      </c>
      <c r="H41" s="34">
        <f>'July Details'!D4</f>
        <v>2000</v>
      </c>
      <c r="J41" s="34">
        <f t="shared" si="5"/>
        <v>17084.739052070516</v>
      </c>
    </row>
    <row r="42" spans="5:10">
      <c r="E42" s="98">
        <v>44043</v>
      </c>
      <c r="F42" s="99" t="str">
        <f>'July Details'!C5</f>
        <v>520 pieces ready deisgns</v>
      </c>
      <c r="G42" s="34">
        <f t="shared" si="4"/>
        <v>17084.739052070516</v>
      </c>
      <c r="H42" s="34">
        <f>'July Details'!D5</f>
        <v>4324</v>
      </c>
      <c r="J42" s="34">
        <f t="shared" si="5"/>
        <v>21408.739052070516</v>
      </c>
    </row>
    <row r="43" spans="5:10">
      <c r="E43" s="98">
        <v>44043</v>
      </c>
      <c r="F43" s="99" t="str">
        <f>'July Details'!C15</f>
        <v>NEW MENS LINE 190 PIECES</v>
      </c>
      <c r="G43" s="34">
        <f t="shared" si="4"/>
        <v>21408.739052070516</v>
      </c>
      <c r="H43" s="34">
        <f>'July Details'!E15/'July Details'!$G$1</f>
        <v>2128.864661654135</v>
      </c>
      <c r="J43" s="34">
        <f t="shared" si="5"/>
        <v>23537.603713724649</v>
      </c>
    </row>
    <row r="44" spans="5:10">
      <c r="E44" s="98">
        <v>44043</v>
      </c>
      <c r="F44" s="99" t="str">
        <f>'July Details'!C17</f>
        <v>300 pieces OEM (azalea set 150 pieces pink and black each)</v>
      </c>
      <c r="G44" s="34">
        <f t="shared" si="4"/>
        <v>23537.603713724649</v>
      </c>
      <c r="H44" s="34">
        <f>'July Details'!E16/'July Details'!$G$1</f>
        <v>782.70676691729318</v>
      </c>
      <c r="J44" s="34">
        <f t="shared" si="5"/>
        <v>24320.310480641943</v>
      </c>
    </row>
    <row r="45" spans="5:10">
      <c r="E45" s="98">
        <v>44043</v>
      </c>
      <c r="F45" s="99" t="str">
        <f>'July Details'!C24</f>
        <v>stock to florida buyer 118 pieces bought 270</v>
      </c>
      <c r="G45" s="34">
        <f t="shared" si="4"/>
        <v>24320.310480641943</v>
      </c>
      <c r="H45" s="34">
        <f>'July Details'!D24</f>
        <v>2100</v>
      </c>
      <c r="J45" s="34">
        <f t="shared" si="5"/>
        <v>26420.310480641943</v>
      </c>
    </row>
    <row r="46" spans="5:10">
      <c r="E46" s="98">
        <f>E45</f>
        <v>44043</v>
      </c>
      <c r="F46" s="99" t="s">
        <v>898</v>
      </c>
      <c r="G46" s="34">
        <f t="shared" si="4"/>
        <v>26420.310480641943</v>
      </c>
      <c r="I46" s="34">
        <f>'Inventory Management'!J26*'Inventory Management'!E26</f>
        <v>4696.1668950424655</v>
      </c>
      <c r="J46" s="34">
        <f t="shared" si="5"/>
        <v>21724.143585599479</v>
      </c>
    </row>
    <row r="47" spans="5:10">
      <c r="E47" s="98"/>
      <c r="F47" s="99"/>
      <c r="G47" s="34">
        <f t="shared" si="4"/>
        <v>21724.143585599479</v>
      </c>
      <c r="J47" s="34">
        <f t="shared" si="5"/>
        <v>21724.143585599479</v>
      </c>
    </row>
    <row r="48" spans="5:10">
      <c r="E48" s="98"/>
      <c r="F48" s="99"/>
      <c r="G48" s="34">
        <f t="shared" si="4"/>
        <v>21724.143585599479</v>
      </c>
      <c r="J48" s="34">
        <f t="shared" si="5"/>
        <v>21724.143585599479</v>
      </c>
    </row>
    <row r="49" spans="2:10">
      <c r="E49" s="98"/>
      <c r="F49" s="99"/>
      <c r="G49" s="34">
        <f t="shared" si="4"/>
        <v>21724.143585599479</v>
      </c>
      <c r="J49" s="34">
        <f t="shared" si="5"/>
        <v>21724.143585599479</v>
      </c>
    </row>
    <row r="50" spans="2:10">
      <c r="E50" s="98"/>
      <c r="F50" s="99"/>
      <c r="G50" s="34">
        <f t="shared" si="4"/>
        <v>21724.143585599479</v>
      </c>
      <c r="J50" s="34">
        <f t="shared" si="5"/>
        <v>21724.143585599479</v>
      </c>
    </row>
    <row r="51" spans="2:10">
      <c r="E51" s="98"/>
      <c r="F51" s="26"/>
      <c r="G51" s="34">
        <f t="shared" si="4"/>
        <v>21724.143585599479</v>
      </c>
      <c r="J51" s="34">
        <f t="shared" si="5"/>
        <v>21724.143585599479</v>
      </c>
    </row>
    <row r="52" spans="2:10">
      <c r="E52" s="98"/>
      <c r="F52" s="26"/>
    </row>
    <row r="53" spans="2:10">
      <c r="B53" s="38">
        <v>21002</v>
      </c>
      <c r="D53" s="33" t="s">
        <v>187</v>
      </c>
      <c r="E53" s="98">
        <f>'CC Details'!C26</f>
        <v>43941</v>
      </c>
      <c r="F53" s="26" t="str">
        <f>_xlfn.CONCAT('CC Details'!D26,$E$1,'CC Details'!H26)</f>
        <v>WWW.ALIBABA.COM LONDON - TAGS FOR INVENTORY</v>
      </c>
      <c r="H53" s="34">
        <f>'CC Details'!E26</f>
        <v>216.2</v>
      </c>
      <c r="J53" s="34">
        <f t="shared" ref="J53:J57" si="6">G53+H53-I53</f>
        <v>216.2</v>
      </c>
    </row>
    <row r="54" spans="2:10">
      <c r="E54" s="98">
        <f>E421</f>
        <v>43941</v>
      </c>
      <c r="F54" s="101" t="str">
        <f>F421</f>
        <v>WWW.ALIBABA.COM LONDON - TAGS FOR INVENTORY</v>
      </c>
      <c r="G54" s="34">
        <f t="shared" ref="G54:G57" si="7">J53</f>
        <v>216.2</v>
      </c>
      <c r="I54" s="34">
        <f>H421</f>
        <v>216.2</v>
      </c>
      <c r="J54" s="34">
        <f t="shared" si="6"/>
        <v>0</v>
      </c>
    </row>
    <row r="55" spans="2:10">
      <c r="E55" s="98">
        <f>'May details'!C7</f>
        <v>43955</v>
      </c>
      <c r="F55" s="26" t="str">
        <f>'May details'!D7</f>
        <v>Postcards - 1000 qty</v>
      </c>
      <c r="G55" s="34">
        <f t="shared" si="7"/>
        <v>0</v>
      </c>
      <c r="H55" s="34">
        <f>'May details'!F7*0.71</f>
        <v>107.91999999999999</v>
      </c>
      <c r="J55" s="34">
        <f t="shared" si="6"/>
        <v>107.91999999999999</v>
      </c>
    </row>
    <row r="56" spans="2:10">
      <c r="E56" s="98">
        <f>E55</f>
        <v>43955</v>
      </c>
      <c r="F56" s="26" t="s">
        <v>783</v>
      </c>
      <c r="G56" s="34">
        <f t="shared" si="7"/>
        <v>107.91999999999999</v>
      </c>
      <c r="I56" s="34">
        <f>H55</f>
        <v>107.91999999999999</v>
      </c>
      <c r="J56" s="34">
        <f t="shared" si="6"/>
        <v>0</v>
      </c>
    </row>
    <row r="57" spans="2:10">
      <c r="E57" s="98">
        <f>'May details'!C12</f>
        <v>43965</v>
      </c>
      <c r="F57" s="26" t="str">
        <f>'May details'!D12</f>
        <v>Duties for satin bags</v>
      </c>
      <c r="G57" s="34">
        <f t="shared" si="7"/>
        <v>0</v>
      </c>
      <c r="H57" s="34">
        <f>'May details'!F12*0.7119</f>
        <v>42.713999999999999</v>
      </c>
      <c r="J57" s="34">
        <f t="shared" si="6"/>
        <v>42.713999999999999</v>
      </c>
    </row>
    <row r="58" spans="2:10">
      <c r="E58" s="98">
        <f>'May details'!C13</f>
        <v>43965</v>
      </c>
      <c r="F58" s="26" t="str">
        <f>'May details'!D13</f>
        <v>Satinbags 1000 qty</v>
      </c>
      <c r="G58" s="34">
        <f t="shared" ref="G58:G64" si="8">J57</f>
        <v>42.713999999999999</v>
      </c>
      <c r="H58" s="34">
        <f>'May details'!E13</f>
        <v>530</v>
      </c>
      <c r="J58" s="34">
        <f t="shared" ref="J58:J66" si="9">G58+H58-I58</f>
        <v>572.71399999999994</v>
      </c>
    </row>
    <row r="59" spans="2:10">
      <c r="E59" s="98">
        <f>'May details'!C21</f>
        <v>43979</v>
      </c>
      <c r="F59" s="26" t="str">
        <f>'May details'!D21</f>
        <v>2000 tags</v>
      </c>
      <c r="G59" s="34">
        <f t="shared" si="8"/>
        <v>572.71399999999994</v>
      </c>
      <c r="H59" s="34">
        <f>'May details'!E21</f>
        <v>200</v>
      </c>
      <c r="J59" s="34">
        <f t="shared" si="9"/>
        <v>772.71399999999994</v>
      </c>
    </row>
    <row r="60" spans="2:10">
      <c r="E60" s="98">
        <f>E59</f>
        <v>43979</v>
      </c>
      <c r="F60" s="26" t="s">
        <v>784</v>
      </c>
      <c r="G60" s="34">
        <f t="shared" si="8"/>
        <v>772.71399999999994</v>
      </c>
      <c r="I60" s="34">
        <f>H57+H58+H59</f>
        <v>772.71399999999994</v>
      </c>
      <c r="J60" s="34">
        <f t="shared" si="9"/>
        <v>0</v>
      </c>
    </row>
    <row r="61" spans="2:10">
      <c r="E61" s="98">
        <v>44012</v>
      </c>
      <c r="F61" s="98" t="str">
        <f>'June Details'!C17</f>
        <v>metal tags - 5000 quantity for 5000 swimsuits</v>
      </c>
      <c r="G61" s="34">
        <f t="shared" si="8"/>
        <v>0</v>
      </c>
      <c r="H61" s="34">
        <f>'June Details'!D17</f>
        <v>1500</v>
      </c>
      <c r="J61" s="34">
        <f t="shared" si="9"/>
        <v>1500</v>
      </c>
    </row>
    <row r="62" spans="2:10">
      <c r="E62" s="98">
        <f>E61</f>
        <v>44012</v>
      </c>
      <c r="F62" s="285" t="s">
        <v>843</v>
      </c>
      <c r="G62" s="34">
        <f t="shared" si="8"/>
        <v>1500</v>
      </c>
      <c r="I62" s="34">
        <f>H61</f>
        <v>1500</v>
      </c>
      <c r="J62" s="34">
        <f t="shared" si="9"/>
        <v>0</v>
      </c>
    </row>
    <row r="63" spans="2:10">
      <c r="E63" s="98">
        <v>44043</v>
      </c>
      <c r="F63" s="26" t="str">
        <f>'July Details'!C3</f>
        <v>5000 satin bags (custom escape swimwear bags)</v>
      </c>
      <c r="G63" s="34">
        <f t="shared" si="8"/>
        <v>0</v>
      </c>
      <c r="H63" s="34">
        <f>'July Details'!D3</f>
        <v>2100</v>
      </c>
      <c r="J63" s="34">
        <f t="shared" si="9"/>
        <v>2100</v>
      </c>
    </row>
    <row r="64" spans="2:10">
      <c r="E64" s="98">
        <v>44043</v>
      </c>
      <c r="F64" s="26" t="s">
        <v>895</v>
      </c>
      <c r="G64" s="34">
        <f t="shared" si="8"/>
        <v>2100</v>
      </c>
      <c r="I64" s="34">
        <f>H63</f>
        <v>2100</v>
      </c>
      <c r="J64" s="34">
        <f t="shared" si="9"/>
        <v>0</v>
      </c>
    </row>
    <row r="65" spans="1:10">
      <c r="E65" s="98"/>
      <c r="F65" s="26"/>
      <c r="G65" s="34">
        <f>J64</f>
        <v>0</v>
      </c>
      <c r="J65" s="34">
        <f t="shared" si="9"/>
        <v>0</v>
      </c>
    </row>
    <row r="66" spans="1:10">
      <c r="E66" s="98"/>
      <c r="F66" s="26"/>
      <c r="G66" s="34">
        <f>J65</f>
        <v>0</v>
      </c>
      <c r="J66" s="34">
        <f t="shared" si="9"/>
        <v>0</v>
      </c>
    </row>
    <row r="67" spans="1:10">
      <c r="A67" s="38">
        <v>30001</v>
      </c>
      <c r="C67" s="33" t="s">
        <v>58</v>
      </c>
      <c r="E67" s="98"/>
      <c r="F67" s="26"/>
    </row>
    <row r="68" spans="1:10">
      <c r="B68" s="38">
        <v>31001</v>
      </c>
      <c r="D68" s="33" t="s">
        <v>62</v>
      </c>
      <c r="E68" s="98">
        <f>'CC Details'!C90</f>
        <v>43838</v>
      </c>
      <c r="F68" s="26" t="str">
        <f>_xlfn.CONCAT('CC Details'!D90,$E$1,'CC Details'!H90)</f>
        <v>PAYMENT THANK YOU/PAIEMEN T MERCI - Payment</v>
      </c>
      <c r="I68" s="34">
        <f>SUM(I260:I260)</f>
        <v>11.11</v>
      </c>
      <c r="J68" s="34">
        <f>G68+H68-I68</f>
        <v>-11.11</v>
      </c>
    </row>
    <row r="69" spans="1:10">
      <c r="E69" s="98">
        <f>E68</f>
        <v>43838</v>
      </c>
      <c r="F69" s="99" t="s">
        <v>217</v>
      </c>
      <c r="G69" s="34">
        <f t="shared" ref="G69:G122" si="10">J68</f>
        <v>-11.11</v>
      </c>
      <c r="H69" s="34">
        <f>I68</f>
        <v>11.11</v>
      </c>
      <c r="J69" s="34">
        <f t="shared" ref="J69:J122" si="11">G69+H69-I69</f>
        <v>0</v>
      </c>
    </row>
    <row r="70" spans="1:10">
      <c r="E70" s="98">
        <f>ledgers!E339</f>
        <v>43861</v>
      </c>
      <c r="F70" s="99" t="s">
        <v>619</v>
      </c>
      <c r="G70" s="34">
        <f t="shared" si="10"/>
        <v>0</v>
      </c>
      <c r="H70" s="34">
        <f>I339-H352+I366+I378</f>
        <v>2348.8000000000002</v>
      </c>
      <c r="J70" s="34">
        <f t="shared" si="11"/>
        <v>2348.8000000000002</v>
      </c>
    </row>
    <row r="71" spans="1:10">
      <c r="E71" s="98">
        <f>ledgers!E340</f>
        <v>43890</v>
      </c>
      <c r="F71" s="99" t="s">
        <v>619</v>
      </c>
      <c r="G71" s="34">
        <f t="shared" si="10"/>
        <v>2348.8000000000002</v>
      </c>
      <c r="H71" s="34">
        <f>I340-H353+I367+I379</f>
        <v>757.34999999999991</v>
      </c>
      <c r="J71" s="34">
        <f t="shared" si="11"/>
        <v>3106.15</v>
      </c>
    </row>
    <row r="72" spans="1:10">
      <c r="E72" s="98">
        <f>'CC Details'!C64</f>
        <v>43900</v>
      </c>
      <c r="F72" s="26" t="str">
        <f>_xlfn.CONCAT('CC Details'!D64,$E$1,'CC Details'!H64)</f>
        <v>PAYMENT THANK YOU/PAIEMEN T MERCI - PAYMENT TO CC</v>
      </c>
      <c r="G72" s="34">
        <f t="shared" si="10"/>
        <v>3106.15</v>
      </c>
      <c r="I72" s="34">
        <f>983.72-20.68</f>
        <v>963.04000000000008</v>
      </c>
      <c r="J72" s="34">
        <f t="shared" si="11"/>
        <v>2143.11</v>
      </c>
    </row>
    <row r="73" spans="1:10">
      <c r="E73" s="98">
        <f>E72</f>
        <v>43900</v>
      </c>
      <c r="F73" s="99" t="s">
        <v>217</v>
      </c>
      <c r="G73" s="34">
        <f t="shared" si="10"/>
        <v>2143.11</v>
      </c>
      <c r="H73" s="34">
        <f>I72</f>
        <v>963.04000000000008</v>
      </c>
      <c r="J73" s="34">
        <f t="shared" si="11"/>
        <v>3106.15</v>
      </c>
    </row>
    <row r="74" spans="1:10">
      <c r="E74" s="98">
        <f>'CC Details'!C45</f>
        <v>43920</v>
      </c>
      <c r="F74" s="26" t="str">
        <f>_xlfn.CONCAT('CC Details'!D45,$E$1,'CC Details'!H45)</f>
        <v>PAYMENT THANK YOU/PAIEMEN T MERCI - PAYMENT TO CC</v>
      </c>
      <c r="G74" s="34">
        <f t="shared" si="10"/>
        <v>3106.15</v>
      </c>
      <c r="I74" s="34">
        <f>'CC Details'!F45</f>
        <v>1300</v>
      </c>
      <c r="J74" s="34">
        <f t="shared" si="11"/>
        <v>1806.15</v>
      </c>
    </row>
    <row r="75" spans="1:10">
      <c r="E75" s="98">
        <f>E74</f>
        <v>43920</v>
      </c>
      <c r="F75" s="99" t="s">
        <v>217</v>
      </c>
      <c r="G75" s="34">
        <f t="shared" si="10"/>
        <v>1806.15</v>
      </c>
      <c r="H75" s="34">
        <f>I74</f>
        <v>1300</v>
      </c>
      <c r="J75" s="34">
        <f t="shared" si="11"/>
        <v>3106.15</v>
      </c>
    </row>
    <row r="76" spans="1:10">
      <c r="E76" s="98">
        <f>ledgers!E341</f>
        <v>43921</v>
      </c>
      <c r="F76" s="99" t="s">
        <v>619</v>
      </c>
      <c r="G76" s="34">
        <f t="shared" si="10"/>
        <v>3106.15</v>
      </c>
      <c r="H76" s="34">
        <f>I341-H354+I368+I380</f>
        <v>2554.7699999999991</v>
      </c>
      <c r="J76" s="34">
        <f t="shared" si="11"/>
        <v>5660.9199999999992</v>
      </c>
    </row>
    <row r="77" spans="1:10">
      <c r="E77" s="98">
        <f>'CC Details'!C35</f>
        <v>43930</v>
      </c>
      <c r="F77" s="26" t="str">
        <f>_xlfn.CONCAT('CC Details'!D35,$E$1,'CC Details'!H35)</f>
        <v>PAYMENT THANK YOU/PAIEMEN T MERCI - PAYMENT TO CC</v>
      </c>
      <c r="G77" s="34">
        <f t="shared" si="10"/>
        <v>5660.9199999999992</v>
      </c>
      <c r="I77" s="34">
        <f>'CC Details'!F35</f>
        <v>1250</v>
      </c>
      <c r="J77" s="34">
        <f t="shared" si="11"/>
        <v>4410.9199999999992</v>
      </c>
    </row>
    <row r="78" spans="1:10">
      <c r="E78" s="98">
        <f>E77</f>
        <v>43930</v>
      </c>
      <c r="F78" s="99" t="s">
        <v>217</v>
      </c>
      <c r="G78" s="34">
        <f t="shared" si="10"/>
        <v>4410.9199999999992</v>
      </c>
      <c r="H78" s="34">
        <f>I77</f>
        <v>1250</v>
      </c>
      <c r="J78" s="34">
        <f t="shared" si="11"/>
        <v>5660.9199999999992</v>
      </c>
    </row>
    <row r="79" spans="1:10">
      <c r="E79" s="98">
        <f>'CC Details'!C21</f>
        <v>43943</v>
      </c>
      <c r="F79" s="26" t="str">
        <f>_xlfn.CONCAT('CC Details'!D21,$E$1,'CC Details'!H21)</f>
        <v>PAYMENT THANK YOU/PAIEMEN T MERCI - PAYMENT TO CC</v>
      </c>
      <c r="G79" s="34">
        <f t="shared" si="10"/>
        <v>5660.9199999999992</v>
      </c>
      <c r="I79" s="34">
        <f>'CC Details'!F21</f>
        <v>3653</v>
      </c>
      <c r="J79" s="34">
        <f t="shared" si="11"/>
        <v>2007.9199999999992</v>
      </c>
    </row>
    <row r="80" spans="1:10">
      <c r="E80" s="98">
        <f>E79</f>
        <v>43943</v>
      </c>
      <c r="F80" s="99" t="s">
        <v>217</v>
      </c>
      <c r="G80" s="34">
        <f t="shared" si="10"/>
        <v>2007.9199999999992</v>
      </c>
      <c r="H80" s="34">
        <f>I79</f>
        <v>3653</v>
      </c>
      <c r="J80" s="34">
        <f t="shared" si="11"/>
        <v>5660.9199999999992</v>
      </c>
    </row>
    <row r="81" spans="5:10">
      <c r="E81" s="98">
        <f>ledgers!E342</f>
        <v>43951</v>
      </c>
      <c r="F81" s="99" t="s">
        <v>619</v>
      </c>
      <c r="G81" s="34">
        <f t="shared" si="10"/>
        <v>5660.9199999999992</v>
      </c>
      <c r="H81" s="34">
        <f>I342-H355+I369+I381</f>
        <v>3743.380000000001</v>
      </c>
      <c r="J81" s="34">
        <f t="shared" si="11"/>
        <v>9404.2999999999993</v>
      </c>
    </row>
    <row r="82" spans="5:10">
      <c r="E82" s="98">
        <f>ledgers!E718</f>
        <v>43982</v>
      </c>
      <c r="F82" s="98" t="str">
        <f>_xlfn.CONCAT(D714,$E$1,F718)</f>
        <v>Payroll - Kim - PR Assistant - 2 hours a day / 5 days a week - 546 CAD - PR / Admin - Kim</v>
      </c>
      <c r="G82" s="34">
        <f t="shared" si="10"/>
        <v>9404.2999999999993</v>
      </c>
      <c r="I82" s="34">
        <f>H718</f>
        <v>396.23220000000003</v>
      </c>
      <c r="J82" s="34">
        <f t="shared" si="11"/>
        <v>9008.0677999999989</v>
      </c>
    </row>
    <row r="83" spans="5:10">
      <c r="E83" s="97">
        <f>E82</f>
        <v>43982</v>
      </c>
      <c r="F83" t="str">
        <f>F81</f>
        <v>Net Sales Amount adjusted/received in bank</v>
      </c>
      <c r="G83" s="34">
        <f t="shared" si="10"/>
        <v>9008.0677999999989</v>
      </c>
      <c r="H83" s="34">
        <f>I343-H356+I370+I382-H392</f>
        <v>6111.6000000000067</v>
      </c>
      <c r="J83" s="34">
        <f t="shared" si="11"/>
        <v>15119.667800000007</v>
      </c>
    </row>
    <row r="84" spans="5:10">
      <c r="E84" s="97">
        <f>E582</f>
        <v>44012</v>
      </c>
      <c r="F84" t="str">
        <f>F582</f>
        <v>Daily Hive Article - Marketing</v>
      </c>
      <c r="G84" s="34">
        <f t="shared" si="10"/>
        <v>15119.667800000007</v>
      </c>
      <c r="I84" s="34">
        <f>H582</f>
        <v>772.05882352941171</v>
      </c>
      <c r="J84" s="34">
        <f t="shared" si="11"/>
        <v>14347.608976470594</v>
      </c>
    </row>
    <row r="85" spans="5:10">
      <c r="E85" s="97">
        <f>E588</f>
        <v>44012</v>
      </c>
      <c r="F85" t="str">
        <f>F588</f>
        <v>toronto shoot campaign june 18 - shoot 1000$</v>
      </c>
      <c r="G85" s="34">
        <f t="shared" si="10"/>
        <v>14347.608976470594</v>
      </c>
      <c r="I85" s="34">
        <f>H588</f>
        <v>367.64705882352939</v>
      </c>
      <c r="J85" s="34">
        <f t="shared" si="11"/>
        <v>13979.961917647064</v>
      </c>
    </row>
    <row r="86" spans="5:10">
      <c r="E86" s="97">
        <f>E533</f>
        <v>44012</v>
      </c>
      <c r="F86" s="97" t="str">
        <f>F533</f>
        <v>Fb ads</v>
      </c>
      <c r="G86" s="34">
        <f t="shared" si="10"/>
        <v>13979.961917647064</v>
      </c>
      <c r="I86" s="34">
        <f>H533</f>
        <v>330.88235294117646</v>
      </c>
      <c r="J86" s="34">
        <f t="shared" si="11"/>
        <v>13649.079564705888</v>
      </c>
    </row>
    <row r="87" spans="5:10">
      <c r="E87" s="97">
        <f>E901</f>
        <v>44012</v>
      </c>
      <c r="F87" s="97" t="str">
        <f>F901</f>
        <v>amazon seller central</v>
      </c>
      <c r="G87" s="34">
        <f t="shared" si="10"/>
        <v>13649.079564705888</v>
      </c>
      <c r="I87" s="34">
        <f>H901</f>
        <v>21.323529411764703</v>
      </c>
      <c r="J87" s="34">
        <f t="shared" si="11"/>
        <v>13627.756035294124</v>
      </c>
    </row>
    <row r="88" spans="5:10">
      <c r="E88" s="97">
        <f>E247</f>
        <v>44012</v>
      </c>
      <c r="F88" s="97" t="str">
        <f>F247</f>
        <v>received = 9100+7619 CAD investment in June for the month!</v>
      </c>
      <c r="G88" s="34">
        <f t="shared" si="10"/>
        <v>13627.756035294124</v>
      </c>
      <c r="H88" s="34">
        <f>I247</f>
        <v>12293.382352941175</v>
      </c>
      <c r="J88" s="34">
        <f t="shared" si="11"/>
        <v>25921.138388235297</v>
      </c>
    </row>
    <row r="89" spans="5:10">
      <c r="E89" s="97">
        <f>E719</f>
        <v>44012</v>
      </c>
      <c r="F89" s="97" t="str">
        <f>F719</f>
        <v>kim</v>
      </c>
      <c r="G89" s="34">
        <f t="shared" si="10"/>
        <v>25921.138388235297</v>
      </c>
      <c r="I89" s="34">
        <f>H719</f>
        <v>415.30882352941177</v>
      </c>
      <c r="J89" s="34">
        <f t="shared" si="11"/>
        <v>25505.829564705884</v>
      </c>
    </row>
    <row r="90" spans="5:10">
      <c r="E90" s="97">
        <f>E720</f>
        <v>44012</v>
      </c>
      <c r="F90" s="97" t="str">
        <f>F720</f>
        <v>kim</v>
      </c>
      <c r="G90" s="34">
        <f t="shared" si="10"/>
        <v>25505.829564705884</v>
      </c>
      <c r="I90" s="34">
        <f>H720</f>
        <v>499.30147058823525</v>
      </c>
      <c r="J90" s="34">
        <f t="shared" si="11"/>
        <v>25006.52809411765</v>
      </c>
    </row>
    <row r="91" spans="5:10">
      <c r="E91" s="97">
        <f>E492</f>
        <v>44012</v>
      </c>
      <c r="F91" s="97" t="str">
        <f>F492</f>
        <v>SHIPPING from canada + fulfillment centre</v>
      </c>
      <c r="G91" s="34">
        <f t="shared" si="10"/>
        <v>25006.52809411765</v>
      </c>
      <c r="I91" s="34">
        <f>H492</f>
        <v>3415.8088235294117</v>
      </c>
      <c r="J91" s="34">
        <f t="shared" si="11"/>
        <v>21590.719270588237</v>
      </c>
    </row>
    <row r="92" spans="5:10">
      <c r="E92" s="97">
        <f>E91</f>
        <v>44012</v>
      </c>
      <c r="F92" t="str">
        <f>F83</f>
        <v>Net Sales Amount adjusted/received in bank</v>
      </c>
      <c r="G92" s="34">
        <f t="shared" si="10"/>
        <v>21590.719270588237</v>
      </c>
      <c r="H92" s="34">
        <f>I344-H357+I371+I383-H393</f>
        <v>10571.479999999996</v>
      </c>
      <c r="J92" s="34">
        <f t="shared" ref="J92:J98" si="12">G92+H92-I92</f>
        <v>32162.199270588233</v>
      </c>
    </row>
    <row r="93" spans="5:10">
      <c r="E93" s="97">
        <f>E590</f>
        <v>44043</v>
      </c>
      <c r="F93" t="str">
        <f>F590</f>
        <v>JULY SHOOT</v>
      </c>
      <c r="G93" s="34">
        <f t="shared" si="10"/>
        <v>32162.199270588233</v>
      </c>
      <c r="I93" s="34">
        <f>H590</f>
        <v>75.187969924812023</v>
      </c>
      <c r="J93" s="34">
        <f t="shared" si="12"/>
        <v>32087.01130066342</v>
      </c>
    </row>
    <row r="94" spans="5:10">
      <c r="E94" s="97">
        <f>E535</f>
        <v>44032</v>
      </c>
      <c r="F94" t="str">
        <f>F535</f>
        <v>FB ADS</v>
      </c>
      <c r="G94" s="34">
        <f t="shared" si="10"/>
        <v>32087.01130066342</v>
      </c>
      <c r="I94" s="34">
        <f>H535</f>
        <v>642.30999999999995</v>
      </c>
      <c r="J94" s="34">
        <f t="shared" si="12"/>
        <v>31444.701300663419</v>
      </c>
    </row>
    <row r="95" spans="5:10">
      <c r="E95" s="97">
        <f>E957</f>
        <v>44025</v>
      </c>
      <c r="F95" t="str">
        <f>F957</f>
        <v>Financial Analysis - Nida</v>
      </c>
      <c r="G95" s="34">
        <f t="shared" si="10"/>
        <v>31444.701300663419</v>
      </c>
      <c r="I95" s="34">
        <f>H957</f>
        <v>150</v>
      </c>
      <c r="J95" s="34">
        <f t="shared" si="12"/>
        <v>31294.701300663419</v>
      </c>
    </row>
    <row r="96" spans="5:10">
      <c r="E96" s="97">
        <f>E902</f>
        <v>44031</v>
      </c>
      <c r="F96" t="str">
        <f>F902</f>
        <v>amazon codes</v>
      </c>
      <c r="G96" s="34">
        <f t="shared" si="10"/>
        <v>31294.701300663419</v>
      </c>
      <c r="I96" s="34">
        <f>H902</f>
        <v>12</v>
      </c>
      <c r="J96" s="34">
        <f t="shared" si="12"/>
        <v>31282.701300663419</v>
      </c>
    </row>
    <row r="97" spans="5:10">
      <c r="E97" s="97">
        <f>E915</f>
        <v>44043</v>
      </c>
      <c r="F97" t="str">
        <f>F915</f>
        <v>igtv - one time charge</v>
      </c>
      <c r="G97" s="34">
        <f t="shared" si="10"/>
        <v>31282.701300663419</v>
      </c>
      <c r="I97" s="34">
        <f>H915</f>
        <v>100</v>
      </c>
      <c r="J97" s="34">
        <f t="shared" si="12"/>
        <v>31182.701300663419</v>
      </c>
    </row>
    <row r="98" spans="5:10">
      <c r="E98" s="97">
        <f>E908</f>
        <v>44023</v>
      </c>
      <c r="F98" t="str">
        <f>F908</f>
        <v>KLAVEIYO monthly subscribtion email campaign/email marketing</v>
      </c>
      <c r="G98" s="34">
        <f t="shared" si="10"/>
        <v>31182.701300663419</v>
      </c>
      <c r="I98" s="34">
        <f>H908</f>
        <v>70</v>
      </c>
      <c r="J98" s="34">
        <f t="shared" si="12"/>
        <v>31112.701300663419</v>
      </c>
    </row>
    <row r="99" spans="5:10">
      <c r="E99" s="97">
        <f>E846</f>
        <v>44043</v>
      </c>
      <c r="F99" t="str">
        <f>F846</f>
        <v>GOOGLE *GSUITE_escapes for the month of Jul 20</v>
      </c>
      <c r="G99" s="34">
        <f t="shared" si="10"/>
        <v>31112.701300663419</v>
      </c>
      <c r="I99" s="34">
        <f>H846</f>
        <v>21.052631578947366</v>
      </c>
      <c r="J99" s="34">
        <f t="shared" ref="J99:J106" si="13">G99+H99-I99</f>
        <v>31091.648669084472</v>
      </c>
    </row>
    <row r="100" spans="5:10">
      <c r="E100" s="97">
        <f>E63</f>
        <v>44043</v>
      </c>
      <c r="F100" t="str">
        <f>F63</f>
        <v>5000 satin bags (custom escape swimwear bags)</v>
      </c>
      <c r="G100" s="34">
        <f t="shared" si="10"/>
        <v>31091.648669084472</v>
      </c>
      <c r="I100" s="34">
        <f>H63</f>
        <v>2100</v>
      </c>
      <c r="J100" s="34">
        <f t="shared" si="13"/>
        <v>28991.648669084472</v>
      </c>
    </row>
    <row r="101" spans="5:10">
      <c r="E101" s="97">
        <f>E721</f>
        <v>44023</v>
      </c>
      <c r="F101" t="str">
        <f>F721</f>
        <v>Kim employee</v>
      </c>
      <c r="G101" s="34">
        <f t="shared" si="10"/>
        <v>28991.648669084472</v>
      </c>
      <c r="I101" s="34">
        <f>H721</f>
        <v>628.9473684210526</v>
      </c>
      <c r="J101" s="34">
        <f t="shared" si="13"/>
        <v>28362.701300663419</v>
      </c>
    </row>
    <row r="102" spans="5:10">
      <c r="E102" s="97">
        <f>E722</f>
        <v>44042</v>
      </c>
      <c r="F102" t="str">
        <f>F722</f>
        <v>kim employee pay</v>
      </c>
      <c r="G102" s="34">
        <f t="shared" si="10"/>
        <v>28362.701300663419</v>
      </c>
      <c r="I102" s="34">
        <f>H722</f>
        <v>621.05263157894728</v>
      </c>
      <c r="J102" s="34">
        <f t="shared" si="13"/>
        <v>27741.648669084472</v>
      </c>
    </row>
    <row r="103" spans="5:10">
      <c r="E103" s="97">
        <f t="shared" ref="E103:F107" si="14">E41</f>
        <v>44043</v>
      </c>
      <c r="F103" s="97" t="str">
        <f t="shared" si="14"/>
        <v>420 pieces (custom designs) 3 styles</v>
      </c>
      <c r="G103" s="34">
        <f t="shared" si="10"/>
        <v>27741.648669084472</v>
      </c>
      <c r="I103" s="34">
        <f>H41</f>
        <v>2000</v>
      </c>
      <c r="J103" s="34">
        <f t="shared" si="13"/>
        <v>25741.648669084472</v>
      </c>
    </row>
    <row r="104" spans="5:10">
      <c r="E104" s="97">
        <f t="shared" si="14"/>
        <v>44043</v>
      </c>
      <c r="F104" s="97" t="str">
        <f t="shared" si="14"/>
        <v>520 pieces ready deisgns</v>
      </c>
      <c r="G104" s="34">
        <f t="shared" ref="G104:G107" si="15">J103</f>
        <v>25741.648669084472</v>
      </c>
      <c r="I104" s="34">
        <f>H42</f>
        <v>4324</v>
      </c>
      <c r="J104" s="34">
        <f t="shared" si="13"/>
        <v>21417.648669084472</v>
      </c>
    </row>
    <row r="105" spans="5:10">
      <c r="E105" s="97">
        <f t="shared" si="14"/>
        <v>44043</v>
      </c>
      <c r="F105" s="97" t="str">
        <f t="shared" si="14"/>
        <v>NEW MENS LINE 190 PIECES</v>
      </c>
      <c r="G105" s="34">
        <f t="shared" si="15"/>
        <v>21417.648669084472</v>
      </c>
      <c r="I105" s="34">
        <f>H43</f>
        <v>2128.864661654135</v>
      </c>
      <c r="J105" s="34">
        <f t="shared" si="13"/>
        <v>19288.784007430339</v>
      </c>
    </row>
    <row r="106" spans="5:10">
      <c r="E106" s="97">
        <f t="shared" si="14"/>
        <v>44043</v>
      </c>
      <c r="F106" s="97" t="str">
        <f t="shared" si="14"/>
        <v>300 pieces OEM (azalea set 150 pieces pink and black each)</v>
      </c>
      <c r="G106" s="34">
        <f t="shared" si="15"/>
        <v>19288.784007430339</v>
      </c>
      <c r="I106" s="34">
        <f>H44</f>
        <v>782.70676691729318</v>
      </c>
      <c r="J106" s="34">
        <f t="shared" si="13"/>
        <v>18506.077240513045</v>
      </c>
    </row>
    <row r="107" spans="5:10">
      <c r="E107" s="97">
        <f t="shared" si="14"/>
        <v>44043</v>
      </c>
      <c r="F107" s="97" t="str">
        <f t="shared" si="14"/>
        <v>stock to florida buyer 118 pieces bought 270</v>
      </c>
      <c r="G107" s="34">
        <f t="shared" si="15"/>
        <v>18506.077240513045</v>
      </c>
      <c r="I107" s="34">
        <f>H45</f>
        <v>2100</v>
      </c>
      <c r="J107" s="34">
        <f t="shared" si="11"/>
        <v>16406.077240513045</v>
      </c>
    </row>
    <row r="108" spans="5:10">
      <c r="E108" s="97">
        <f>E991</f>
        <v>44043</v>
      </c>
      <c r="F108" s="97" t="str">
        <f>F991</f>
        <v>trademark canada</v>
      </c>
      <c r="G108" s="34">
        <f t="shared" si="10"/>
        <v>16406.077240513045</v>
      </c>
      <c r="I108" s="34">
        <f>H991</f>
        <v>1503.7593984962405</v>
      </c>
      <c r="J108" s="34">
        <f t="shared" si="11"/>
        <v>14902.317842016804</v>
      </c>
    </row>
    <row r="109" spans="5:10">
      <c r="E109" s="97">
        <f>E536</f>
        <v>44025</v>
      </c>
      <c r="F109" s="97" t="str">
        <f>F536</f>
        <v>Advertising Team Facebook</v>
      </c>
      <c r="G109" s="34">
        <f t="shared" si="10"/>
        <v>14902.317842016804</v>
      </c>
      <c r="I109" s="34">
        <f>H536</f>
        <v>714.28571428571422</v>
      </c>
      <c r="J109" s="34">
        <f t="shared" ref="J109:J110" si="16">G109+H109-I109</f>
        <v>14188.03212773109</v>
      </c>
    </row>
    <row r="110" spans="5:10">
      <c r="E110" s="97">
        <f>E106</f>
        <v>44043</v>
      </c>
      <c r="F110" t="str">
        <f>F92</f>
        <v>Net Sales Amount adjusted/received in bank</v>
      </c>
      <c r="G110" s="34">
        <f t="shared" si="10"/>
        <v>14188.03212773109</v>
      </c>
      <c r="H110" s="34">
        <f>I345-H358+I372+I384-H394</f>
        <v>17389.799999999985</v>
      </c>
      <c r="J110" s="34">
        <f t="shared" si="16"/>
        <v>31577.832127731075</v>
      </c>
    </row>
    <row r="111" spans="5:10">
      <c r="E111" s="97">
        <f>E493</f>
        <v>44043</v>
      </c>
      <c r="F111" t="str">
        <f>F493</f>
        <v>SHIPPING AND FULFILLMENT</v>
      </c>
      <c r="G111" s="34">
        <f t="shared" si="10"/>
        <v>31577.832127731075</v>
      </c>
      <c r="I111" s="34">
        <f>H493</f>
        <v>4638.375939849624</v>
      </c>
      <c r="J111" s="34">
        <f t="shared" ref="J111:J112" si="17">G111+H111-I111</f>
        <v>26939.456187881449</v>
      </c>
    </row>
    <row r="112" spans="5:10">
      <c r="E112" s="97">
        <f>E723</f>
        <v>44074</v>
      </c>
      <c r="F112" t="str">
        <f>F723</f>
        <v>Kim</v>
      </c>
      <c r="G112" s="34">
        <f t="shared" si="10"/>
        <v>26939.456187881449</v>
      </c>
      <c r="I112" s="34">
        <f>H723</f>
        <v>606.53846153846155</v>
      </c>
      <c r="J112" s="34">
        <f t="shared" si="17"/>
        <v>26332.917726342988</v>
      </c>
    </row>
    <row r="113" spans="1:10">
      <c r="E113" s="97">
        <f>E909</f>
        <v>44074</v>
      </c>
      <c r="F113" t="str">
        <f>F909</f>
        <v>klaveiyo subscription</v>
      </c>
      <c r="G113" s="34">
        <f t="shared" si="10"/>
        <v>26332.917726342988</v>
      </c>
      <c r="I113" s="34">
        <f>H909</f>
        <v>70</v>
      </c>
      <c r="J113" s="34">
        <f t="shared" si="11"/>
        <v>26262.917726342988</v>
      </c>
    </row>
    <row r="114" spans="1:10">
      <c r="E114" s="97">
        <f>E903</f>
        <v>44074</v>
      </c>
      <c r="F114" t="str">
        <f>F903</f>
        <v>amazon</v>
      </c>
      <c r="G114" s="34">
        <f t="shared" si="10"/>
        <v>26262.917726342988</v>
      </c>
      <c r="I114" s="34">
        <f>H903</f>
        <v>43.846153846153847</v>
      </c>
      <c r="J114" s="34">
        <f t="shared" si="11"/>
        <v>26219.071572496836</v>
      </c>
    </row>
    <row r="115" spans="1:10">
      <c r="E115" s="97">
        <f>E494</f>
        <v>44074</v>
      </c>
      <c r="F115" t="str">
        <f>F494</f>
        <v>Shopify (shipping)</v>
      </c>
      <c r="G115" s="34">
        <f t="shared" si="10"/>
        <v>26219.071572496836</v>
      </c>
      <c r="I115" s="34">
        <f>H494</f>
        <v>493</v>
      </c>
      <c r="J115" s="34">
        <f t="shared" si="11"/>
        <v>25726.071572496836</v>
      </c>
    </row>
    <row r="116" spans="1:10">
      <c r="E116" s="97">
        <f>E537</f>
        <v>44074</v>
      </c>
      <c r="F116" t="str">
        <f>F537</f>
        <v>fb ads team</v>
      </c>
      <c r="G116" s="34">
        <f t="shared" si="10"/>
        <v>25726.071572496836</v>
      </c>
      <c r="I116" s="34">
        <f>H537</f>
        <v>538.46153846153845</v>
      </c>
      <c r="J116" s="34">
        <f t="shared" si="11"/>
        <v>25187.610034035297</v>
      </c>
    </row>
    <row r="117" spans="1:10">
      <c r="E117" s="97">
        <f>E958</f>
        <v>44074</v>
      </c>
      <c r="F117" t="str">
        <f>F958</f>
        <v>financial</v>
      </c>
      <c r="G117" s="34">
        <f t="shared" si="10"/>
        <v>25187.610034035297</v>
      </c>
      <c r="I117" s="34">
        <f>H958</f>
        <v>150</v>
      </c>
      <c r="J117" s="34">
        <f t="shared" si="11"/>
        <v>25037.610034035297</v>
      </c>
    </row>
    <row r="118" spans="1:10">
      <c r="G118" s="34">
        <f t="shared" si="10"/>
        <v>25037.610034035297</v>
      </c>
      <c r="J118" s="34">
        <f t="shared" si="11"/>
        <v>25037.610034035297</v>
      </c>
    </row>
    <row r="119" spans="1:10">
      <c r="G119" s="34">
        <f t="shared" si="10"/>
        <v>25037.610034035297</v>
      </c>
      <c r="J119" s="34">
        <f t="shared" si="11"/>
        <v>25037.610034035297</v>
      </c>
    </row>
    <row r="120" spans="1:10">
      <c r="G120" s="34">
        <f t="shared" si="10"/>
        <v>25037.610034035297</v>
      </c>
      <c r="J120" s="34">
        <f t="shared" si="11"/>
        <v>25037.610034035297</v>
      </c>
    </row>
    <row r="121" spans="1:10">
      <c r="G121" s="34">
        <f t="shared" si="10"/>
        <v>25037.610034035297</v>
      </c>
      <c r="J121" s="34">
        <f t="shared" si="11"/>
        <v>25037.610034035297</v>
      </c>
    </row>
    <row r="122" spans="1:10">
      <c r="G122" s="34">
        <f t="shared" si="10"/>
        <v>25037.610034035297</v>
      </c>
      <c r="J122" s="34">
        <f t="shared" si="11"/>
        <v>25037.610034035297</v>
      </c>
    </row>
    <row r="124" spans="1:10">
      <c r="B124" s="38">
        <v>31002</v>
      </c>
      <c r="D124" s="33" t="s">
        <v>190</v>
      </c>
      <c r="E124" s="98">
        <f>E262</f>
        <v>43840</v>
      </c>
      <c r="F124" s="98" t="str">
        <f>F262</f>
        <v>PAYPAL *YQ811ANG 4029357733, CA - Inventory - 204 pieces = it was 2000 CAD</v>
      </c>
      <c r="H124" s="34">
        <f>I262</f>
        <v>963.04</v>
      </c>
      <c r="J124" s="34">
        <f>G124+H124-I124</f>
        <v>963.04</v>
      </c>
    </row>
    <row r="125" spans="1:10">
      <c r="A125" s="110"/>
      <c r="E125" s="98">
        <f>E124</f>
        <v>43840</v>
      </c>
      <c r="F125" s="98" t="str">
        <f>F124</f>
        <v>PAYPAL *YQ811ANG 4029357733, CA - Inventory - 204 pieces = it was 2000 CAD</v>
      </c>
      <c r="G125" s="34">
        <f>J124</f>
        <v>963.04</v>
      </c>
      <c r="I125" s="34">
        <f>H124</f>
        <v>963.04</v>
      </c>
      <c r="J125" s="34">
        <f>G125+H125-I125</f>
        <v>0</v>
      </c>
    </row>
    <row r="126" spans="1:10">
      <c r="A126" s="110"/>
      <c r="E126" s="98">
        <f>E595</f>
        <v>43836</v>
      </c>
      <c r="F126" s="98" t="str">
        <f>F595</f>
        <v>General Currency Conversion - CAD</v>
      </c>
      <c r="G126" s="34">
        <f t="shared" ref="G126:G167" si="18">J125</f>
        <v>0</v>
      </c>
      <c r="I126" s="34">
        <f>H595</f>
        <v>4.92</v>
      </c>
      <c r="J126" s="34">
        <f t="shared" ref="J126:J157" si="19">G126+H126-I126</f>
        <v>-4.92</v>
      </c>
    </row>
    <row r="127" spans="1:10">
      <c r="A127" s="110"/>
      <c r="E127" s="98">
        <f>E596</f>
        <v>43836</v>
      </c>
      <c r="F127" s="98" t="str">
        <f>F596</f>
        <v>General Currency Conversion - AUD</v>
      </c>
      <c r="G127" s="34">
        <f t="shared" si="18"/>
        <v>-4.92</v>
      </c>
      <c r="H127" s="34">
        <f>I596</f>
        <v>5.22</v>
      </c>
      <c r="J127" s="34">
        <f t="shared" si="19"/>
        <v>0.29999999999999982</v>
      </c>
    </row>
    <row r="128" spans="1:10">
      <c r="A128" s="110"/>
      <c r="E128" s="98">
        <f t="shared" ref="E128:F130" si="20">E438</f>
        <v>43839</v>
      </c>
      <c r="F128" s="98" t="str">
        <f t="shared" si="20"/>
        <v>Mobile Payment - qian yang - CGS Shipping</v>
      </c>
      <c r="G128" s="34">
        <f t="shared" si="18"/>
        <v>0.29999999999999982</v>
      </c>
      <c r="I128" s="34">
        <f>H438</f>
        <v>1500</v>
      </c>
      <c r="J128" s="34">
        <f t="shared" si="19"/>
        <v>-1499.7</v>
      </c>
    </row>
    <row r="129" spans="1:10">
      <c r="A129" s="110"/>
      <c r="E129" s="98">
        <f t="shared" si="20"/>
        <v>43879</v>
      </c>
      <c r="F129" s="98" t="str">
        <f t="shared" si="20"/>
        <v>Mobile Payment - Yagan Moore - CGS Shipping</v>
      </c>
      <c r="G129" s="34">
        <f t="shared" si="18"/>
        <v>-1499.7</v>
      </c>
      <c r="I129" s="34">
        <f>H439</f>
        <v>138.69999999999999</v>
      </c>
      <c r="J129" s="34">
        <f t="shared" si="19"/>
        <v>-1638.4</v>
      </c>
    </row>
    <row r="130" spans="1:10">
      <c r="A130" s="110"/>
      <c r="E130" s="98">
        <f t="shared" si="20"/>
        <v>43885</v>
      </c>
      <c r="F130" s="98" t="str">
        <f t="shared" si="20"/>
        <v>Mobile Payment - qian yang - CGS Shipping</v>
      </c>
      <c r="G130" s="34">
        <f t="shared" si="18"/>
        <v>-1638.4</v>
      </c>
      <c r="I130" s="34">
        <f>H440</f>
        <v>150</v>
      </c>
      <c r="J130" s="34">
        <f t="shared" si="19"/>
        <v>-1788.4</v>
      </c>
    </row>
    <row r="131" spans="1:10">
      <c r="A131" s="110"/>
      <c r="E131" s="98">
        <f>E597</f>
        <v>43879</v>
      </c>
      <c r="F131" s="98" t="str">
        <f t="shared" ref="F131:F134" si="21">F597</f>
        <v>General Currency Conversion - AUD</v>
      </c>
      <c r="G131" s="34">
        <f t="shared" si="18"/>
        <v>-1788.4</v>
      </c>
      <c r="H131" s="34">
        <f>I597</f>
        <v>138.69999999999999</v>
      </c>
      <c r="J131" s="34">
        <f t="shared" si="19"/>
        <v>-1649.7</v>
      </c>
    </row>
    <row r="132" spans="1:10">
      <c r="A132" s="110"/>
      <c r="E132" s="98">
        <f>E598</f>
        <v>43879</v>
      </c>
      <c r="F132" s="98" t="str">
        <f t="shared" si="21"/>
        <v>General Currency Conversion - USD</v>
      </c>
      <c r="G132" s="34">
        <f t="shared" si="18"/>
        <v>-1649.7</v>
      </c>
      <c r="I132" s="34">
        <f>H598</f>
        <v>97.27</v>
      </c>
      <c r="J132" s="34">
        <f t="shared" si="19"/>
        <v>-1746.97</v>
      </c>
    </row>
    <row r="133" spans="1:10">
      <c r="A133" s="110"/>
      <c r="E133" s="98">
        <f>E599</f>
        <v>43885</v>
      </c>
      <c r="F133" s="98" t="str">
        <f t="shared" si="21"/>
        <v>General Currency Conversion - CAD</v>
      </c>
      <c r="G133" s="34">
        <f t="shared" si="18"/>
        <v>-1746.97</v>
      </c>
      <c r="I133" s="34">
        <f>H599</f>
        <v>206.24</v>
      </c>
      <c r="J133" s="34">
        <f t="shared" si="19"/>
        <v>-1953.21</v>
      </c>
    </row>
    <row r="134" spans="1:10">
      <c r="A134" s="110"/>
      <c r="E134" s="98">
        <f>E600</f>
        <v>43885</v>
      </c>
      <c r="F134" s="98" t="str">
        <f t="shared" si="21"/>
        <v>General Currency Conversion - USD</v>
      </c>
      <c r="G134" s="34">
        <f t="shared" si="18"/>
        <v>-1953.21</v>
      </c>
      <c r="H134" s="34">
        <f>I600</f>
        <v>150</v>
      </c>
      <c r="J134" s="34">
        <f t="shared" si="19"/>
        <v>-1803.21</v>
      </c>
    </row>
    <row r="135" spans="1:10">
      <c r="E135" s="98">
        <f>E515</f>
        <v>43909</v>
      </c>
      <c r="F135" s="98" t="str">
        <f>F515</f>
        <v>PAYPAL *TMCV MEDIA 4029357733, CA - FB ADS</v>
      </c>
      <c r="G135" s="34">
        <f t="shared" si="18"/>
        <v>-1803.21</v>
      </c>
      <c r="I135" s="34">
        <f>H515</f>
        <v>600</v>
      </c>
      <c r="J135" s="34">
        <f t="shared" si="19"/>
        <v>-2403.21</v>
      </c>
    </row>
    <row r="136" spans="1:10">
      <c r="E136" s="98">
        <f>E135</f>
        <v>43909</v>
      </c>
      <c r="F136" s="98" t="str">
        <f>F135</f>
        <v>PAYPAL *TMCV MEDIA 4029357733, CA - FB ADS</v>
      </c>
      <c r="G136" s="34">
        <f t="shared" si="18"/>
        <v>-2403.21</v>
      </c>
      <c r="H136" s="34">
        <f>I135</f>
        <v>600</v>
      </c>
      <c r="J136" s="34">
        <f t="shared" si="19"/>
        <v>-1803.21</v>
      </c>
    </row>
    <row r="137" spans="1:10">
      <c r="E137" s="98">
        <f>E280</f>
        <v>43920</v>
      </c>
      <c r="F137" s="98" t="str">
        <f>F280</f>
        <v>PAYPAL *YQ811ANG 4029357733, CA - inventory  - 1590 USD - 199 PIECES</v>
      </c>
      <c r="G137" s="34">
        <f t="shared" si="18"/>
        <v>-1803.21</v>
      </c>
      <c r="H137" s="34">
        <f>I280</f>
        <v>986.19</v>
      </c>
      <c r="J137" s="34">
        <f t="shared" si="19"/>
        <v>-817.02</v>
      </c>
    </row>
    <row r="138" spans="1:10">
      <c r="E138" s="98">
        <f>E137</f>
        <v>43920</v>
      </c>
      <c r="F138" s="98" t="str">
        <f>F137</f>
        <v>PAYPAL *YQ811ANG 4029357733, CA - inventory  - 1590 USD - 199 PIECES</v>
      </c>
      <c r="G138" s="34">
        <f t="shared" si="18"/>
        <v>-817.02</v>
      </c>
      <c r="I138" s="34">
        <f>H137</f>
        <v>986.19</v>
      </c>
      <c r="J138" s="34">
        <f t="shared" si="19"/>
        <v>-1803.21</v>
      </c>
    </row>
    <row r="139" spans="1:10">
      <c r="E139" s="98">
        <f>E281</f>
        <v>43921</v>
      </c>
      <c r="F139" s="98" t="str">
        <f>F281</f>
        <v>PAYPAL *TMCV MEDIA 4029357733, CA - FB ADS</v>
      </c>
      <c r="G139" s="34">
        <f t="shared" si="18"/>
        <v>-1803.21</v>
      </c>
      <c r="I139" s="34">
        <f>I281</f>
        <v>208.26</v>
      </c>
      <c r="J139" s="34">
        <f t="shared" si="19"/>
        <v>-2011.47</v>
      </c>
    </row>
    <row r="140" spans="1:10">
      <c r="E140" s="98">
        <f>E139</f>
        <v>43921</v>
      </c>
      <c r="F140" s="98" t="str">
        <f>F139</f>
        <v>PAYPAL *TMCV MEDIA 4029357733, CA - FB ADS</v>
      </c>
      <c r="G140" s="34">
        <f t="shared" si="18"/>
        <v>-2011.47</v>
      </c>
      <c r="H140" s="34">
        <f>I139</f>
        <v>208.26</v>
      </c>
      <c r="J140" s="34">
        <f t="shared" si="19"/>
        <v>-1803.21</v>
      </c>
    </row>
    <row r="141" spans="1:10">
      <c r="E141" s="98">
        <f t="shared" ref="E141:F148" si="22">E441</f>
        <v>43891</v>
      </c>
      <c r="F141" s="98" t="str">
        <f t="shared" si="22"/>
        <v>Mobile Payment - Tiffany Vu - CGS Shipping</v>
      </c>
      <c r="G141" s="34">
        <f t="shared" si="18"/>
        <v>-1803.21</v>
      </c>
      <c r="I141" s="34">
        <f>H441</f>
        <v>102.14</v>
      </c>
      <c r="J141" s="34">
        <f t="shared" si="19"/>
        <v>-1905.3500000000001</v>
      </c>
    </row>
    <row r="142" spans="1:10">
      <c r="E142" s="98">
        <f t="shared" si="22"/>
        <v>43901</v>
      </c>
      <c r="F142" s="98" t="str">
        <f t="shared" si="22"/>
        <v>Mobile Payment - qian yang - CGS Shipping</v>
      </c>
      <c r="G142" s="34">
        <f t="shared" si="18"/>
        <v>-1905.3500000000001</v>
      </c>
      <c r="I142" s="34">
        <f t="shared" ref="I142:I148" si="23">H442</f>
        <v>192</v>
      </c>
      <c r="J142" s="34">
        <f t="shared" si="19"/>
        <v>-2097.3500000000004</v>
      </c>
    </row>
    <row r="143" spans="1:10">
      <c r="E143" s="98">
        <f t="shared" si="22"/>
        <v>43908</v>
      </c>
      <c r="F143" s="98" t="str">
        <f t="shared" si="22"/>
        <v>Mobile Payment - qian yang - CGS Shipping</v>
      </c>
      <c r="G143" s="34">
        <f t="shared" si="18"/>
        <v>-2097.3500000000004</v>
      </c>
      <c r="I143" s="34">
        <f t="shared" si="23"/>
        <v>52</v>
      </c>
      <c r="J143" s="34">
        <f t="shared" si="19"/>
        <v>-2149.3500000000004</v>
      </c>
    </row>
    <row r="144" spans="1:10">
      <c r="E144" s="98">
        <f t="shared" si="22"/>
        <v>43910</v>
      </c>
      <c r="F144" s="98" t="str">
        <f t="shared" si="22"/>
        <v>General Payment - qian yang - CGS Shipping</v>
      </c>
      <c r="G144" s="34">
        <f t="shared" si="18"/>
        <v>-2149.3500000000004</v>
      </c>
      <c r="H144" s="34">
        <f>I444</f>
        <v>78.72</v>
      </c>
      <c r="J144" s="34">
        <f t="shared" si="19"/>
        <v>-2070.6300000000006</v>
      </c>
    </row>
    <row r="145" spans="5:10">
      <c r="E145" s="98">
        <f t="shared" si="22"/>
        <v>43913</v>
      </c>
      <c r="F145" s="98" t="str">
        <f t="shared" si="22"/>
        <v>Mobile Payment - qian yang - CGS Shipping</v>
      </c>
      <c r="G145" s="34">
        <f t="shared" si="18"/>
        <v>-2070.6300000000006</v>
      </c>
      <c r="I145" s="34">
        <f t="shared" si="23"/>
        <v>13</v>
      </c>
      <c r="J145" s="34">
        <f t="shared" si="19"/>
        <v>-2083.6300000000006</v>
      </c>
    </row>
    <row r="146" spans="5:10">
      <c r="E146" s="98">
        <f t="shared" si="22"/>
        <v>43915</v>
      </c>
      <c r="F146" s="98" t="str">
        <f t="shared" si="22"/>
        <v>Mobile Payment - qian yang - CGS Shipping</v>
      </c>
      <c r="G146" s="34">
        <f t="shared" si="18"/>
        <v>-2083.6300000000006</v>
      </c>
      <c r="I146" s="34">
        <f t="shared" si="23"/>
        <v>26</v>
      </c>
      <c r="J146" s="34">
        <f t="shared" si="19"/>
        <v>-2109.6300000000006</v>
      </c>
    </row>
    <row r="147" spans="5:10">
      <c r="E147" s="98">
        <f t="shared" si="22"/>
        <v>43919</v>
      </c>
      <c r="F147" s="98" t="str">
        <f t="shared" si="22"/>
        <v>Mobile Payment - De Liao Wei - CGS Shipping</v>
      </c>
      <c r="G147" s="34">
        <f t="shared" si="18"/>
        <v>-2109.6300000000006</v>
      </c>
      <c r="I147" s="34">
        <f t="shared" si="23"/>
        <v>50</v>
      </c>
      <c r="J147" s="34">
        <f t="shared" si="19"/>
        <v>-2159.6300000000006</v>
      </c>
    </row>
    <row r="148" spans="5:10">
      <c r="E148" s="98">
        <f t="shared" si="22"/>
        <v>43919</v>
      </c>
      <c r="F148" s="98" t="str">
        <f t="shared" si="22"/>
        <v>Mobile Payment - qian yang - CGS Shipping</v>
      </c>
      <c r="G148" s="34">
        <f t="shared" si="18"/>
        <v>-2159.6300000000006</v>
      </c>
      <c r="I148" s="34">
        <f t="shared" si="23"/>
        <v>1590</v>
      </c>
      <c r="J148" s="34">
        <f t="shared" si="19"/>
        <v>-3749.6300000000006</v>
      </c>
    </row>
    <row r="149" spans="5:10">
      <c r="E149" s="98">
        <f>E601</f>
        <v>43901</v>
      </c>
      <c r="F149" s="98" t="str">
        <f>F601</f>
        <v>General Currency Conversion - CAD</v>
      </c>
      <c r="G149" s="34">
        <f t="shared" si="18"/>
        <v>-3749.6300000000006</v>
      </c>
      <c r="I149" s="34">
        <f>H601</f>
        <v>169.5</v>
      </c>
      <c r="J149" s="34">
        <f t="shared" si="19"/>
        <v>-3919.1300000000006</v>
      </c>
    </row>
    <row r="150" spans="5:10">
      <c r="E150" s="98">
        <f>E602</f>
        <v>43901</v>
      </c>
      <c r="F150" s="98" t="str">
        <f>F602</f>
        <v>General Currency Conversion - USD</v>
      </c>
      <c r="G150" s="34">
        <f t="shared" si="18"/>
        <v>-3919.1300000000006</v>
      </c>
      <c r="H150" s="34">
        <f>I602</f>
        <v>118.62</v>
      </c>
      <c r="J150" s="34">
        <f t="shared" si="19"/>
        <v>-3800.5100000000007</v>
      </c>
    </row>
    <row r="151" spans="5:10">
      <c r="E151" s="98">
        <f t="shared" ref="E151:F153" si="24">E449</f>
        <v>43949</v>
      </c>
      <c r="F151" s="98" t="str">
        <f t="shared" si="24"/>
        <v>Mobile Payment - qian yang - CGS Shipping</v>
      </c>
      <c r="G151" s="34">
        <f t="shared" si="18"/>
        <v>-3800.5100000000007</v>
      </c>
      <c r="I151" s="34">
        <f>H449</f>
        <v>340</v>
      </c>
      <c r="J151" s="34">
        <f t="shared" si="19"/>
        <v>-4140.51</v>
      </c>
    </row>
    <row r="152" spans="5:10">
      <c r="E152" s="98">
        <f t="shared" si="24"/>
        <v>43951</v>
      </c>
      <c r="F152" s="98" t="str">
        <f t="shared" si="24"/>
        <v>Mobile Payment - qian yang - CGS Shipping</v>
      </c>
      <c r="G152" s="34">
        <f t="shared" si="18"/>
        <v>-4140.51</v>
      </c>
      <c r="I152" s="34">
        <f>H450</f>
        <v>157</v>
      </c>
      <c r="J152" s="34">
        <f t="shared" si="19"/>
        <v>-4297.51</v>
      </c>
    </row>
    <row r="153" spans="5:10">
      <c r="E153" s="98">
        <f t="shared" si="24"/>
        <v>43951</v>
      </c>
      <c r="F153" s="98" t="str">
        <f t="shared" si="24"/>
        <v>Mobile Payment - qian yang - CGS Shipping</v>
      </c>
      <c r="G153" s="34">
        <f t="shared" si="18"/>
        <v>-4297.51</v>
      </c>
      <c r="I153" s="34">
        <f>H451</f>
        <v>168</v>
      </c>
      <c r="J153" s="34">
        <f t="shared" si="19"/>
        <v>-4465.51</v>
      </c>
    </row>
    <row r="154" spans="5:10">
      <c r="E154" s="98">
        <f>E298</f>
        <v>43950</v>
      </c>
      <c r="F154" s="98" t="str">
        <f>F298</f>
        <v>PAYPAL *YQ811ANG 4029357733, CA - Inventory  - 50pcs</v>
      </c>
      <c r="G154" s="34">
        <f t="shared" si="18"/>
        <v>-4465.51</v>
      </c>
      <c r="H154" s="34">
        <f>I298</f>
        <v>340</v>
      </c>
      <c r="J154" s="34">
        <f t="shared" si="19"/>
        <v>-4125.51</v>
      </c>
    </row>
    <row r="155" spans="5:10">
      <c r="E155" s="98">
        <f>E154</f>
        <v>43950</v>
      </c>
      <c r="F155" s="98" t="str">
        <f>F154</f>
        <v>PAYPAL *YQ811ANG 4029357733, CA - Inventory  - 50pcs</v>
      </c>
      <c r="G155" s="34">
        <f t="shared" si="18"/>
        <v>-4125.51</v>
      </c>
      <c r="I155" s="34">
        <f>H154</f>
        <v>340</v>
      </c>
      <c r="J155" s="34">
        <f t="shared" si="19"/>
        <v>-4465.51</v>
      </c>
    </row>
    <row r="156" spans="5:10">
      <c r="E156" s="98">
        <f>E299</f>
        <v>43950</v>
      </c>
      <c r="F156" s="98" t="str">
        <f>F299</f>
        <v>PAYPAL *BALI SWIM 4029357733 - Inventory  - THIS IS SAMPLES FOR 120 PIECES</v>
      </c>
      <c r="G156" s="34">
        <f t="shared" si="18"/>
        <v>-4465.51</v>
      </c>
      <c r="H156" s="34">
        <f>I299</f>
        <v>787.68</v>
      </c>
      <c r="J156" s="34">
        <f t="shared" si="19"/>
        <v>-3677.8300000000004</v>
      </c>
    </row>
    <row r="157" spans="5:10">
      <c r="E157" s="98">
        <f>E156</f>
        <v>43950</v>
      </c>
      <c r="F157" s="98" t="str">
        <f>F156</f>
        <v>PAYPAL *BALI SWIM 4029357733 - Inventory  - THIS IS SAMPLES FOR 120 PIECES</v>
      </c>
      <c r="G157" s="34">
        <f t="shared" si="18"/>
        <v>-3677.8300000000004</v>
      </c>
      <c r="I157" s="34">
        <f>H156</f>
        <v>787.68</v>
      </c>
      <c r="J157" s="34">
        <f t="shared" si="19"/>
        <v>-4465.51</v>
      </c>
    </row>
    <row r="158" spans="5:10">
      <c r="E158" s="97">
        <f>E735</f>
        <v>43973</v>
      </c>
      <c r="F158" s="97" t="str">
        <f>F735</f>
        <v>Lynnel - employee</v>
      </c>
      <c r="G158" s="34">
        <f t="shared" si="18"/>
        <v>-4465.51</v>
      </c>
      <c r="I158" s="34">
        <f>H735</f>
        <v>141.83000000000001</v>
      </c>
      <c r="J158" s="34">
        <f t="shared" ref="J158:J221" si="25">G158+H158-I158</f>
        <v>-4607.34</v>
      </c>
    </row>
    <row r="159" spans="5:10">
      <c r="E159" s="97">
        <f>E736</f>
        <v>43973</v>
      </c>
      <c r="F159" s="97" t="str">
        <f>F736</f>
        <v>Lynnel - employee, payment 2</v>
      </c>
      <c r="G159" s="34">
        <f t="shared" si="18"/>
        <v>-4607.34</v>
      </c>
      <c r="I159" s="34">
        <f>H736</f>
        <v>40</v>
      </c>
      <c r="J159" s="34">
        <f t="shared" si="25"/>
        <v>-4647.34</v>
      </c>
    </row>
    <row r="160" spans="5:10">
      <c r="E160" s="97">
        <f>E581</f>
        <v>44012</v>
      </c>
      <c r="F160" s="97" t="str">
        <f>F581</f>
        <v>Article medium</v>
      </c>
      <c r="G160" s="34">
        <f t="shared" si="18"/>
        <v>-4647.34</v>
      </c>
      <c r="I160" s="34">
        <f>H581</f>
        <v>350</v>
      </c>
      <c r="J160" s="34">
        <f t="shared" si="25"/>
        <v>-4997.34</v>
      </c>
    </row>
    <row r="161" spans="5:10">
      <c r="E161" s="97">
        <f t="shared" ref="E161:F163" si="26">E559</f>
        <v>44012</v>
      </c>
      <c r="F161" s="97" t="str">
        <f t="shared" si="26"/>
        <v>Influencers IG</v>
      </c>
      <c r="G161" s="34">
        <f t="shared" si="18"/>
        <v>-4997.34</v>
      </c>
      <c r="I161" s="34">
        <f>H559</f>
        <v>4555.96</v>
      </c>
      <c r="J161" s="34">
        <f t="shared" si="25"/>
        <v>-9553.2999999999993</v>
      </c>
    </row>
    <row r="162" spans="5:10">
      <c r="E162" s="97">
        <f t="shared" si="26"/>
        <v>44012</v>
      </c>
      <c r="F162" s="97" t="str">
        <f t="shared" si="26"/>
        <v>Duties for 1 Influencer</v>
      </c>
      <c r="G162" s="34">
        <f t="shared" si="18"/>
        <v>-9553.2999999999993</v>
      </c>
      <c r="I162" s="34">
        <f>H560</f>
        <v>16.95</v>
      </c>
      <c r="J162" s="34">
        <f t="shared" si="25"/>
        <v>-9570.25</v>
      </c>
    </row>
    <row r="163" spans="5:10">
      <c r="E163" s="97">
        <f t="shared" si="26"/>
        <v>44012</v>
      </c>
      <c r="F163" s="97" t="str">
        <f t="shared" si="26"/>
        <v>instagram help</v>
      </c>
      <c r="G163" s="34">
        <f t="shared" si="18"/>
        <v>-9570.25</v>
      </c>
      <c r="I163" s="34">
        <f>H561</f>
        <v>120</v>
      </c>
      <c r="J163" s="34">
        <f t="shared" si="25"/>
        <v>-9690.25</v>
      </c>
    </row>
    <row r="164" spans="5:10">
      <c r="E164" s="97">
        <f>E574</f>
        <v>44012</v>
      </c>
      <c r="F164" s="97" t="str">
        <f>F574</f>
        <v>YOUTUBE videos Collabs</v>
      </c>
      <c r="G164" s="34">
        <f t="shared" si="18"/>
        <v>-9690.25</v>
      </c>
      <c r="I164" s="34">
        <f>H574</f>
        <v>364</v>
      </c>
      <c r="J164" s="34">
        <f t="shared" si="25"/>
        <v>-10054.25</v>
      </c>
    </row>
    <row r="165" spans="5:10">
      <c r="E165" s="97">
        <f>E887</f>
        <v>44012</v>
      </c>
      <c r="F165" s="97" t="str">
        <f>F887</f>
        <v>SHOPIFY</v>
      </c>
      <c r="G165" s="34">
        <f t="shared" si="18"/>
        <v>-10054.25</v>
      </c>
      <c r="I165" s="34">
        <f>H887</f>
        <v>547.03</v>
      </c>
      <c r="J165" s="34">
        <f t="shared" si="25"/>
        <v>-10601.28</v>
      </c>
    </row>
    <row r="166" spans="5:10">
      <c r="E166" s="97">
        <f>E61</f>
        <v>44012</v>
      </c>
      <c r="F166" s="97" t="str">
        <f>F61</f>
        <v>metal tags - 5000 quantity for 5000 swimsuits</v>
      </c>
      <c r="G166" s="34">
        <f t="shared" si="18"/>
        <v>-10601.28</v>
      </c>
      <c r="I166" s="34">
        <f>H61</f>
        <v>1500</v>
      </c>
      <c r="J166" s="34">
        <f t="shared" si="25"/>
        <v>-12101.28</v>
      </c>
    </row>
    <row r="167" spans="5:10">
      <c r="E167" s="97">
        <f>E798</f>
        <v>44012</v>
      </c>
      <c r="F167" s="97" t="str">
        <f t="shared" ref="F167:F169" si="27">F798</f>
        <v>Jocelle - Content Writer</v>
      </c>
      <c r="G167" s="34">
        <f t="shared" si="18"/>
        <v>-12101.28</v>
      </c>
      <c r="I167" s="34">
        <f>H798</f>
        <v>8</v>
      </c>
      <c r="J167" s="34">
        <f t="shared" si="25"/>
        <v>-12109.28</v>
      </c>
    </row>
    <row r="168" spans="5:10">
      <c r="E168" s="97">
        <f>E799</f>
        <v>44012</v>
      </c>
      <c r="F168" s="97" t="str">
        <f t="shared" si="27"/>
        <v>Jocelle</v>
      </c>
      <c r="G168" s="34">
        <f t="shared" ref="G168:G222" si="28">J167</f>
        <v>-12109.28</v>
      </c>
      <c r="I168" s="34">
        <f>H799</f>
        <v>146.72999999999999</v>
      </c>
      <c r="J168" s="34">
        <f t="shared" si="25"/>
        <v>-12256.01</v>
      </c>
    </row>
    <row r="169" spans="5:10">
      <c r="E169" s="97">
        <f>E800</f>
        <v>44012</v>
      </c>
      <c r="F169" s="97" t="str">
        <f t="shared" si="27"/>
        <v>jocelle</v>
      </c>
      <c r="G169" s="34">
        <f t="shared" si="28"/>
        <v>-12256.01</v>
      </c>
      <c r="I169" s="34">
        <f>H800</f>
        <v>39</v>
      </c>
      <c r="J169" s="34">
        <f t="shared" si="25"/>
        <v>-12295.01</v>
      </c>
    </row>
    <row r="170" spans="5:10">
      <c r="E170" s="97">
        <f>E737</f>
        <v>44012</v>
      </c>
      <c r="F170" s="97" t="str">
        <f>F737</f>
        <v>Lynnel Employee</v>
      </c>
      <c r="G170" s="34">
        <f t="shared" si="28"/>
        <v>-12295.01</v>
      </c>
      <c r="I170" s="34">
        <f>H737</f>
        <v>165.45</v>
      </c>
      <c r="J170" s="34">
        <f t="shared" si="25"/>
        <v>-12460.460000000001</v>
      </c>
    </row>
    <row r="171" spans="5:10">
      <c r="E171" s="97">
        <f>E738</f>
        <v>44012</v>
      </c>
      <c r="F171" s="97" t="str">
        <f>F738</f>
        <v>Lynnel Employee</v>
      </c>
      <c r="G171" s="34">
        <f t="shared" si="28"/>
        <v>-12460.460000000001</v>
      </c>
      <c r="I171" s="34">
        <f>H738</f>
        <v>158.11000000000001</v>
      </c>
      <c r="J171" s="34">
        <f t="shared" si="25"/>
        <v>-12618.570000000002</v>
      </c>
    </row>
    <row r="172" spans="5:10">
      <c r="E172" s="97">
        <f>E756</f>
        <v>44012</v>
      </c>
      <c r="F172" s="97" t="str">
        <f>F756</f>
        <v>Yaiko Paid for May</v>
      </c>
      <c r="G172" s="34">
        <f t="shared" si="28"/>
        <v>-12618.570000000002</v>
      </c>
      <c r="I172" s="34">
        <f>H756</f>
        <v>110</v>
      </c>
      <c r="J172" s="34">
        <f t="shared" si="25"/>
        <v>-12728.570000000002</v>
      </c>
    </row>
    <row r="173" spans="5:10">
      <c r="E173" s="97">
        <f>E757</f>
        <v>44012</v>
      </c>
      <c r="F173" s="97" t="str">
        <f>F757</f>
        <v>yaiko employee</v>
      </c>
      <c r="G173" s="34">
        <f t="shared" si="28"/>
        <v>-12728.570000000002</v>
      </c>
      <c r="I173" s="34">
        <f>H757</f>
        <v>125.78</v>
      </c>
      <c r="J173" s="34">
        <f t="shared" si="25"/>
        <v>-12854.350000000002</v>
      </c>
    </row>
    <row r="174" spans="5:10">
      <c r="E174" s="97">
        <f>E39</f>
        <v>44012</v>
      </c>
      <c r="F174" s="97" t="str">
        <f>F39</f>
        <v>JUNE/JULY INVENTORY (RESTOCK+3 NEW STYLES). 5200 IS 590 PIECES</v>
      </c>
      <c r="G174" s="34">
        <f t="shared" si="28"/>
        <v>-12854.350000000002</v>
      </c>
      <c r="I174" s="34">
        <f>H39</f>
        <v>5200</v>
      </c>
      <c r="J174" s="34">
        <f t="shared" si="25"/>
        <v>-18054.350000000002</v>
      </c>
    </row>
    <row r="175" spans="5:10">
      <c r="E175" s="97">
        <f>E562</f>
        <v>44012</v>
      </c>
      <c r="F175" s="97" t="str">
        <f>F562</f>
        <v xml:space="preserve">INSTAGRAM ENGAGEMENT EMPLOYEE - 600$ USD FOR 3 MONTHS (200 A MONTH) </v>
      </c>
      <c r="G175" s="34">
        <f t="shared" si="28"/>
        <v>-18054.350000000002</v>
      </c>
      <c r="I175" s="34">
        <f>H562</f>
        <v>200</v>
      </c>
      <c r="J175" s="34">
        <f t="shared" si="25"/>
        <v>-18254.350000000002</v>
      </c>
    </row>
    <row r="176" spans="5:10">
      <c r="E176" s="97">
        <f>E583</f>
        <v>44025</v>
      </c>
      <c r="F176" s="97" t="str">
        <f>F583</f>
        <v>Article on Medium Publishcation</v>
      </c>
      <c r="G176" s="34">
        <f t="shared" si="28"/>
        <v>-18254.350000000002</v>
      </c>
      <c r="I176" s="34">
        <f>H583</f>
        <v>350</v>
      </c>
      <c r="J176" s="34">
        <f t="shared" si="25"/>
        <v>-18604.350000000002</v>
      </c>
    </row>
    <row r="177" spans="5:10">
      <c r="E177" s="97">
        <f>E589</f>
        <v>44027</v>
      </c>
      <c r="F177" s="97" t="str">
        <f>F589</f>
        <v>AUSTRAILA SHOOT</v>
      </c>
      <c r="G177" s="34">
        <f t="shared" si="28"/>
        <v>-18604.350000000002</v>
      </c>
      <c r="I177" s="34">
        <f>H589</f>
        <v>782.70676691729318</v>
      </c>
      <c r="J177" s="34">
        <f t="shared" si="25"/>
        <v>-19387.056766917296</v>
      </c>
    </row>
    <row r="178" spans="5:10">
      <c r="E178" s="97">
        <f t="shared" ref="E178:F181" si="29">E563</f>
        <v>44032</v>
      </c>
      <c r="F178" s="97" t="str">
        <f t="shared" si="29"/>
        <v>instagram help</v>
      </c>
      <c r="G178" s="34">
        <f t="shared" si="28"/>
        <v>-19387.056766917296</v>
      </c>
      <c r="I178" s="34">
        <f>H563</f>
        <v>200</v>
      </c>
      <c r="J178" s="34">
        <f t="shared" si="25"/>
        <v>-19587.056766917296</v>
      </c>
    </row>
    <row r="179" spans="5:10">
      <c r="E179" s="97">
        <f t="shared" si="29"/>
        <v>44041</v>
      </c>
      <c r="F179" s="97" t="str">
        <f t="shared" si="29"/>
        <v>ig stories model</v>
      </c>
      <c r="G179" s="34">
        <f t="shared" si="28"/>
        <v>-19587.056766917296</v>
      </c>
      <c r="I179" s="34">
        <f>H564</f>
        <v>15.037593984962406</v>
      </c>
      <c r="J179" s="34">
        <f t="shared" si="25"/>
        <v>-19602.094360902258</v>
      </c>
    </row>
    <row r="180" spans="5:10">
      <c r="E180" s="97">
        <f t="shared" si="29"/>
        <v>44042</v>
      </c>
      <c r="F180" s="97" t="str">
        <f t="shared" si="29"/>
        <v>INSTAGRAM INFLUENCERS</v>
      </c>
      <c r="G180" s="34">
        <f t="shared" si="28"/>
        <v>-19602.094360902258</v>
      </c>
      <c r="I180" s="34">
        <f>H565</f>
        <v>5822</v>
      </c>
      <c r="J180" s="34">
        <f t="shared" si="25"/>
        <v>-25424.094360902258</v>
      </c>
    </row>
    <row r="181" spans="5:10">
      <c r="E181" s="97">
        <f t="shared" si="29"/>
        <v>44042</v>
      </c>
      <c r="F181" s="97" t="str">
        <f t="shared" si="29"/>
        <v xml:space="preserve">INSTAGRAM ENGAGEMENT EMPLOYEE - 600$ USD FOR 3 MONTHS (200 A MONTH) </v>
      </c>
      <c r="G181" s="34">
        <f t="shared" si="28"/>
        <v>-25424.094360902258</v>
      </c>
      <c r="I181" s="34">
        <f>H566</f>
        <v>200</v>
      </c>
      <c r="J181" s="34">
        <f t="shared" si="25"/>
        <v>-25624.094360902258</v>
      </c>
    </row>
    <row r="182" spans="5:10">
      <c r="E182" s="97">
        <f>E575</f>
        <v>44027</v>
      </c>
      <c r="F182" s="97" t="str">
        <f>F575</f>
        <v>duties for a youtube influencer</v>
      </c>
      <c r="G182" s="34">
        <f t="shared" si="28"/>
        <v>-25624.094360902258</v>
      </c>
      <c r="I182" s="34">
        <f>H575</f>
        <v>20</v>
      </c>
      <c r="J182" s="34">
        <f t="shared" si="25"/>
        <v>-25644.094360902258</v>
      </c>
    </row>
    <row r="183" spans="5:10">
      <c r="E183" s="97">
        <f>E576</f>
        <v>44042</v>
      </c>
      <c r="F183" s="97" t="str">
        <f>F576</f>
        <v>YOUTUBE INFLUENCERS</v>
      </c>
      <c r="G183" s="34">
        <f t="shared" si="28"/>
        <v>-25644.094360902258</v>
      </c>
      <c r="I183" s="34">
        <f>H576</f>
        <v>1072</v>
      </c>
      <c r="J183" s="34">
        <f t="shared" si="25"/>
        <v>-26716.094360902258</v>
      </c>
    </row>
    <row r="184" spans="5:10">
      <c r="E184" s="97">
        <f>E867</f>
        <v>44041</v>
      </c>
      <c r="F184" s="97" t="str">
        <f>F867</f>
        <v>lead pages</v>
      </c>
      <c r="G184" s="34">
        <f t="shared" si="28"/>
        <v>-26716.094360902258</v>
      </c>
      <c r="I184" s="34">
        <f>H867</f>
        <v>51</v>
      </c>
      <c r="J184" s="34">
        <f t="shared" si="25"/>
        <v>-26767.094360902258</v>
      </c>
    </row>
    <row r="185" spans="5:10">
      <c r="E185" s="97">
        <f>E888</f>
        <v>44043</v>
      </c>
      <c r="F185" s="97" t="str">
        <f>F888</f>
        <v>SHOPIFY</v>
      </c>
      <c r="G185" s="34">
        <f t="shared" si="28"/>
        <v>-26767.094360902258</v>
      </c>
      <c r="I185" s="34">
        <f>H888</f>
        <v>263.14</v>
      </c>
      <c r="J185" s="34">
        <f t="shared" si="25"/>
        <v>-27030.234360902257</v>
      </c>
    </row>
    <row r="186" spans="5:10">
      <c r="E186" s="97">
        <f>E801</f>
        <v>44018</v>
      </c>
      <c r="F186" s="97" t="str">
        <f t="shared" ref="F186:F188" si="30">F801</f>
        <v>employee jo</v>
      </c>
      <c r="G186" s="34">
        <f t="shared" si="28"/>
        <v>-27030.234360902257</v>
      </c>
      <c r="I186" s="34">
        <f>H801</f>
        <v>63</v>
      </c>
      <c r="J186" s="34">
        <f t="shared" si="25"/>
        <v>-27093.234360902257</v>
      </c>
    </row>
    <row r="187" spans="5:10">
      <c r="E187" s="97">
        <f>E802</f>
        <v>44018</v>
      </c>
      <c r="F187" s="97" t="str">
        <f t="shared" si="30"/>
        <v>jo empllyee</v>
      </c>
      <c r="G187" s="34">
        <f t="shared" si="28"/>
        <v>-27093.234360902257</v>
      </c>
      <c r="I187" s="34">
        <f>H802</f>
        <v>30</v>
      </c>
      <c r="J187" s="34">
        <f t="shared" si="25"/>
        <v>-27123.234360902257</v>
      </c>
    </row>
    <row r="188" spans="5:10">
      <c r="E188" s="97">
        <f>E803</f>
        <v>44041</v>
      </c>
      <c r="F188" s="97" t="str">
        <f t="shared" si="30"/>
        <v>LAST PAY FOR JOCELLE</v>
      </c>
      <c r="G188" s="34">
        <f t="shared" si="28"/>
        <v>-27123.234360902257</v>
      </c>
      <c r="I188" s="34">
        <f>H803</f>
        <v>50</v>
      </c>
      <c r="J188" s="34">
        <f t="shared" si="25"/>
        <v>-27173.234360902257</v>
      </c>
    </row>
    <row r="189" spans="5:10">
      <c r="E189" s="97">
        <f>E739</f>
        <v>44018</v>
      </c>
      <c r="F189" s="97" t="str">
        <f>F739</f>
        <v>lynnel employee</v>
      </c>
      <c r="G189" s="34">
        <f t="shared" si="28"/>
        <v>-27173.234360902257</v>
      </c>
      <c r="I189" s="34">
        <f>H739</f>
        <v>120</v>
      </c>
      <c r="J189" s="34">
        <f t="shared" si="25"/>
        <v>-27293.234360902257</v>
      </c>
    </row>
    <row r="190" spans="5:10">
      <c r="E190" s="97">
        <f>E740</f>
        <v>44032</v>
      </c>
      <c r="F190" s="97" t="str">
        <f>F740</f>
        <v>lynnel employee</v>
      </c>
      <c r="G190" s="34">
        <f t="shared" si="28"/>
        <v>-27293.234360902257</v>
      </c>
      <c r="I190" s="34">
        <f>H740</f>
        <v>141.51</v>
      </c>
      <c r="J190" s="34">
        <f t="shared" si="25"/>
        <v>-27434.744360902256</v>
      </c>
    </row>
    <row r="191" spans="5:10">
      <c r="E191" s="97">
        <f>E819</f>
        <v>44074</v>
      </c>
      <c r="F191" t="str">
        <f>F819</f>
        <v>carmina</v>
      </c>
      <c r="G191" s="34">
        <f t="shared" si="28"/>
        <v>-27434.744360902256</v>
      </c>
      <c r="I191" s="34">
        <f>H819</f>
        <v>40</v>
      </c>
      <c r="J191" s="34">
        <f t="shared" si="25"/>
        <v>-27474.744360902256</v>
      </c>
    </row>
    <row r="192" spans="5:10">
      <c r="E192" s="97">
        <f>E741</f>
        <v>44074</v>
      </c>
      <c r="F192" t="str">
        <f>F741</f>
        <v>lynnel employee</v>
      </c>
      <c r="G192" s="34">
        <f t="shared" si="28"/>
        <v>-27474.744360902256</v>
      </c>
      <c r="I192" s="34">
        <f>H741</f>
        <v>286</v>
      </c>
      <c r="J192" s="34">
        <f t="shared" si="25"/>
        <v>-27760.744360902256</v>
      </c>
    </row>
    <row r="193" spans="5:10">
      <c r="E193" s="97">
        <f>E742</f>
        <v>44074</v>
      </c>
      <c r="F193" t="str">
        <f>F742</f>
        <v>lynnel employee</v>
      </c>
      <c r="G193" s="34">
        <f t="shared" si="28"/>
        <v>-27760.744360902256</v>
      </c>
      <c r="I193" s="34">
        <f>H742</f>
        <v>151.38</v>
      </c>
      <c r="J193" s="34">
        <f t="shared" si="25"/>
        <v>-27912.124360902257</v>
      </c>
    </row>
    <row r="194" spans="5:10">
      <c r="E194" s="97">
        <f>E889</f>
        <v>44074</v>
      </c>
      <c r="F194" t="str">
        <f>F889</f>
        <v>shopify</v>
      </c>
      <c r="G194" s="34">
        <f t="shared" si="28"/>
        <v>-27912.124360902257</v>
      </c>
      <c r="I194" s="34">
        <f>H889</f>
        <v>367</v>
      </c>
      <c r="J194" s="34">
        <f t="shared" si="25"/>
        <v>-28279.124360902257</v>
      </c>
    </row>
    <row r="195" spans="5:10">
      <c r="E195" s="97">
        <f>E567</f>
        <v>44074</v>
      </c>
      <c r="F195" t="str">
        <f>F567</f>
        <v>marketing IG</v>
      </c>
      <c r="G195" s="34">
        <f t="shared" si="28"/>
        <v>-28279.124360902257</v>
      </c>
      <c r="I195" s="34">
        <f>H567</f>
        <v>3571</v>
      </c>
      <c r="J195" s="34">
        <f t="shared" si="25"/>
        <v>-31850.124360902257</v>
      </c>
    </row>
    <row r="196" spans="5:10">
      <c r="E196" s="97">
        <f>E577</f>
        <v>44074</v>
      </c>
      <c r="F196" t="str">
        <f>F577</f>
        <v>MARKETING YT</v>
      </c>
      <c r="G196" s="34">
        <f t="shared" si="28"/>
        <v>-31850.124360902257</v>
      </c>
      <c r="I196" s="34">
        <f>H577</f>
        <v>250</v>
      </c>
      <c r="J196" s="34">
        <f t="shared" si="25"/>
        <v>-32100.124360902257</v>
      </c>
    </row>
    <row r="197" spans="5:10">
      <c r="G197" s="34">
        <f t="shared" si="28"/>
        <v>-32100.124360902257</v>
      </c>
      <c r="J197" s="34">
        <f t="shared" si="25"/>
        <v>-32100.124360902257</v>
      </c>
    </row>
    <row r="198" spans="5:10">
      <c r="G198" s="34">
        <f t="shared" si="28"/>
        <v>-32100.124360902257</v>
      </c>
      <c r="J198" s="34">
        <f t="shared" si="25"/>
        <v>-32100.124360902257</v>
      </c>
    </row>
    <row r="199" spans="5:10">
      <c r="G199" s="34">
        <f t="shared" si="28"/>
        <v>-32100.124360902257</v>
      </c>
      <c r="J199" s="34">
        <f t="shared" si="25"/>
        <v>-32100.124360902257</v>
      </c>
    </row>
    <row r="200" spans="5:10">
      <c r="G200" s="34">
        <f t="shared" si="28"/>
        <v>-32100.124360902257</v>
      </c>
      <c r="J200" s="34">
        <f t="shared" si="25"/>
        <v>-32100.124360902257</v>
      </c>
    </row>
    <row r="201" spans="5:10">
      <c r="G201" s="34">
        <f t="shared" si="28"/>
        <v>-32100.124360902257</v>
      </c>
      <c r="J201" s="34">
        <f t="shared" si="25"/>
        <v>-32100.124360902257</v>
      </c>
    </row>
    <row r="202" spans="5:10">
      <c r="G202" s="34">
        <f t="shared" si="28"/>
        <v>-32100.124360902257</v>
      </c>
      <c r="J202" s="34">
        <f t="shared" si="25"/>
        <v>-32100.124360902257</v>
      </c>
    </row>
    <row r="203" spans="5:10">
      <c r="E203" s="97">
        <f>E570</f>
        <v>44073</v>
      </c>
      <c r="F203" s="97" t="str">
        <f>F570</f>
        <v xml:space="preserve">INSTAGRAM ENGAGEMENT EMPLOYEE - 600$ USD FOR 3 MONTHS (200 A MONTH) </v>
      </c>
      <c r="G203" s="34">
        <f t="shared" si="28"/>
        <v>-32100.124360902257</v>
      </c>
      <c r="I203" s="34">
        <f>H570</f>
        <v>200</v>
      </c>
      <c r="J203" s="34">
        <f t="shared" si="25"/>
        <v>-32300.124360902257</v>
      </c>
    </row>
    <row r="204" spans="5:10">
      <c r="G204" s="34">
        <f t="shared" si="28"/>
        <v>-32300.124360902257</v>
      </c>
      <c r="J204" s="34">
        <f t="shared" si="25"/>
        <v>-32300.124360902257</v>
      </c>
    </row>
    <row r="205" spans="5:10">
      <c r="G205" s="34">
        <f t="shared" si="28"/>
        <v>-32300.124360902257</v>
      </c>
      <c r="J205" s="34">
        <f t="shared" si="25"/>
        <v>-32300.124360902257</v>
      </c>
    </row>
    <row r="206" spans="5:10">
      <c r="G206" s="34">
        <f t="shared" si="28"/>
        <v>-32300.124360902257</v>
      </c>
      <c r="J206" s="34">
        <f t="shared" si="25"/>
        <v>-32300.124360902257</v>
      </c>
    </row>
    <row r="207" spans="5:10">
      <c r="G207" s="34">
        <f t="shared" si="28"/>
        <v>-32300.124360902257</v>
      </c>
      <c r="J207" s="34">
        <f t="shared" si="25"/>
        <v>-32300.124360902257</v>
      </c>
    </row>
    <row r="208" spans="5:10">
      <c r="G208" s="34">
        <f t="shared" si="28"/>
        <v>-32300.124360902257</v>
      </c>
      <c r="J208" s="34">
        <f t="shared" si="25"/>
        <v>-32300.124360902257</v>
      </c>
    </row>
    <row r="209" spans="1:10">
      <c r="G209" s="34">
        <f t="shared" si="28"/>
        <v>-32300.124360902257</v>
      </c>
      <c r="J209" s="34">
        <f t="shared" si="25"/>
        <v>-32300.124360902257</v>
      </c>
    </row>
    <row r="210" spans="1:10">
      <c r="G210" s="34">
        <f t="shared" si="28"/>
        <v>-32300.124360902257</v>
      </c>
      <c r="J210" s="34">
        <f t="shared" si="25"/>
        <v>-32300.124360902257</v>
      </c>
    </row>
    <row r="211" spans="1:10">
      <c r="G211" s="34">
        <f t="shared" si="28"/>
        <v>-32300.124360902257</v>
      </c>
      <c r="J211" s="34">
        <f t="shared" si="25"/>
        <v>-32300.124360902257</v>
      </c>
    </row>
    <row r="212" spans="1:10">
      <c r="G212" s="34">
        <f t="shared" si="28"/>
        <v>-32300.124360902257</v>
      </c>
      <c r="J212" s="34">
        <f t="shared" si="25"/>
        <v>-32300.124360902257</v>
      </c>
    </row>
    <row r="213" spans="1:10">
      <c r="G213" s="34">
        <f t="shared" si="28"/>
        <v>-32300.124360902257</v>
      </c>
      <c r="J213" s="34">
        <f t="shared" si="25"/>
        <v>-32300.124360902257</v>
      </c>
    </row>
    <row r="214" spans="1:10">
      <c r="G214" s="34">
        <f t="shared" si="28"/>
        <v>-32300.124360902257</v>
      </c>
      <c r="J214" s="34">
        <f t="shared" si="25"/>
        <v>-32300.124360902257</v>
      </c>
    </row>
    <row r="215" spans="1:10">
      <c r="G215" s="34">
        <f t="shared" si="28"/>
        <v>-32300.124360902257</v>
      </c>
      <c r="J215" s="34">
        <f t="shared" si="25"/>
        <v>-32300.124360902257</v>
      </c>
    </row>
    <row r="216" spans="1:10">
      <c r="G216" s="34">
        <f t="shared" si="28"/>
        <v>-32300.124360902257</v>
      </c>
      <c r="J216" s="34">
        <f t="shared" si="25"/>
        <v>-32300.124360902257</v>
      </c>
    </row>
    <row r="217" spans="1:10">
      <c r="G217" s="34">
        <f t="shared" si="28"/>
        <v>-32300.124360902257</v>
      </c>
      <c r="J217" s="34">
        <f t="shared" si="25"/>
        <v>-32300.124360902257</v>
      </c>
    </row>
    <row r="218" spans="1:10">
      <c r="G218" s="34">
        <f t="shared" si="28"/>
        <v>-32300.124360902257</v>
      </c>
      <c r="J218" s="34">
        <f t="shared" si="25"/>
        <v>-32300.124360902257</v>
      </c>
    </row>
    <row r="219" spans="1:10">
      <c r="G219" s="34">
        <f t="shared" si="28"/>
        <v>-32300.124360902257</v>
      </c>
      <c r="J219" s="34">
        <f t="shared" si="25"/>
        <v>-32300.124360902257</v>
      </c>
    </row>
    <row r="220" spans="1:10">
      <c r="G220" s="34">
        <f t="shared" si="28"/>
        <v>-32300.124360902257</v>
      </c>
      <c r="J220" s="34">
        <f t="shared" si="25"/>
        <v>-32300.124360902257</v>
      </c>
    </row>
    <row r="221" spans="1:10">
      <c r="G221" s="34">
        <f t="shared" si="28"/>
        <v>-32300.124360902257</v>
      </c>
      <c r="J221" s="34">
        <f t="shared" si="25"/>
        <v>-32300.124360902257</v>
      </c>
    </row>
    <row r="222" spans="1:10">
      <c r="G222" s="34">
        <f t="shared" si="28"/>
        <v>-32300.124360902257</v>
      </c>
      <c r="J222" s="34">
        <f t="shared" ref="J222" si="31">G222+H222-I222</f>
        <v>-32300.124360902257</v>
      </c>
    </row>
    <row r="223" spans="1:10">
      <c r="A223" s="38">
        <v>40001</v>
      </c>
      <c r="C223" s="33" t="s">
        <v>59</v>
      </c>
    </row>
    <row r="224" spans="1:10">
      <c r="B224" s="38">
        <v>41001</v>
      </c>
      <c r="D224" s="33" t="s">
        <v>63</v>
      </c>
      <c r="E224" s="97">
        <f>E69</f>
        <v>43838</v>
      </c>
      <c r="F224" s="42" t="str">
        <f>F69</f>
        <v>Charged to Capital</v>
      </c>
      <c r="G224" s="34">
        <v>0</v>
      </c>
      <c r="I224" s="34">
        <f>H69</f>
        <v>11.11</v>
      </c>
      <c r="J224" s="34">
        <f t="shared" ref="J224:J250" si="32">G224+H224-I224</f>
        <v>-11.11</v>
      </c>
    </row>
    <row r="225" spans="4:10">
      <c r="D225" s="33"/>
      <c r="E225" s="97">
        <f>E500</f>
        <v>43861</v>
      </c>
      <c r="F225" s="42" t="str">
        <f>F500</f>
        <v>Prorata Adjustment of Total Shipping Charges Q1-Q4</v>
      </c>
      <c r="G225" s="34">
        <f>J224</f>
        <v>-11.11</v>
      </c>
      <c r="I225" s="34">
        <f>H500</f>
        <v>228.10673125000002</v>
      </c>
      <c r="J225" s="34">
        <f t="shared" si="32"/>
        <v>-239.21673125000001</v>
      </c>
    </row>
    <row r="226" spans="4:10">
      <c r="D226" s="33"/>
      <c r="E226" s="97">
        <f>E714</f>
        <v>43861</v>
      </c>
      <c r="F226" s="42" t="s">
        <v>647</v>
      </c>
      <c r="G226" s="34">
        <f>J225</f>
        <v>-239.21673125000001</v>
      </c>
      <c r="I226" s="34">
        <f>H714</f>
        <v>423.024</v>
      </c>
      <c r="J226" s="34">
        <f t="shared" si="32"/>
        <v>-662.24073124999995</v>
      </c>
    </row>
    <row r="227" spans="4:10">
      <c r="D227" s="33"/>
      <c r="E227" s="97">
        <f>E226</f>
        <v>43861</v>
      </c>
      <c r="F227" s="42" t="str">
        <f>F879</f>
        <v>Basic Shopify Plan</v>
      </c>
      <c r="G227" s="34">
        <f>J226</f>
        <v>-662.24073124999995</v>
      </c>
      <c r="I227" s="34">
        <f>H879</f>
        <v>29.99</v>
      </c>
      <c r="J227" s="34">
        <f t="shared" si="32"/>
        <v>-692.23073124999996</v>
      </c>
    </row>
    <row r="228" spans="4:10">
      <c r="D228" s="33"/>
      <c r="E228" s="97">
        <f>E501</f>
        <v>43889</v>
      </c>
      <c r="F228" s="42" t="str">
        <f>F501</f>
        <v>Prorata Adjustment of Total Shipping Charges Q1-Q4</v>
      </c>
      <c r="G228" s="34">
        <f t="shared" ref="G228:G250" si="33">J227</f>
        <v>-692.23073124999996</v>
      </c>
      <c r="I228" s="34">
        <f>H501</f>
        <v>228.10673125000002</v>
      </c>
      <c r="J228" s="34">
        <f t="shared" si="32"/>
        <v>-920.33746250000002</v>
      </c>
    </row>
    <row r="229" spans="4:10">
      <c r="D229" s="33"/>
      <c r="E229" s="97">
        <f>E715</f>
        <v>43889</v>
      </c>
      <c r="F229" s="42" t="s">
        <v>648</v>
      </c>
      <c r="G229" s="34">
        <f t="shared" si="33"/>
        <v>-920.33746250000002</v>
      </c>
      <c r="I229" s="34">
        <f>H715</f>
        <v>418.096</v>
      </c>
      <c r="J229" s="34">
        <f t="shared" si="32"/>
        <v>-1338.4334625000001</v>
      </c>
    </row>
    <row r="230" spans="4:10">
      <c r="D230" s="33"/>
      <c r="E230" s="97">
        <v>43862</v>
      </c>
      <c r="F230" s="42" t="str">
        <f>_xlfn.CONCAT(F880,$E$1,F483)</f>
        <v>Basic Shopify plan and 3 Apps Fee - 22 shipping fee shipping credit</v>
      </c>
      <c r="G230" s="34">
        <f t="shared" si="33"/>
        <v>-1338.4334625000001</v>
      </c>
      <c r="I230" s="34">
        <f>H880+H483</f>
        <v>223.18</v>
      </c>
      <c r="J230" s="34">
        <f t="shared" si="32"/>
        <v>-1561.6134625000002</v>
      </c>
    </row>
    <row r="231" spans="4:10">
      <c r="D231" s="33"/>
      <c r="E231" s="97">
        <f>E841</f>
        <v>43889</v>
      </c>
      <c r="F231" s="42" t="str">
        <f>F841</f>
        <v>GOOGLE *GSUITE_escapes for the month of Feb 20</v>
      </c>
      <c r="G231" s="34">
        <f t="shared" si="33"/>
        <v>-1561.6134625000002</v>
      </c>
      <c r="I231" s="34">
        <f>H841</f>
        <v>11.11</v>
      </c>
      <c r="J231" s="34">
        <f t="shared" si="32"/>
        <v>-1572.7234625000001</v>
      </c>
    </row>
    <row r="232" spans="4:10">
      <c r="E232" s="97">
        <f>E73</f>
        <v>43900</v>
      </c>
      <c r="F232" s="42" t="str">
        <f>F73</f>
        <v>Charged to Capital</v>
      </c>
      <c r="G232" s="34">
        <f t="shared" si="33"/>
        <v>-1572.7234625000001</v>
      </c>
      <c r="I232" s="34">
        <f>H73</f>
        <v>963.04000000000008</v>
      </c>
      <c r="J232" s="34">
        <f t="shared" si="32"/>
        <v>-2535.7634625000001</v>
      </c>
    </row>
    <row r="233" spans="4:10">
      <c r="E233" s="97">
        <f>E75</f>
        <v>43920</v>
      </c>
      <c r="F233" s="42" t="str">
        <f>F75</f>
        <v>Charged to Capital</v>
      </c>
      <c r="G233" s="34">
        <f t="shared" si="33"/>
        <v>-2535.7634625000001</v>
      </c>
      <c r="I233" s="34">
        <f>H75</f>
        <v>1300</v>
      </c>
      <c r="J233" s="34">
        <f t="shared" si="32"/>
        <v>-3835.7634625000001</v>
      </c>
    </row>
    <row r="234" spans="4:10">
      <c r="E234" s="97">
        <f>E502</f>
        <v>43921</v>
      </c>
      <c r="F234" s="42" t="str">
        <f>F502</f>
        <v>Prorata Adjustment of Total Shipping Charges Q1-Q4</v>
      </c>
      <c r="G234" s="34">
        <f t="shared" si="33"/>
        <v>-3835.7634625000001</v>
      </c>
      <c r="I234" s="34">
        <f>H502</f>
        <v>228.10673125000002</v>
      </c>
      <c r="J234" s="34">
        <f t="shared" si="32"/>
        <v>-4063.87019375</v>
      </c>
    </row>
    <row r="235" spans="4:10">
      <c r="E235" s="97">
        <f>E234</f>
        <v>43921</v>
      </c>
      <c r="F235" s="42" t="s">
        <v>649</v>
      </c>
      <c r="G235" s="34">
        <f t="shared" si="33"/>
        <v>-4063.87019375</v>
      </c>
      <c r="I235" s="34">
        <f>H716</f>
        <v>397.43200000000002</v>
      </c>
      <c r="J235" s="34">
        <f t="shared" si="32"/>
        <v>-4461.3021937499998</v>
      </c>
    </row>
    <row r="236" spans="4:10">
      <c r="E236" s="97">
        <f>E484</f>
        <v>43892</v>
      </c>
      <c r="F236" s="42" t="str">
        <f>_xlfn.CONCAT(F881,$E$1,F484)</f>
        <v>Basic Shopify plan and 3 Apps Fee - 20 shipping fee shipping credit</v>
      </c>
      <c r="G236" s="34">
        <f t="shared" si="33"/>
        <v>-4461.3021937499998</v>
      </c>
      <c r="I236" s="34">
        <f>H881+H484</f>
        <v>195.43999999999997</v>
      </c>
      <c r="J236" s="34">
        <f t="shared" si="32"/>
        <v>-4656.7421937499994</v>
      </c>
    </row>
    <row r="237" spans="4:10">
      <c r="E237" s="97">
        <f>E485</f>
        <v>43913</v>
      </c>
      <c r="F237" s="42" t="str">
        <f>_xlfn.CONCAT(F882,$E$1,F485)</f>
        <v>3 Apps Fee - 18 shipping fee shipping credit</v>
      </c>
      <c r="G237" s="34">
        <f t="shared" si="33"/>
        <v>-4656.7421937499994</v>
      </c>
      <c r="I237" s="34">
        <f>H882+H485</f>
        <v>209.64999999999998</v>
      </c>
      <c r="J237" s="34">
        <f t="shared" si="32"/>
        <v>-4866.392193749999</v>
      </c>
    </row>
    <row r="238" spans="4:10">
      <c r="E238" s="97">
        <f>E842</f>
        <v>43921</v>
      </c>
      <c r="F238" s="42" t="str">
        <f>F842</f>
        <v>GOOGLE *GSUITE_escapes for the month of Mar 20</v>
      </c>
      <c r="G238" s="34">
        <f t="shared" si="33"/>
        <v>-4866.392193749999</v>
      </c>
      <c r="I238" s="34">
        <f>H842</f>
        <v>11.11</v>
      </c>
      <c r="J238" s="34">
        <f t="shared" si="32"/>
        <v>-4877.5021937499987</v>
      </c>
    </row>
    <row r="239" spans="4:10">
      <c r="E239" s="97">
        <f>E78</f>
        <v>43930</v>
      </c>
      <c r="F239" s="42" t="str">
        <f>F78</f>
        <v>Charged to Capital</v>
      </c>
      <c r="G239" s="34">
        <f t="shared" si="33"/>
        <v>-4877.5021937499987</v>
      </c>
      <c r="I239" s="34">
        <f>H78</f>
        <v>1250</v>
      </c>
      <c r="J239" s="34">
        <f t="shared" si="32"/>
        <v>-6127.5021937499987</v>
      </c>
    </row>
    <row r="240" spans="4:10">
      <c r="E240" s="97">
        <f>E80</f>
        <v>43943</v>
      </c>
      <c r="F240" s="42" t="str">
        <f>F80</f>
        <v>Charged to Capital</v>
      </c>
      <c r="G240" s="34">
        <f t="shared" si="33"/>
        <v>-6127.5021937499987</v>
      </c>
      <c r="I240" s="34">
        <f>H80</f>
        <v>3653</v>
      </c>
      <c r="J240" s="34">
        <f t="shared" si="32"/>
        <v>-9780.5021937499987</v>
      </c>
    </row>
    <row r="241" spans="1:10">
      <c r="E241" s="97">
        <f>E503</f>
        <v>43951</v>
      </c>
      <c r="F241" s="42" t="str">
        <f>F503</f>
        <v>Prorata Adjustment of Total Shipping Charges Q1-Q4</v>
      </c>
      <c r="G241" s="34">
        <f t="shared" si="33"/>
        <v>-9780.5021937499987</v>
      </c>
      <c r="I241" s="34">
        <f>H503</f>
        <v>228.10673125000002</v>
      </c>
      <c r="J241" s="34">
        <f t="shared" si="32"/>
        <v>-10008.608924999999</v>
      </c>
    </row>
    <row r="242" spans="1:10">
      <c r="E242" s="97">
        <f>E717</f>
        <v>43951</v>
      </c>
      <c r="F242" s="42" t="s">
        <v>650</v>
      </c>
      <c r="G242" s="34">
        <f t="shared" si="33"/>
        <v>-10008.608924999999</v>
      </c>
      <c r="I242" s="34">
        <f>H717</f>
        <v>401.24</v>
      </c>
      <c r="J242" s="34">
        <f t="shared" si="32"/>
        <v>-10409.848924999998</v>
      </c>
    </row>
    <row r="243" spans="1:10">
      <c r="E243" s="97">
        <f>E883</f>
        <v>43922</v>
      </c>
      <c r="F243" s="42" t="str">
        <f>_xlfn.CONCAT(F883,$E$1,F486)</f>
        <v>Basic Shopify plan and 1 App Fee - 16 shipping fee shipping credit</v>
      </c>
      <c r="G243" s="34">
        <f t="shared" si="33"/>
        <v>-10409.848924999998</v>
      </c>
      <c r="I243" s="34">
        <f>H883+H486</f>
        <v>176.21</v>
      </c>
      <c r="J243" s="34">
        <f t="shared" si="32"/>
        <v>-10586.058924999998</v>
      </c>
    </row>
    <row r="244" spans="1:10">
      <c r="E244" s="97">
        <f>E884</f>
        <v>43931</v>
      </c>
      <c r="F244" s="42" t="str">
        <f>_xlfn.CONCAT(F884,$E$1,F487)</f>
        <v>3 Apps Fee - 14 shipping fee shipping credit</v>
      </c>
      <c r="G244" s="34">
        <f t="shared" si="33"/>
        <v>-10586.058924999998</v>
      </c>
      <c r="I244" s="34">
        <f>H884+H487</f>
        <v>214.15</v>
      </c>
      <c r="J244" s="34">
        <f t="shared" si="32"/>
        <v>-10800.208924999997</v>
      </c>
    </row>
    <row r="245" spans="1:10">
      <c r="E245" s="97">
        <f>E885</f>
        <v>43942</v>
      </c>
      <c r="F245" s="42" t="str">
        <f>_xlfn.CONCAT(F885,$E$1,F488)</f>
        <v>2 Apps Fee - 24 shipping fee shipping credit</v>
      </c>
      <c r="G245" s="34">
        <f t="shared" si="33"/>
        <v>-10800.208924999997</v>
      </c>
      <c r="I245" s="34">
        <f>H885+H488</f>
        <v>206.66</v>
      </c>
      <c r="J245" s="34">
        <f t="shared" si="32"/>
        <v>-11006.868924999997</v>
      </c>
    </row>
    <row r="246" spans="1:10">
      <c r="E246" s="97">
        <f>E843</f>
        <v>43951</v>
      </c>
      <c r="F246" s="42" t="str">
        <f>F843</f>
        <v>GOOGLE *GSUITE_escapes for the month of Apr 20</v>
      </c>
      <c r="G246" s="34">
        <f t="shared" si="33"/>
        <v>-11006.868924999997</v>
      </c>
      <c r="I246" s="34">
        <f>H843</f>
        <v>11.11</v>
      </c>
      <c r="J246" s="34">
        <f t="shared" si="32"/>
        <v>-11017.978924999998</v>
      </c>
    </row>
    <row r="247" spans="1:10">
      <c r="E247" s="97">
        <v>44012</v>
      </c>
      <c r="F247" t="str">
        <f>'June Details'!C31</f>
        <v>received = 9100+7619 CAD investment in June for the month!</v>
      </c>
      <c r="G247" s="34">
        <f t="shared" si="33"/>
        <v>-11017.978924999998</v>
      </c>
      <c r="I247" s="34">
        <f>'June Details'!E31/'June Details'!F1</f>
        <v>12293.382352941175</v>
      </c>
      <c r="J247" s="34">
        <f t="shared" si="32"/>
        <v>-23311.361277941171</v>
      </c>
    </row>
    <row r="248" spans="1:10">
      <c r="G248" s="34">
        <f t="shared" si="33"/>
        <v>-23311.361277941171</v>
      </c>
      <c r="J248" s="34">
        <f t="shared" si="32"/>
        <v>-23311.361277941171</v>
      </c>
    </row>
    <row r="249" spans="1:10">
      <c r="G249" s="34">
        <f t="shared" si="33"/>
        <v>-23311.361277941171</v>
      </c>
      <c r="J249" s="34">
        <f t="shared" si="32"/>
        <v>-23311.361277941171</v>
      </c>
    </row>
    <row r="250" spans="1:10">
      <c r="G250" s="34">
        <f t="shared" si="33"/>
        <v>-23311.361277941171</v>
      </c>
      <c r="J250" s="34">
        <f t="shared" si="32"/>
        <v>-23311.361277941171</v>
      </c>
    </row>
    <row r="251" spans="1:10">
      <c r="A251" s="38">
        <v>50001</v>
      </c>
      <c r="C251" s="33" t="s">
        <v>74</v>
      </c>
    </row>
    <row r="252" spans="1:10">
      <c r="B252" s="38">
        <v>51001</v>
      </c>
      <c r="D252" s="33" t="s">
        <v>191</v>
      </c>
      <c r="G252" s="34">
        <f t="shared" ref="G252:G258" si="34">J251</f>
        <v>0</v>
      </c>
      <c r="J252" s="34">
        <f t="shared" ref="J252:J258" si="35">G252+H252-I252</f>
        <v>0</v>
      </c>
    </row>
    <row r="253" spans="1:10">
      <c r="G253" s="34">
        <f t="shared" si="34"/>
        <v>0</v>
      </c>
      <c r="J253" s="34">
        <f t="shared" si="35"/>
        <v>0</v>
      </c>
    </row>
    <row r="254" spans="1:10">
      <c r="G254" s="34">
        <f t="shared" si="34"/>
        <v>0</v>
      </c>
      <c r="J254" s="34">
        <f t="shared" si="35"/>
        <v>0</v>
      </c>
    </row>
    <row r="255" spans="1:10">
      <c r="G255" s="34">
        <f t="shared" si="34"/>
        <v>0</v>
      </c>
      <c r="J255" s="34">
        <f t="shared" si="35"/>
        <v>0</v>
      </c>
    </row>
    <row r="256" spans="1:10">
      <c r="G256" s="34">
        <f t="shared" si="34"/>
        <v>0</v>
      </c>
      <c r="J256" s="34">
        <f t="shared" si="35"/>
        <v>0</v>
      </c>
    </row>
    <row r="257" spans="1:10">
      <c r="G257" s="34">
        <f t="shared" si="34"/>
        <v>0</v>
      </c>
      <c r="J257" s="34">
        <f t="shared" si="35"/>
        <v>0</v>
      </c>
    </row>
    <row r="258" spans="1:10">
      <c r="G258" s="34">
        <f t="shared" si="34"/>
        <v>0</v>
      </c>
      <c r="J258" s="34">
        <f t="shared" si="35"/>
        <v>0</v>
      </c>
    </row>
    <row r="259" spans="1:10">
      <c r="A259" s="38">
        <v>60001</v>
      </c>
      <c r="C259" s="33" t="s">
        <v>192</v>
      </c>
    </row>
    <row r="260" spans="1:10">
      <c r="B260" s="38">
        <v>61001</v>
      </c>
      <c r="D260" s="33" t="s">
        <v>193</v>
      </c>
      <c r="E260" s="97">
        <f>E840</f>
        <v>43832</v>
      </c>
      <c r="F260" s="42" t="str">
        <f>F840</f>
        <v>GOOGLE *GSUITE_escapes 855-222-8603, ON 14.04 CAD @ .791310 - Email</v>
      </c>
      <c r="I260" s="34">
        <f>H840</f>
        <v>11.11</v>
      </c>
      <c r="J260" s="34">
        <f t="shared" ref="J260:J275" si="36">G260+H260-I260</f>
        <v>-11.11</v>
      </c>
    </row>
    <row r="261" spans="1:10">
      <c r="E261" s="97">
        <f>E68</f>
        <v>43838</v>
      </c>
      <c r="F261" s="42" t="str">
        <f>F68</f>
        <v>PAYMENT THANK YOU/PAIEMEN T MERCI - Payment</v>
      </c>
      <c r="G261" s="34">
        <f>J260</f>
        <v>-11.11</v>
      </c>
      <c r="H261" s="34">
        <f>I68</f>
        <v>11.11</v>
      </c>
      <c r="J261" s="34">
        <f t="shared" si="36"/>
        <v>0</v>
      </c>
    </row>
    <row r="262" spans="1:10">
      <c r="E262" s="97">
        <f>E22</f>
        <v>43840</v>
      </c>
      <c r="F262" s="42" t="str">
        <f>F22</f>
        <v>PAYPAL *YQ811ANG 4029357733, CA - Inventory - 204 pieces = it was 2000 CAD</v>
      </c>
      <c r="G262" s="34">
        <f>J261</f>
        <v>0</v>
      </c>
      <c r="I262" s="34">
        <f>H22</f>
        <v>963.04</v>
      </c>
      <c r="J262" s="34">
        <f t="shared" si="36"/>
        <v>-963.04</v>
      </c>
    </row>
    <row r="263" spans="1:10">
      <c r="E263" s="97">
        <f>E1266</f>
        <v>43875</v>
      </c>
      <c r="F263" s="42" t="str">
        <f>F1266</f>
        <v xml:space="preserve">PURCHASE INTEREST - Fee </v>
      </c>
      <c r="G263" s="34">
        <f t="shared" ref="G263:G306" si="37">J262</f>
        <v>-963.04</v>
      </c>
      <c r="I263" s="34">
        <f>H1266</f>
        <v>20.68</v>
      </c>
      <c r="J263" s="34">
        <f t="shared" si="36"/>
        <v>-983.71999999999991</v>
      </c>
    </row>
    <row r="264" spans="1:10">
      <c r="A264"/>
      <c r="B264"/>
      <c r="E264" s="97">
        <f>E72</f>
        <v>43900</v>
      </c>
      <c r="F264" s="42" t="str">
        <f>F72</f>
        <v>PAYMENT THANK YOU/PAIEMEN T MERCI - PAYMENT TO CC</v>
      </c>
      <c r="G264" s="34">
        <f>J263</f>
        <v>-983.71999999999991</v>
      </c>
      <c r="H264" s="34">
        <f>I72</f>
        <v>963.04000000000008</v>
      </c>
      <c r="J264" s="34">
        <f t="shared" si="36"/>
        <v>-20.679999999999836</v>
      </c>
    </row>
    <row r="265" spans="1:10">
      <c r="A265"/>
      <c r="B265"/>
      <c r="E265" s="97">
        <f>E1267</f>
        <v>43903</v>
      </c>
      <c r="F265" s="42" t="str">
        <f t="shared" ref="F265:F267" si="38">F1267</f>
        <v xml:space="preserve">PURCHASE INTEREST - Fee </v>
      </c>
      <c r="G265" s="34">
        <f t="shared" si="37"/>
        <v>-20.679999999999836</v>
      </c>
      <c r="I265" s="34">
        <f>H1267</f>
        <v>15.06</v>
      </c>
      <c r="J265" s="34">
        <f t="shared" si="36"/>
        <v>-35.739999999999839</v>
      </c>
    </row>
    <row r="266" spans="1:10">
      <c r="A266"/>
      <c r="B266"/>
      <c r="E266" s="97">
        <f>E1268</f>
        <v>43906</v>
      </c>
      <c r="F266" s="42" t="str">
        <f t="shared" si="38"/>
        <v xml:space="preserve">INTEREST REVERSAL TORONTO, ON - Fee </v>
      </c>
      <c r="G266" s="34">
        <f t="shared" si="37"/>
        <v>-35.739999999999839</v>
      </c>
      <c r="H266" s="34">
        <f>I1268</f>
        <v>20.68</v>
      </c>
      <c r="J266" s="34">
        <f t="shared" si="36"/>
        <v>-15.059999999999839</v>
      </c>
    </row>
    <row r="267" spans="1:10">
      <c r="A267"/>
      <c r="B267"/>
      <c r="E267" s="97">
        <f>E1269</f>
        <v>43906</v>
      </c>
      <c r="F267" s="42" t="str">
        <f t="shared" si="38"/>
        <v xml:space="preserve">INTEREST REVERSAL TORONTO, ON - Fee </v>
      </c>
      <c r="G267" s="34">
        <f t="shared" si="37"/>
        <v>-15.059999999999839</v>
      </c>
      <c r="H267" s="34">
        <f>I1269</f>
        <v>15.06</v>
      </c>
      <c r="J267" s="34">
        <f t="shared" si="36"/>
        <v>1.6164847238542279E-13</v>
      </c>
    </row>
    <row r="268" spans="1:10">
      <c r="A268"/>
      <c r="B268"/>
      <c r="E268" s="97">
        <f>E467</f>
        <v>43908</v>
      </c>
      <c r="F268" s="42" t="str">
        <f>F467</f>
        <v>WWW.ALIBABA.COM LONDON - SHIPPING INVENTORY</v>
      </c>
      <c r="G268" s="34">
        <f t="shared" si="37"/>
        <v>1.6164847238542279E-13</v>
      </c>
      <c r="I268" s="34">
        <f>H467</f>
        <v>118.4</v>
      </c>
      <c r="J268" s="34">
        <f t="shared" si="36"/>
        <v>-118.39999999999985</v>
      </c>
    </row>
    <row r="269" spans="1:10">
      <c r="A269"/>
      <c r="B269"/>
      <c r="E269" s="97">
        <f>E515</f>
        <v>43909</v>
      </c>
      <c r="F269" s="42" t="str">
        <f>F515</f>
        <v>PAYPAL *TMCV MEDIA 4029357733, CA - FB ADS</v>
      </c>
      <c r="G269" s="34">
        <f t="shared" si="37"/>
        <v>-118.39999999999985</v>
      </c>
      <c r="I269" s="34">
        <f>H515</f>
        <v>600</v>
      </c>
      <c r="J269" s="34">
        <f t="shared" si="36"/>
        <v>-718.39999999999986</v>
      </c>
    </row>
    <row r="270" spans="1:10">
      <c r="A270"/>
      <c r="B270"/>
      <c r="E270" s="97">
        <f>E25</f>
        <v>43910</v>
      </c>
      <c r="F270" s="42" t="str">
        <f>F25</f>
        <v>WWW.ALIBABA.COM LONDON - INVENTORY NEW - 300 pieces - it is 4000 USD total, waiting for the payment for the remainder</v>
      </c>
      <c r="G270" s="34">
        <f t="shared" si="37"/>
        <v>-718.39999999999986</v>
      </c>
      <c r="I270" s="34">
        <f>H25</f>
        <v>2573.75</v>
      </c>
      <c r="J270" s="34">
        <f t="shared" si="36"/>
        <v>-3292.1499999999996</v>
      </c>
    </row>
    <row r="271" spans="1:10">
      <c r="A271"/>
      <c r="B271"/>
      <c r="E271" s="97">
        <f t="shared" ref="E271:F276" si="39">E516</f>
        <v>43913</v>
      </c>
      <c r="F271" s="42" t="str">
        <f t="shared" si="39"/>
        <v>FACEBK *LJNNTPJUA2 fb.me/ads - FB ADS</v>
      </c>
      <c r="G271" s="34">
        <f t="shared" si="37"/>
        <v>-3292.1499999999996</v>
      </c>
      <c r="I271" s="34">
        <f t="shared" ref="I271:I276" si="40">H516</f>
        <v>25</v>
      </c>
      <c r="J271" s="34">
        <f t="shared" si="36"/>
        <v>-3317.1499999999996</v>
      </c>
    </row>
    <row r="272" spans="1:10">
      <c r="A272"/>
      <c r="B272"/>
      <c r="E272" s="97">
        <f t="shared" si="39"/>
        <v>43913</v>
      </c>
      <c r="F272" s="42" t="str">
        <f t="shared" si="39"/>
        <v>FACEBK *8WLUFRNTA2 fb.me/ads - FB ADS</v>
      </c>
      <c r="G272" s="34">
        <f>J271</f>
        <v>-3317.1499999999996</v>
      </c>
      <c r="I272" s="34">
        <f t="shared" si="40"/>
        <v>25</v>
      </c>
      <c r="J272" s="34">
        <f t="shared" si="36"/>
        <v>-3342.1499999999996</v>
      </c>
    </row>
    <row r="273" spans="1:10">
      <c r="A273"/>
      <c r="B273"/>
      <c r="E273" s="97">
        <f t="shared" si="39"/>
        <v>43913</v>
      </c>
      <c r="F273" s="42" t="str">
        <f t="shared" si="39"/>
        <v>FACEBK *WFS7LQJTA2 fb.me/ads - FB ADS</v>
      </c>
      <c r="G273" s="34">
        <f>J272</f>
        <v>-3342.1499999999996</v>
      </c>
      <c r="I273" s="34">
        <f t="shared" si="40"/>
        <v>25</v>
      </c>
      <c r="J273" s="34">
        <f t="shared" si="36"/>
        <v>-3367.1499999999996</v>
      </c>
    </row>
    <row r="274" spans="1:10">
      <c r="A274"/>
      <c r="B274"/>
      <c r="E274" s="97">
        <f t="shared" si="39"/>
        <v>43914</v>
      </c>
      <c r="F274" s="42" t="str">
        <f t="shared" si="39"/>
        <v>FACEBK *ZL6P3QSTA2 fb.me/ads - FB ADS</v>
      </c>
      <c r="G274" s="34">
        <f>J273</f>
        <v>-3367.1499999999996</v>
      </c>
      <c r="I274" s="34">
        <f t="shared" si="40"/>
        <v>35</v>
      </c>
      <c r="J274" s="34">
        <f t="shared" si="36"/>
        <v>-3402.1499999999996</v>
      </c>
    </row>
    <row r="275" spans="1:10">
      <c r="A275"/>
      <c r="B275"/>
      <c r="E275" s="97">
        <f t="shared" si="39"/>
        <v>43915</v>
      </c>
      <c r="F275" s="42" t="str">
        <f t="shared" si="39"/>
        <v>FACEBK *S9A4HRNTA2 fb.me/ads - FB ADS</v>
      </c>
      <c r="G275" s="34">
        <f>J274</f>
        <v>-3402.1499999999996</v>
      </c>
      <c r="I275" s="34">
        <f t="shared" si="40"/>
        <v>50</v>
      </c>
      <c r="J275" s="34">
        <f t="shared" si="36"/>
        <v>-3452.1499999999996</v>
      </c>
    </row>
    <row r="276" spans="1:10">
      <c r="A276"/>
      <c r="B276"/>
      <c r="E276" s="97">
        <f t="shared" si="39"/>
        <v>43916</v>
      </c>
      <c r="F276" s="42" t="str">
        <f t="shared" si="39"/>
        <v>FACEBK *RRFCNQJTA2 fb.me/ads - FB ADS</v>
      </c>
      <c r="G276" s="34">
        <f>J275</f>
        <v>-3452.1499999999996</v>
      </c>
      <c r="I276" s="34">
        <f t="shared" si="40"/>
        <v>75</v>
      </c>
      <c r="J276" s="34">
        <f t="shared" ref="J276:J299" si="41">G276+H276-I276</f>
        <v>-3527.1499999999996</v>
      </c>
    </row>
    <row r="277" spans="1:10">
      <c r="A277"/>
      <c r="B277"/>
      <c r="E277" s="97">
        <f>E74</f>
        <v>43920</v>
      </c>
      <c r="F277" s="42" t="str">
        <f>F74</f>
        <v>PAYMENT THANK YOU/PAIEMEN T MERCI - PAYMENT TO CC</v>
      </c>
      <c r="G277" s="34">
        <f t="shared" si="37"/>
        <v>-3527.1499999999996</v>
      </c>
      <c r="H277" s="34">
        <f>I74</f>
        <v>1300</v>
      </c>
      <c r="J277" s="34">
        <f t="shared" si="41"/>
        <v>-2227.1499999999996</v>
      </c>
    </row>
    <row r="278" spans="1:10">
      <c r="A278"/>
      <c r="B278"/>
      <c r="E278" s="97">
        <f>E522</f>
        <v>43920</v>
      </c>
      <c r="F278" s="97" t="str">
        <f>F522</f>
        <v>FACEBK *23JWWPJUA2 fb.me/ads - FB ADS</v>
      </c>
      <c r="G278" s="34">
        <f t="shared" si="37"/>
        <v>-2227.1499999999996</v>
      </c>
      <c r="I278" s="34">
        <f>H522</f>
        <v>75</v>
      </c>
      <c r="J278" s="34">
        <f t="shared" si="41"/>
        <v>-2302.1499999999996</v>
      </c>
    </row>
    <row r="279" spans="1:10">
      <c r="A279"/>
      <c r="B279"/>
      <c r="E279" s="97">
        <f>E523</f>
        <v>43920</v>
      </c>
      <c r="F279" s="97" t="str">
        <f>F523</f>
        <v>FACEBK *Z93THQ6UA2 fb.me/ads - FB ADS</v>
      </c>
      <c r="G279" s="34">
        <f t="shared" si="37"/>
        <v>-2302.1499999999996</v>
      </c>
      <c r="I279" s="34">
        <f>H523</f>
        <v>125</v>
      </c>
      <c r="J279" s="34">
        <f t="shared" si="41"/>
        <v>-2427.1499999999996</v>
      </c>
    </row>
    <row r="280" spans="1:10">
      <c r="A280"/>
      <c r="B280"/>
      <c r="E280" s="97">
        <f>E26</f>
        <v>43920</v>
      </c>
      <c r="F280" s="97" t="str">
        <f>F26</f>
        <v>PAYPAL *YQ811ANG 4029357733, CA - inventory  - 1590 USD - 199 PIECES</v>
      </c>
      <c r="G280" s="34">
        <f t="shared" si="37"/>
        <v>-2427.1499999999996</v>
      </c>
      <c r="I280" s="34">
        <f>H26</f>
        <v>986.19</v>
      </c>
      <c r="J280" s="34">
        <f t="shared" si="41"/>
        <v>-3413.3399999999997</v>
      </c>
    </row>
    <row r="281" spans="1:10">
      <c r="A281"/>
      <c r="B281"/>
      <c r="E281" s="97">
        <f t="shared" ref="E281:F287" si="42">E524</f>
        <v>43921</v>
      </c>
      <c r="F281" s="97" t="str">
        <f t="shared" si="42"/>
        <v>PAYPAL *TMCV MEDIA 4029357733, CA - FB ADS</v>
      </c>
      <c r="G281" s="34">
        <f t="shared" si="37"/>
        <v>-3413.3399999999997</v>
      </c>
      <c r="I281" s="34">
        <f t="shared" ref="I281:I287" si="43">H524</f>
        <v>208.26</v>
      </c>
      <c r="J281" s="34">
        <f t="shared" si="41"/>
        <v>-3621.5999999999995</v>
      </c>
    </row>
    <row r="282" spans="1:10">
      <c r="A282"/>
      <c r="B282"/>
      <c r="E282" s="97">
        <f t="shared" si="42"/>
        <v>43922</v>
      </c>
      <c r="F282" s="97" t="str">
        <f t="shared" si="42"/>
        <v>FACEBK *EZPT6Q2UA2 fb.me/ads - FB ADS</v>
      </c>
      <c r="G282" s="34">
        <f t="shared" si="37"/>
        <v>-3621.5999999999995</v>
      </c>
      <c r="I282" s="34">
        <f t="shared" si="43"/>
        <v>175</v>
      </c>
      <c r="J282" s="34">
        <f t="shared" si="41"/>
        <v>-3796.5999999999995</v>
      </c>
    </row>
    <row r="283" spans="1:10">
      <c r="A283"/>
      <c r="B283"/>
      <c r="E283" s="97">
        <f t="shared" si="42"/>
        <v>43927</v>
      </c>
      <c r="F283" s="97" t="str">
        <f t="shared" si="42"/>
        <v>FACEBK *Z9YWLQ6UA2 fb.me/ads - FB ADS</v>
      </c>
      <c r="G283" s="34">
        <f>J282</f>
        <v>-3796.5999999999995</v>
      </c>
      <c r="I283" s="34">
        <f t="shared" si="43"/>
        <v>250</v>
      </c>
      <c r="J283" s="34">
        <f t="shared" si="41"/>
        <v>-4046.5999999999995</v>
      </c>
    </row>
    <row r="284" spans="1:10">
      <c r="A284"/>
      <c r="B284"/>
      <c r="E284" s="97">
        <f t="shared" si="42"/>
        <v>43934</v>
      </c>
      <c r="F284" s="97" t="str">
        <f t="shared" si="42"/>
        <v>FACEBK *R99HBQ2UA2 fb.me/ads - FB ADS</v>
      </c>
      <c r="G284" s="34">
        <f>J283</f>
        <v>-4046.5999999999995</v>
      </c>
      <c r="I284" s="34">
        <f t="shared" si="43"/>
        <v>400</v>
      </c>
      <c r="J284" s="34">
        <f t="shared" si="41"/>
        <v>-4446.5999999999995</v>
      </c>
    </row>
    <row r="285" spans="1:10">
      <c r="A285"/>
      <c r="B285"/>
      <c r="E285" s="97">
        <f t="shared" si="42"/>
        <v>43938</v>
      </c>
      <c r="F285" s="97" t="str">
        <f t="shared" si="42"/>
        <v>KLAVIYO SOFTWARE KLAVIYO.COM, MA - Email Marketing</v>
      </c>
      <c r="G285" s="34">
        <f>J284</f>
        <v>-4446.5999999999995</v>
      </c>
      <c r="I285" s="34">
        <f t="shared" si="43"/>
        <v>60</v>
      </c>
      <c r="J285" s="34">
        <f t="shared" si="41"/>
        <v>-4506.5999999999995</v>
      </c>
    </row>
    <row r="286" spans="1:10">
      <c r="A286"/>
      <c r="B286"/>
      <c r="E286" s="97">
        <f t="shared" si="42"/>
        <v>43938</v>
      </c>
      <c r="F286" s="97" t="str">
        <f t="shared" si="42"/>
        <v>FACEBK *2YSVJQSTA2 fb.me/ads - FB ADS</v>
      </c>
      <c r="G286" s="34">
        <f>J285</f>
        <v>-4506.5999999999995</v>
      </c>
      <c r="I286" s="34">
        <f t="shared" si="43"/>
        <v>600</v>
      </c>
      <c r="J286" s="34">
        <f t="shared" si="41"/>
        <v>-5106.5999999999995</v>
      </c>
    </row>
    <row r="287" spans="1:10">
      <c r="A287"/>
      <c r="B287"/>
      <c r="E287" s="97">
        <f t="shared" si="42"/>
        <v>43942</v>
      </c>
      <c r="F287" s="97" t="str">
        <f t="shared" si="42"/>
        <v>FACEBK *FNBVFRETA2 fb.me/ads - FB ADS</v>
      </c>
      <c r="G287" s="34">
        <f>J286</f>
        <v>-5106.5999999999995</v>
      </c>
      <c r="I287" s="34">
        <f t="shared" si="43"/>
        <v>48.24</v>
      </c>
      <c r="J287" s="34">
        <f t="shared" si="41"/>
        <v>-5154.8399999999992</v>
      </c>
    </row>
    <row r="288" spans="1:10">
      <c r="A288"/>
      <c r="B288"/>
      <c r="E288" s="97">
        <f>E1270</f>
        <v>43935</v>
      </c>
      <c r="F288" s="97" t="str">
        <f>F1270</f>
        <v xml:space="preserve">PURCHASE INTEREST - Fee </v>
      </c>
      <c r="G288" s="34">
        <f t="shared" si="37"/>
        <v>-5154.8399999999992</v>
      </c>
      <c r="I288" s="34">
        <f>H1270</f>
        <v>0.08</v>
      </c>
      <c r="J288" s="34">
        <f t="shared" ref="J288:J293" si="44">G288+H288-I288</f>
        <v>-5154.9199999999992</v>
      </c>
    </row>
    <row r="289" spans="1:10">
      <c r="A289"/>
      <c r="B289"/>
      <c r="E289" s="97">
        <f>E1271</f>
        <v>43936</v>
      </c>
      <c r="F289" s="97" t="str">
        <f>F1271</f>
        <v xml:space="preserve">INTEREST REVERSAL TORONTO, ON - Fee </v>
      </c>
      <c r="G289" s="34">
        <f t="shared" si="37"/>
        <v>-5154.9199999999992</v>
      </c>
      <c r="H289" s="34">
        <f>I1271</f>
        <v>0.08</v>
      </c>
      <c r="J289" s="34">
        <f t="shared" si="44"/>
        <v>-5154.8399999999992</v>
      </c>
    </row>
    <row r="290" spans="1:10">
      <c r="A290"/>
      <c r="B290"/>
      <c r="E290" s="97">
        <f>E53</f>
        <v>43941</v>
      </c>
      <c r="F290" s="97" t="str">
        <f>F53</f>
        <v>WWW.ALIBABA.COM LONDON - TAGS FOR INVENTORY</v>
      </c>
      <c r="G290" s="34">
        <f t="shared" si="37"/>
        <v>-5154.8399999999992</v>
      </c>
      <c r="I290" s="34">
        <f>H53</f>
        <v>216.2</v>
      </c>
      <c r="J290" s="34">
        <f t="shared" si="44"/>
        <v>-5371.0399999999991</v>
      </c>
    </row>
    <row r="291" spans="1:10">
      <c r="A291"/>
      <c r="B291"/>
      <c r="E291" s="97">
        <f>E468</f>
        <v>43941</v>
      </c>
      <c r="F291" s="97" t="str">
        <f>F468</f>
        <v>WWW.ALIBABA.COM LONDON - SHIPPING for inventory</v>
      </c>
      <c r="G291" s="34">
        <f t="shared" si="37"/>
        <v>-5371.0399999999991</v>
      </c>
      <c r="I291" s="34">
        <f>H468</f>
        <v>216.2</v>
      </c>
      <c r="J291" s="34">
        <f t="shared" si="44"/>
        <v>-5587.2399999999989</v>
      </c>
    </row>
    <row r="292" spans="1:10">
      <c r="A292"/>
      <c r="B292"/>
      <c r="E292" s="97">
        <f>E77</f>
        <v>43930</v>
      </c>
      <c r="F292" s="97" t="str">
        <f>F77</f>
        <v>PAYMENT THANK YOU/PAIEMEN T MERCI - PAYMENT TO CC</v>
      </c>
      <c r="G292" s="34">
        <f t="shared" si="37"/>
        <v>-5587.2399999999989</v>
      </c>
      <c r="H292" s="34">
        <f>I77</f>
        <v>1250</v>
      </c>
      <c r="J292" s="34">
        <f t="shared" si="44"/>
        <v>-4337.2399999999989</v>
      </c>
    </row>
    <row r="293" spans="1:10">
      <c r="A293"/>
      <c r="B293"/>
      <c r="E293" s="97">
        <f t="shared" ref="E293:F295" si="45">E28</f>
        <v>43938</v>
      </c>
      <c r="F293" s="97" t="str">
        <f t="shared" si="45"/>
        <v xml:space="preserve">WWW.ALIBABA.COM LONDON - inventory  - 210 PIECES </v>
      </c>
      <c r="G293" s="34">
        <f t="shared" si="37"/>
        <v>-4337.2399999999989</v>
      </c>
      <c r="I293" s="34">
        <f>H28</f>
        <v>751.54</v>
      </c>
      <c r="J293" s="34">
        <f t="shared" si="44"/>
        <v>-5088.7799999999988</v>
      </c>
    </row>
    <row r="294" spans="1:10">
      <c r="A294"/>
      <c r="B294"/>
      <c r="E294" s="97">
        <f t="shared" si="45"/>
        <v>43941</v>
      </c>
      <c r="F294" s="97" t="str">
        <f t="shared" si="45"/>
        <v>WWW.ALIBABA.COM LONDON - inventory  - This was total with the 210 pieces, remainder of price</v>
      </c>
      <c r="G294" s="34">
        <f t="shared" si="37"/>
        <v>-5088.7799999999988</v>
      </c>
      <c r="I294" s="34">
        <f>H29</f>
        <v>123.54</v>
      </c>
      <c r="J294" s="34">
        <f t="shared" si="41"/>
        <v>-5212.3199999999988</v>
      </c>
    </row>
    <row r="295" spans="1:10">
      <c r="A295"/>
      <c r="B295"/>
      <c r="E295" s="97">
        <f t="shared" si="45"/>
        <v>43941</v>
      </c>
      <c r="F295" s="97" t="str">
        <f t="shared" si="45"/>
        <v>WWW.ALIBABA.COM LONDON - Inventory  - This was total with the 210 pieces, remainder of price</v>
      </c>
      <c r="G295" s="34">
        <f t="shared" si="37"/>
        <v>-5212.3199999999988</v>
      </c>
      <c r="I295" s="34">
        <f>H30</f>
        <v>432.39</v>
      </c>
      <c r="J295" s="34">
        <f t="shared" si="41"/>
        <v>-5644.7099999999991</v>
      </c>
    </row>
    <row r="296" spans="1:10">
      <c r="E296" s="97">
        <f>E79</f>
        <v>43943</v>
      </c>
      <c r="F296" s="97" t="str">
        <f>F79</f>
        <v>PAYMENT THANK YOU/PAIEMEN T MERCI - PAYMENT TO CC</v>
      </c>
      <c r="G296" s="34">
        <f>J295</f>
        <v>-5644.7099999999991</v>
      </c>
      <c r="H296" s="34">
        <f>I79</f>
        <v>3653</v>
      </c>
      <c r="J296" s="34">
        <f t="shared" si="41"/>
        <v>-1991.7099999999991</v>
      </c>
    </row>
    <row r="297" spans="1:10">
      <c r="E297" s="97">
        <f t="shared" ref="E297:F299" si="46">E31</f>
        <v>43943</v>
      </c>
      <c r="F297" s="97" t="str">
        <f t="shared" si="46"/>
        <v>WWW.ALIBABA.COM LONDON - Inventory  - Re stock 70 pcs</v>
      </c>
      <c r="G297" s="34">
        <f t="shared" si="37"/>
        <v>-1991.7099999999991</v>
      </c>
      <c r="I297" s="34">
        <f>H31</f>
        <v>545.64</v>
      </c>
      <c r="J297" s="34">
        <f t="shared" si="41"/>
        <v>-2537.349999999999</v>
      </c>
    </row>
    <row r="298" spans="1:10">
      <c r="E298" s="97">
        <f t="shared" si="46"/>
        <v>43950</v>
      </c>
      <c r="F298" s="97" t="str">
        <f t="shared" si="46"/>
        <v>PAYPAL *YQ811ANG 4029357733, CA - Inventory  - 50pcs</v>
      </c>
      <c r="G298" s="34">
        <f t="shared" si="37"/>
        <v>-2537.349999999999</v>
      </c>
      <c r="I298" s="34">
        <f>H32</f>
        <v>340</v>
      </c>
      <c r="J298" s="34">
        <f t="shared" si="41"/>
        <v>-2877.349999999999</v>
      </c>
    </row>
    <row r="299" spans="1:10">
      <c r="E299" s="97">
        <f t="shared" si="46"/>
        <v>43950</v>
      </c>
      <c r="F299" s="97" t="str">
        <f t="shared" si="46"/>
        <v>PAYPAL *BALI SWIM 4029357733 - Inventory  - THIS IS SAMPLES FOR 120 PIECES</v>
      </c>
      <c r="G299" s="34">
        <f t="shared" si="37"/>
        <v>-2877.349999999999</v>
      </c>
      <c r="I299" s="34">
        <f>H33</f>
        <v>787.68</v>
      </c>
      <c r="J299" s="34">
        <f t="shared" si="41"/>
        <v>-3665.0299999999988</v>
      </c>
    </row>
    <row r="300" spans="1:10">
      <c r="E300" s="97">
        <f>E895</f>
        <v>43977</v>
      </c>
      <c r="F300" s="97" t="str">
        <f>F895</f>
        <v>Subscription Time Doctor - Employees Use 3 users @$10/user</v>
      </c>
      <c r="G300" s="34">
        <f t="shared" si="37"/>
        <v>-3665.0299999999988</v>
      </c>
      <c r="I300" s="34">
        <f>H895</f>
        <v>30</v>
      </c>
      <c r="J300" s="34">
        <f t="shared" ref="J300:J308" si="47">G300+H300-I300</f>
        <v>-3695.0299999999988</v>
      </c>
    </row>
    <row r="301" spans="1:10">
      <c r="E301" s="97">
        <f>E865</f>
        <v>43977</v>
      </c>
      <c r="F301" s="97" t="str">
        <f>_xlfn.CONCAT(D865,$E$1,F865)</f>
        <v xml:space="preserve">Dues and Subscription - Lead Pages - Lead Pages </v>
      </c>
      <c r="G301" s="34">
        <f t="shared" si="37"/>
        <v>-3695.0299999999988</v>
      </c>
      <c r="I301" s="34">
        <f>H865</f>
        <v>25</v>
      </c>
      <c r="J301" s="34">
        <f t="shared" si="47"/>
        <v>-3720.0299999999988</v>
      </c>
    </row>
    <row r="302" spans="1:10">
      <c r="E302" s="97">
        <f>E55</f>
        <v>43955</v>
      </c>
      <c r="F302" s="97" t="str">
        <f>_xlfn.CONCAT(D53,$E$1,F55)</f>
        <v>Packing Material - Postcards - 1000 qty</v>
      </c>
      <c r="G302" s="34">
        <f t="shared" si="37"/>
        <v>-3720.0299999999988</v>
      </c>
      <c r="I302" s="34">
        <f>H55</f>
        <v>107.91999999999999</v>
      </c>
      <c r="J302" s="34">
        <f t="shared" si="47"/>
        <v>-3827.9499999999989</v>
      </c>
    </row>
    <row r="303" spans="1:10">
      <c r="E303" s="97">
        <f>E531</f>
        <v>43971</v>
      </c>
      <c r="F303" s="97" t="str">
        <f>F531</f>
        <v>FB ads</v>
      </c>
      <c r="G303" s="34">
        <f t="shared" si="37"/>
        <v>-3827.9499999999989</v>
      </c>
      <c r="I303" s="34">
        <f>H531</f>
        <v>439.63</v>
      </c>
      <c r="J303" s="34">
        <f t="shared" si="47"/>
        <v>-4267.579999999999</v>
      </c>
    </row>
    <row r="304" spans="1:10">
      <c r="E304" s="97">
        <f>E532</f>
        <v>43982</v>
      </c>
      <c r="F304" s="97" t="str">
        <f>F532</f>
        <v>FB ADS</v>
      </c>
      <c r="G304" s="34">
        <f t="shared" si="37"/>
        <v>-4267.579999999999</v>
      </c>
      <c r="I304" s="34">
        <f>H532</f>
        <v>50.704659000000007</v>
      </c>
      <c r="J304" s="34">
        <f t="shared" si="47"/>
        <v>-4318.284658999999</v>
      </c>
    </row>
    <row r="305" spans="5:10">
      <c r="E305" s="97">
        <f>E955</f>
        <v>43960</v>
      </c>
      <c r="F305" s="97" t="str">
        <f>F955</f>
        <v>Financial Analysis</v>
      </c>
      <c r="G305" s="34">
        <f t="shared" si="37"/>
        <v>-4318.284658999999</v>
      </c>
      <c r="I305" s="34">
        <f>H955</f>
        <v>350</v>
      </c>
      <c r="J305" s="34">
        <f t="shared" si="47"/>
        <v>-4668.284658999999</v>
      </c>
    </row>
    <row r="306" spans="5:10">
      <c r="E306" s="97">
        <f>E652</f>
        <v>43970</v>
      </c>
      <c r="F306" s="97" t="str">
        <f>F652</f>
        <v>Masks 1000 qty</v>
      </c>
      <c r="G306" s="34">
        <f t="shared" si="37"/>
        <v>-4668.284658999999</v>
      </c>
      <c r="I306" s="34">
        <f>H652</f>
        <v>1200</v>
      </c>
      <c r="J306" s="34">
        <f t="shared" si="47"/>
        <v>-5868.284658999999</v>
      </c>
    </row>
    <row r="307" spans="5:10">
      <c r="E307" s="97">
        <f>E653</f>
        <v>43980</v>
      </c>
      <c r="F307" s="97" t="str">
        <f>F653</f>
        <v>Duties for mask</v>
      </c>
      <c r="G307" s="34">
        <f>J306</f>
        <v>-5868.284658999999</v>
      </c>
      <c r="I307" s="34">
        <f>H653</f>
        <v>29.043999999999997</v>
      </c>
      <c r="J307" s="34">
        <f t="shared" si="47"/>
        <v>-5897.3286589999989</v>
      </c>
    </row>
    <row r="308" spans="5:10">
      <c r="E308" s="97">
        <f t="shared" ref="E308:F310" si="48">E57</f>
        <v>43965</v>
      </c>
      <c r="F308" s="97" t="str">
        <f t="shared" si="48"/>
        <v>Duties for satin bags</v>
      </c>
      <c r="G308" s="34">
        <f>J307</f>
        <v>-5897.3286589999989</v>
      </c>
      <c r="I308" s="34">
        <f>H57</f>
        <v>42.713999999999999</v>
      </c>
      <c r="J308" s="34">
        <f t="shared" si="47"/>
        <v>-5940.0426589999988</v>
      </c>
    </row>
    <row r="309" spans="5:10">
      <c r="E309" s="97">
        <f t="shared" si="48"/>
        <v>43965</v>
      </c>
      <c r="F309" s="97" t="str">
        <f t="shared" si="48"/>
        <v>Satinbags 1000 qty</v>
      </c>
      <c r="G309" s="34">
        <f t="shared" ref="G309:G337" si="49">J308</f>
        <v>-5940.0426589999988</v>
      </c>
      <c r="I309" s="34">
        <f>H58</f>
        <v>530</v>
      </c>
      <c r="J309" s="34">
        <f t="shared" ref="J309:J337" si="50">G309+H309-I309</f>
        <v>-6470.0426589999988</v>
      </c>
    </row>
    <row r="310" spans="5:10">
      <c r="E310" s="97">
        <f t="shared" si="48"/>
        <v>43979</v>
      </c>
      <c r="F310" s="97" t="str">
        <f t="shared" si="48"/>
        <v>2000 tags</v>
      </c>
      <c r="G310" s="34">
        <f t="shared" si="49"/>
        <v>-6470.0426589999988</v>
      </c>
      <c r="I310" s="34">
        <f>H59</f>
        <v>200</v>
      </c>
      <c r="J310" s="34">
        <f t="shared" si="50"/>
        <v>-6670.0426589999988</v>
      </c>
    </row>
    <row r="311" spans="5:10">
      <c r="E311" s="97">
        <f>E489</f>
        <v>43965</v>
      </c>
      <c r="F311" s="97" t="str">
        <f>F489</f>
        <v>Duties for shipment in may 10</v>
      </c>
      <c r="G311" s="34">
        <f t="shared" si="49"/>
        <v>-6670.0426589999988</v>
      </c>
      <c r="I311" s="34">
        <f>H489</f>
        <v>81.156599999999997</v>
      </c>
      <c r="J311" s="34">
        <f t="shared" si="50"/>
        <v>-6751.1992589999991</v>
      </c>
    </row>
    <row r="312" spans="5:10">
      <c r="E312" s="97">
        <f>E490</f>
        <v>43976</v>
      </c>
      <c r="F312" s="97" t="str">
        <f>F490</f>
        <v>Extra shipping from may 19</v>
      </c>
      <c r="G312" s="34">
        <f t="shared" si="49"/>
        <v>-6751.1992589999991</v>
      </c>
      <c r="I312" s="34">
        <f>H490</f>
        <v>133</v>
      </c>
      <c r="J312" s="34">
        <f t="shared" si="50"/>
        <v>-6884.1992589999991</v>
      </c>
    </row>
    <row r="313" spans="5:10">
      <c r="E313" s="97">
        <f t="shared" ref="E313:F315" si="51">E35</f>
        <v>43961</v>
      </c>
      <c r="F313" s="97" t="str">
        <f t="shared" si="51"/>
        <v>WWW.ALIBABA.COM LONDON Remainder of the new collection, the total was 5150 USD, 2500 USD was already paid in March</v>
      </c>
      <c r="G313" s="34">
        <f t="shared" si="49"/>
        <v>-6884.1992589999991</v>
      </c>
      <c r="I313" s="34">
        <f>H35</f>
        <v>2744.3898000000004</v>
      </c>
      <c r="J313" s="34">
        <f t="shared" si="50"/>
        <v>-9628.5890589999999</v>
      </c>
    </row>
    <row r="314" spans="5:10">
      <c r="E314" s="97">
        <f t="shared" si="51"/>
        <v>43970</v>
      </c>
      <c r="F314" s="97" t="str">
        <f t="shared" si="51"/>
        <v>Julie set restock - 320 pieces 4 colors in JULIE set</v>
      </c>
      <c r="G314" s="34">
        <f t="shared" si="49"/>
        <v>-9628.5890589999999</v>
      </c>
      <c r="I314" s="34">
        <f>H36</f>
        <v>2485</v>
      </c>
      <c r="J314" s="34">
        <f t="shared" si="50"/>
        <v>-12113.589059</v>
      </c>
    </row>
    <row r="315" spans="5:10">
      <c r="E315" s="97">
        <f t="shared" si="51"/>
        <v>43979</v>
      </c>
      <c r="F315" s="97" t="str">
        <f t="shared" si="51"/>
        <v>592 swim set re stock ready designs</v>
      </c>
      <c r="G315" s="34">
        <f t="shared" si="49"/>
        <v>-12113.589059</v>
      </c>
      <c r="I315" s="34">
        <f>H37</f>
        <v>5000</v>
      </c>
      <c r="J315" s="34">
        <f t="shared" si="50"/>
        <v>-17113.589058999998</v>
      </c>
    </row>
    <row r="316" spans="5:10">
      <c r="E316" s="97">
        <f>E491</f>
        <v>43982</v>
      </c>
      <c r="F316" s="97" t="str">
        <f>F491</f>
        <v xml:space="preserve">SHOPIFY SHIPPING </v>
      </c>
      <c r="G316" s="34">
        <f t="shared" si="49"/>
        <v>-17113.589058999998</v>
      </c>
      <c r="I316" s="34">
        <f>H491</f>
        <v>235.29000000000002</v>
      </c>
      <c r="J316" s="34">
        <f t="shared" si="50"/>
        <v>-17348.879058999999</v>
      </c>
    </row>
    <row r="317" spans="5:10">
      <c r="E317" s="97">
        <f>E886</f>
        <v>43982</v>
      </c>
      <c r="F317" s="97" t="str">
        <f>F886</f>
        <v>SUBSCRIPTION OF 79 USD</v>
      </c>
      <c r="G317" s="34">
        <f t="shared" si="49"/>
        <v>-17348.879058999999</v>
      </c>
      <c r="I317" s="34">
        <f>H886</f>
        <v>79</v>
      </c>
      <c r="J317" s="34">
        <f t="shared" si="50"/>
        <v>-17427.879058999999</v>
      </c>
    </row>
    <row r="318" spans="5:10">
      <c r="E318" s="97">
        <f>E844</f>
        <v>43982</v>
      </c>
      <c r="F318" s="97" t="str">
        <f>F844</f>
        <v>GOOGLE *GSUITE_escapes for the month of May 20</v>
      </c>
      <c r="G318" s="34">
        <f t="shared" si="49"/>
        <v>-17427.879058999999</v>
      </c>
      <c r="I318" s="34">
        <f>H844</f>
        <v>11.11</v>
      </c>
      <c r="J318" s="34">
        <f t="shared" si="50"/>
        <v>-17438.989059</v>
      </c>
    </row>
    <row r="319" spans="5:10">
      <c r="E319" s="97">
        <f>E534</f>
        <v>44012</v>
      </c>
      <c r="F319" s="97" t="str">
        <f>F534</f>
        <v>FB ADS</v>
      </c>
      <c r="G319" s="34">
        <f t="shared" si="49"/>
        <v>-17438.989059</v>
      </c>
      <c r="I319" s="34">
        <f>H534</f>
        <v>196.3235294117647</v>
      </c>
      <c r="J319" s="34">
        <f t="shared" si="50"/>
        <v>-17635.312588411765</v>
      </c>
    </row>
    <row r="320" spans="5:10">
      <c r="E320" s="97">
        <f>E956</f>
        <v>44012</v>
      </c>
      <c r="F320" s="97" t="str">
        <f>F956</f>
        <v>Financial Analysis - Nida</v>
      </c>
      <c r="G320" s="34">
        <f t="shared" si="49"/>
        <v>-17635.312588411765</v>
      </c>
      <c r="I320" s="34">
        <f>H956</f>
        <v>150</v>
      </c>
      <c r="J320" s="34">
        <f t="shared" si="50"/>
        <v>-17785.312588411765</v>
      </c>
    </row>
    <row r="321" spans="5:10">
      <c r="E321" s="97">
        <f>E845</f>
        <v>44012</v>
      </c>
      <c r="F321" s="97" t="str">
        <f>F845</f>
        <v>GOOGLE *GSUITE_escapes for the month of Jun 20</v>
      </c>
      <c r="G321" s="34">
        <f t="shared" si="49"/>
        <v>-17785.312588411765</v>
      </c>
      <c r="I321" s="34">
        <f>H845</f>
        <v>18</v>
      </c>
      <c r="J321" s="34">
        <f t="shared" si="50"/>
        <v>-17803.312588411765</v>
      </c>
    </row>
    <row r="322" spans="5:10">
      <c r="E322" s="97">
        <f>E321</f>
        <v>44012</v>
      </c>
      <c r="F322" s="97" t="str">
        <f>F866</f>
        <v xml:space="preserve">Lead Pages </v>
      </c>
      <c r="G322" s="34">
        <f t="shared" si="49"/>
        <v>-17803.312588411765</v>
      </c>
      <c r="I322" s="34">
        <f>H866</f>
        <v>25</v>
      </c>
      <c r="J322" s="34">
        <f t="shared" si="50"/>
        <v>-17828.312588411765</v>
      </c>
    </row>
    <row r="323" spans="5:10">
      <c r="E323" s="97">
        <f>E322</f>
        <v>44012</v>
      </c>
      <c r="F323" s="97" t="str">
        <f>F896</f>
        <v>Subscription Time Doctor - Employees Use 3 users @$10/user</v>
      </c>
      <c r="G323" s="34">
        <f t="shared" si="49"/>
        <v>-17828.312588411765</v>
      </c>
      <c r="I323" s="34">
        <f>H896</f>
        <v>30</v>
      </c>
      <c r="J323" s="34">
        <f t="shared" si="50"/>
        <v>-17858.312588411765</v>
      </c>
    </row>
    <row r="324" spans="5:10">
      <c r="E324" s="97">
        <f>E897</f>
        <v>44043</v>
      </c>
      <c r="F324" s="97" t="str">
        <f>F897</f>
        <v>Subscription Time Doctor - Employees Use 3 users @$10/user</v>
      </c>
      <c r="G324" s="34">
        <f t="shared" si="49"/>
        <v>-17858.312588411765</v>
      </c>
      <c r="I324" s="34">
        <f>H897</f>
        <v>30</v>
      </c>
      <c r="J324" s="34">
        <f t="shared" si="50"/>
        <v>-17888.312588411765</v>
      </c>
    </row>
    <row r="325" spans="5:10">
      <c r="E325" s="97">
        <f>E758</f>
        <v>44074</v>
      </c>
      <c r="F325" s="97" t="str">
        <f>F758</f>
        <v>yaiko</v>
      </c>
      <c r="G325" s="34">
        <f t="shared" si="49"/>
        <v>-17888.312588411765</v>
      </c>
      <c r="I325" s="34">
        <f>H758</f>
        <v>88</v>
      </c>
      <c r="J325" s="34">
        <f t="shared" si="50"/>
        <v>-17976.312588411765</v>
      </c>
    </row>
    <row r="326" spans="5:10">
      <c r="E326" s="97">
        <f>E724</f>
        <v>44074</v>
      </c>
      <c r="F326" s="97" t="str">
        <f>F724</f>
        <v>kim pay</v>
      </c>
      <c r="G326" s="34">
        <f t="shared" si="49"/>
        <v>-17976.312588411765</v>
      </c>
      <c r="I326" s="34">
        <f>H724</f>
        <v>666.92307692307691</v>
      </c>
      <c r="J326" s="34">
        <f t="shared" si="50"/>
        <v>-18643.235665334843</v>
      </c>
    </row>
    <row r="327" spans="5:10">
      <c r="E327" s="97">
        <f>E868</f>
        <v>44074</v>
      </c>
      <c r="F327" s="97" t="str">
        <f>F868</f>
        <v>lead pages</v>
      </c>
      <c r="G327" s="34">
        <f t="shared" si="49"/>
        <v>-18643.235665334843</v>
      </c>
      <c r="I327" s="34">
        <f>H868</f>
        <v>38.46153846153846</v>
      </c>
      <c r="J327" s="34">
        <f t="shared" si="50"/>
        <v>-18681.697203796382</v>
      </c>
    </row>
    <row r="328" spans="5:10">
      <c r="E328" s="97">
        <f>E538</f>
        <v>44074</v>
      </c>
      <c r="F328" s="97" t="str">
        <f>F538</f>
        <v>fb ads</v>
      </c>
      <c r="G328" s="34">
        <f t="shared" si="49"/>
        <v>-18681.697203796382</v>
      </c>
      <c r="I328" s="34">
        <f>H538</f>
        <v>836</v>
      </c>
      <c r="J328" s="34">
        <f t="shared" si="50"/>
        <v>-19517.697203796382</v>
      </c>
    </row>
    <row r="329" spans="5:10">
      <c r="F329" s="97"/>
      <c r="G329" s="34">
        <f t="shared" si="49"/>
        <v>-19517.697203796382</v>
      </c>
      <c r="J329" s="34">
        <f t="shared" si="50"/>
        <v>-19517.697203796382</v>
      </c>
    </row>
    <row r="330" spans="5:10">
      <c r="F330" s="97"/>
      <c r="G330" s="34">
        <f t="shared" si="49"/>
        <v>-19517.697203796382</v>
      </c>
      <c r="J330" s="34">
        <f t="shared" si="50"/>
        <v>-19517.697203796382</v>
      </c>
    </row>
    <row r="331" spans="5:10">
      <c r="F331" s="97"/>
      <c r="G331" s="34">
        <f t="shared" si="49"/>
        <v>-19517.697203796382</v>
      </c>
      <c r="J331" s="34">
        <f t="shared" si="50"/>
        <v>-19517.697203796382</v>
      </c>
    </row>
    <row r="332" spans="5:10">
      <c r="F332" s="97"/>
      <c r="G332" s="34">
        <f t="shared" si="49"/>
        <v>-19517.697203796382</v>
      </c>
      <c r="J332" s="34">
        <f t="shared" si="50"/>
        <v>-19517.697203796382</v>
      </c>
    </row>
    <row r="333" spans="5:10">
      <c r="F333" s="97"/>
      <c r="G333" s="34">
        <f t="shared" si="49"/>
        <v>-19517.697203796382</v>
      </c>
      <c r="J333" s="34">
        <f t="shared" si="50"/>
        <v>-19517.697203796382</v>
      </c>
    </row>
    <row r="334" spans="5:10">
      <c r="F334" s="97"/>
      <c r="G334" s="34">
        <f t="shared" si="49"/>
        <v>-19517.697203796382</v>
      </c>
      <c r="J334" s="34">
        <f t="shared" si="50"/>
        <v>-19517.697203796382</v>
      </c>
    </row>
    <row r="335" spans="5:10">
      <c r="F335" s="97"/>
      <c r="G335" s="34">
        <f t="shared" si="49"/>
        <v>-19517.697203796382</v>
      </c>
      <c r="J335" s="34">
        <f t="shared" si="50"/>
        <v>-19517.697203796382</v>
      </c>
    </row>
    <row r="336" spans="5:10">
      <c r="F336" s="97"/>
      <c r="G336" s="34">
        <f t="shared" si="49"/>
        <v>-19517.697203796382</v>
      </c>
      <c r="J336" s="34">
        <f t="shared" si="50"/>
        <v>-19517.697203796382</v>
      </c>
    </row>
    <row r="337" spans="1:10">
      <c r="F337" s="97"/>
      <c r="G337" s="34">
        <f t="shared" si="49"/>
        <v>-19517.697203796382</v>
      </c>
      <c r="J337" s="34">
        <f t="shared" si="50"/>
        <v>-19517.697203796382</v>
      </c>
    </row>
    <row r="338" spans="1:10">
      <c r="A338" s="38">
        <v>70001</v>
      </c>
      <c r="C338" s="33" t="s">
        <v>11</v>
      </c>
    </row>
    <row r="339" spans="1:10">
      <c r="B339" s="38">
        <v>71001</v>
      </c>
      <c r="D339" s="33" t="s">
        <v>194</v>
      </c>
      <c r="E339" s="97">
        <f>'Sales Jan to Aug'!A32</f>
        <v>43861</v>
      </c>
      <c r="F339" t="str">
        <f>"Total Gross Sales for the month of Jan 2020 as per shopify - "&amp;'Sales Jan to Aug'!B33&amp;" pcs"</f>
        <v>Total Gross Sales for the month of Jan 2020 as per shopify - 80 pcs</v>
      </c>
      <c r="G339" s="34">
        <f t="shared" ref="G339:G350" si="52">J338</f>
        <v>0</v>
      </c>
      <c r="I339" s="34">
        <f>'Sales Jan to Aug'!C33</f>
        <v>4259.49</v>
      </c>
      <c r="J339" s="34">
        <f t="shared" ref="J339:J350" si="53">G339+H339-I339</f>
        <v>-4259.49</v>
      </c>
    </row>
    <row r="340" spans="1:10">
      <c r="E340" s="97">
        <f>'Sales Jan to Aug'!A63</f>
        <v>43890</v>
      </c>
      <c r="F340" t="str">
        <f>"Total Gross Sales for the month of Feb 2020 as per shopify - "&amp;'Sales Jan to Aug'!B64&amp;" pcs"</f>
        <v>Total Gross Sales for the month of Feb 2020 as per shopify - 20 pcs</v>
      </c>
      <c r="G340" s="34">
        <f t="shared" si="52"/>
        <v>-4259.49</v>
      </c>
      <c r="I340" s="34">
        <f>'Sales Jan to Aug'!C64</f>
        <v>1100</v>
      </c>
      <c r="J340" s="34">
        <f t="shared" si="53"/>
        <v>-5359.49</v>
      </c>
    </row>
    <row r="341" spans="1:10">
      <c r="E341" s="97">
        <f>'Sales Jan to Aug'!A96</f>
        <v>43921</v>
      </c>
      <c r="F341" t="str">
        <f>"Total Gross Sales for the month of Mar 2020 as per shopify - "&amp;'Sales Jan to Aug'!B97&amp;" pcs"</f>
        <v>Total Gross Sales for the month of Mar 2020 as per shopify - 55 pcs</v>
      </c>
      <c r="G341" s="34">
        <f t="shared" si="52"/>
        <v>-5359.49</v>
      </c>
      <c r="I341" s="34">
        <f>'Sales Jan to Aug'!C97</f>
        <v>3367.7999999999993</v>
      </c>
      <c r="J341" s="34">
        <f t="shared" si="53"/>
        <v>-8727.2899999999991</v>
      </c>
    </row>
    <row r="342" spans="1:10">
      <c r="A342"/>
      <c r="E342" s="97">
        <f>'Sales Jan to Aug'!A128</f>
        <v>43951</v>
      </c>
      <c r="F342" t="str">
        <f>"Total Gross Sales for the month of Apr 2020 as per shopify - "&amp;'Sales Jan to Aug'!B129&amp;" pcs"</f>
        <v>Total Gross Sales for the month of Apr 2020 as per shopify - 115 pcs</v>
      </c>
      <c r="G342" s="34">
        <f t="shared" si="52"/>
        <v>-8727.2899999999991</v>
      </c>
      <c r="I342" s="34">
        <f>'Sales Jan to Aug'!C129</f>
        <v>6858.85</v>
      </c>
      <c r="J342" s="34">
        <f t="shared" si="53"/>
        <v>-15586.14</v>
      </c>
    </row>
    <row r="343" spans="1:10">
      <c r="A343"/>
      <c r="E343" s="97">
        <f>'Sales Jan to Aug'!A161</f>
        <v>43982</v>
      </c>
      <c r="F343" t="str">
        <f>"Total Gross Sales for the month of May 2020 as per shopify - "&amp;'Sales Jan to Aug'!B162&amp;" pcs"</f>
        <v>Total Gross Sales for the month of May 2020 as per shopify - 270 pcs</v>
      </c>
      <c r="G343" s="34">
        <f t="shared" si="52"/>
        <v>-15586.14</v>
      </c>
      <c r="I343" s="34">
        <f>'Sales Jan to Aug'!C162</f>
        <v>23882.880000000005</v>
      </c>
      <c r="J343" s="34">
        <f t="shared" si="53"/>
        <v>-39469.020000000004</v>
      </c>
    </row>
    <row r="344" spans="1:10">
      <c r="A344"/>
      <c r="E344" s="97">
        <v>44012</v>
      </c>
      <c r="F344" t="str">
        <f>"Total Gross Sales for the month of Jun 2020 as per shopify - "&amp;'Sales Jan to Aug'!B194&amp;" pcs"</f>
        <v>Total Gross Sales for the month of Jun 2020 as per shopify - 430 pcs</v>
      </c>
      <c r="G344" s="34">
        <f t="shared" si="52"/>
        <v>-39469.020000000004</v>
      </c>
      <c r="I344" s="34">
        <f>'Sales Jan to Aug'!C194</f>
        <v>36598.509999999995</v>
      </c>
      <c r="J344" s="34">
        <f t="shared" si="53"/>
        <v>-76067.53</v>
      </c>
    </row>
    <row r="345" spans="1:10">
      <c r="A345"/>
      <c r="E345" s="97">
        <v>44043</v>
      </c>
      <c r="F345" t="str">
        <f>"Total Gross Sales for the month of Jul 2020 as per shopify - "&amp;'Sales Jan to Aug'!B227&amp;" pcs"</f>
        <v>Total Gross Sales for the month of Jul 2020 as per shopify - 599 pcs</v>
      </c>
      <c r="G345" s="34">
        <f t="shared" si="52"/>
        <v>-76067.53</v>
      </c>
      <c r="I345" s="34">
        <f>'Sales Jan to Aug'!C227</f>
        <v>55163.05999999999</v>
      </c>
      <c r="J345" s="34">
        <f t="shared" si="53"/>
        <v>-131230.59</v>
      </c>
    </row>
    <row r="346" spans="1:10">
      <c r="A346"/>
      <c r="G346" s="34">
        <f t="shared" si="52"/>
        <v>-131230.59</v>
      </c>
      <c r="J346" s="34">
        <f t="shared" si="53"/>
        <v>-131230.59</v>
      </c>
    </row>
    <row r="347" spans="1:10">
      <c r="A347"/>
      <c r="G347" s="34">
        <f t="shared" si="52"/>
        <v>-131230.59</v>
      </c>
      <c r="J347" s="34">
        <f t="shared" si="53"/>
        <v>-131230.59</v>
      </c>
    </row>
    <row r="348" spans="1:10">
      <c r="A348"/>
      <c r="G348" s="34">
        <f t="shared" si="52"/>
        <v>-131230.59</v>
      </c>
      <c r="J348" s="34">
        <f t="shared" si="53"/>
        <v>-131230.59</v>
      </c>
    </row>
    <row r="349" spans="1:10">
      <c r="A349"/>
      <c r="G349" s="34">
        <f t="shared" si="52"/>
        <v>-131230.59</v>
      </c>
      <c r="J349" s="34">
        <f t="shared" si="53"/>
        <v>-131230.59</v>
      </c>
    </row>
    <row r="350" spans="1:10">
      <c r="A350"/>
      <c r="G350" s="34">
        <f t="shared" si="52"/>
        <v>-131230.59</v>
      </c>
      <c r="J350" s="34">
        <f t="shared" si="53"/>
        <v>-131230.59</v>
      </c>
    </row>
    <row r="352" spans="1:10">
      <c r="A352"/>
      <c r="B352" s="38">
        <v>72001</v>
      </c>
      <c r="D352" s="33" t="s">
        <v>202</v>
      </c>
      <c r="E352" s="97">
        <f t="shared" ref="E352:E357" si="54">E339</f>
        <v>43861</v>
      </c>
      <c r="F352" t="str">
        <f>"Total Discount Allowed for the month of Jan 2020 as per shopify - "&amp;'Sales Jan to Aug'!B33&amp;" pcs"</f>
        <v>Total Discount Allowed for the month of Jan 2020 as per shopify - 80 pcs</v>
      </c>
      <c r="G352" s="34">
        <v>0</v>
      </c>
      <c r="H352" s="34">
        <f>-'Sales Jan to Aug'!D33</f>
        <v>3352.1</v>
      </c>
      <c r="J352" s="34">
        <f>G352+H352-I352</f>
        <v>3352.1</v>
      </c>
    </row>
    <row r="353" spans="1:10">
      <c r="A353"/>
      <c r="E353" s="97">
        <f t="shared" si="54"/>
        <v>43890</v>
      </c>
      <c r="F353" t="str">
        <f>"Total Discount Allowed for the month of Feb 2020 as per shopify - "&amp;'Sales Jan to Aug'!B64&amp;" pcs"</f>
        <v>Total Discount Allowed for the month of Feb 2020 as per shopify - 20 pcs</v>
      </c>
      <c r="G353" s="34">
        <f>J352</f>
        <v>3352.1</v>
      </c>
      <c r="H353" s="34">
        <f>-'Sales Jan to Aug'!D64</f>
        <v>653</v>
      </c>
      <c r="J353" s="34">
        <f t="shared" ref="J353:J364" si="55">G353+H353-I353</f>
        <v>4005.1</v>
      </c>
    </row>
    <row r="354" spans="1:10">
      <c r="A354"/>
      <c r="E354" s="97">
        <f t="shared" si="54"/>
        <v>43921</v>
      </c>
      <c r="F354" t="str">
        <f>"Total Discount Allowed for the month of Mar 2020 as per shopify - "&amp;'Sales Jan to Aug'!B97&amp;" pcs"</f>
        <v>Total Discount Allowed for the month of Mar 2020 as per shopify - 55 pcs</v>
      </c>
      <c r="G354" s="34">
        <f t="shared" ref="G354:G364" si="56">J353</f>
        <v>4005.1</v>
      </c>
      <c r="H354" s="34">
        <f>-'Sales Jan to Aug'!D97</f>
        <v>1775.14</v>
      </c>
      <c r="J354" s="34">
        <f t="shared" si="55"/>
        <v>5780.24</v>
      </c>
    </row>
    <row r="355" spans="1:10">
      <c r="A355"/>
      <c r="E355" s="97">
        <f t="shared" si="54"/>
        <v>43951</v>
      </c>
      <c r="F355" t="str">
        <f>"Total Discount Allowed for the month of Apr 2020 as per shopify - "&amp;'Sales Jan to Aug'!B129&amp;" pcs"</f>
        <v>Total Discount Allowed for the month of Apr 2020 as per shopify - 115 pcs</v>
      </c>
      <c r="G355" s="34">
        <f t="shared" si="56"/>
        <v>5780.24</v>
      </c>
      <c r="H355" s="34">
        <f>-'Sales Jan to Aug'!D129</f>
        <v>5072.55</v>
      </c>
      <c r="J355" s="34">
        <f t="shared" si="55"/>
        <v>10852.79</v>
      </c>
    </row>
    <row r="356" spans="1:10">
      <c r="A356"/>
      <c r="E356" s="97">
        <f t="shared" si="54"/>
        <v>43982</v>
      </c>
      <c r="F356" t="str">
        <f>"Total Discount Allowed for the month of May 2020 as per shopify - "&amp;'Sales Jan to Aug'!B162&amp;" pcs"</f>
        <v>Total Discount Allowed for the month of May 2020 as per shopify - 270 pcs</v>
      </c>
      <c r="G356" s="34">
        <f t="shared" si="56"/>
        <v>10852.79</v>
      </c>
      <c r="H356" s="34">
        <f>-'Sales Jan to Aug'!D162</f>
        <v>20669.059999999998</v>
      </c>
      <c r="J356" s="34">
        <f t="shared" si="55"/>
        <v>31521.85</v>
      </c>
    </row>
    <row r="357" spans="1:10">
      <c r="A357"/>
      <c r="E357" s="97">
        <f t="shared" si="54"/>
        <v>44012</v>
      </c>
      <c r="F357" t="str">
        <f>"Total Discount Allowed for the month of Jun 2020 as per shopify - "&amp;'Sales Jan to Aug'!B194&amp;" pcs"</f>
        <v>Total Discount Allowed for the month of Jun 2020 as per shopify - 430 pcs</v>
      </c>
      <c r="G357" s="34">
        <f t="shared" si="56"/>
        <v>31521.85</v>
      </c>
      <c r="H357" s="34">
        <f>-'Sales Jan to Aug'!D194</f>
        <v>29326.42</v>
      </c>
      <c r="J357" s="34">
        <f t="shared" si="55"/>
        <v>60848.27</v>
      </c>
    </row>
    <row r="358" spans="1:10">
      <c r="A358"/>
      <c r="E358" s="97">
        <f>E345</f>
        <v>44043</v>
      </c>
      <c r="F358" t="str">
        <f>"Total Discount Allowed for the month of Jul 2020 as per shopify - "&amp;'Sales Jan to Aug'!B227&amp;" pcs"</f>
        <v>Total Discount Allowed for the month of Jul 2020 as per shopify - 599 pcs</v>
      </c>
      <c r="G358" s="34">
        <f t="shared" si="56"/>
        <v>60848.27</v>
      </c>
      <c r="H358" s="34">
        <f>-'Sales Jan to Aug'!D227</f>
        <v>42359.540000000008</v>
      </c>
      <c r="J358" s="34">
        <f t="shared" si="55"/>
        <v>103207.81</v>
      </c>
    </row>
    <row r="359" spans="1:10">
      <c r="A359"/>
      <c r="G359" s="34">
        <f t="shared" si="56"/>
        <v>103207.81</v>
      </c>
      <c r="J359" s="34">
        <f t="shared" si="55"/>
        <v>103207.81</v>
      </c>
    </row>
    <row r="360" spans="1:10">
      <c r="A360"/>
      <c r="G360" s="34">
        <f t="shared" si="56"/>
        <v>103207.81</v>
      </c>
      <c r="J360" s="34">
        <f t="shared" si="55"/>
        <v>103207.81</v>
      </c>
    </row>
    <row r="361" spans="1:10">
      <c r="A361"/>
      <c r="G361" s="34">
        <f t="shared" si="56"/>
        <v>103207.81</v>
      </c>
      <c r="J361" s="34">
        <f t="shared" si="55"/>
        <v>103207.81</v>
      </c>
    </row>
    <row r="362" spans="1:10">
      <c r="A362"/>
      <c r="G362" s="34">
        <f t="shared" si="56"/>
        <v>103207.81</v>
      </c>
      <c r="J362" s="34">
        <f t="shared" si="55"/>
        <v>103207.81</v>
      </c>
    </row>
    <row r="363" spans="1:10">
      <c r="A363"/>
      <c r="G363" s="34">
        <f t="shared" si="56"/>
        <v>103207.81</v>
      </c>
      <c r="J363" s="34">
        <f t="shared" si="55"/>
        <v>103207.81</v>
      </c>
    </row>
    <row r="364" spans="1:10">
      <c r="A364"/>
      <c r="G364" s="34">
        <f t="shared" si="56"/>
        <v>103207.81</v>
      </c>
      <c r="J364" s="34">
        <f t="shared" si="55"/>
        <v>103207.81</v>
      </c>
    </row>
    <row r="366" spans="1:10">
      <c r="A366"/>
      <c r="B366" s="38">
        <v>73001</v>
      </c>
      <c r="D366" s="33" t="s">
        <v>618</v>
      </c>
      <c r="E366" s="97">
        <f t="shared" ref="E366:E371" si="57">E352</f>
        <v>43861</v>
      </c>
      <c r="F366" t="str">
        <f>"Total Tax for the month of Jan 2020 as per shopify - "&amp;'Sales Jan to Aug'!B33&amp;" pcs"</f>
        <v>Total Tax for the month of Jan 2020 as per shopify - 80 pcs</v>
      </c>
      <c r="G366" s="34">
        <v>0</v>
      </c>
      <c r="I366" s="34">
        <f>'Sales Jan to Aug'!H33</f>
        <v>249.40999999999997</v>
      </c>
      <c r="J366" s="34">
        <f t="shared" ref="J366:J390" si="58">G366+H366-I366</f>
        <v>-249.40999999999997</v>
      </c>
    </row>
    <row r="367" spans="1:10">
      <c r="A367"/>
      <c r="E367" s="97">
        <f t="shared" si="57"/>
        <v>43890</v>
      </c>
      <c r="F367" t="str">
        <f>"Total Tax for the month of Feb 2020 as per shopify - "&amp;'Sales Jan to Aug'!B64&amp;" pcs"</f>
        <v>Total Tax for the month of Feb 2020 as per shopify - 20 pcs</v>
      </c>
      <c r="G367" s="34">
        <f>J366</f>
        <v>-249.40999999999997</v>
      </c>
      <c r="I367" s="34">
        <f>'Sales Jan to Aug'!H64</f>
        <v>70.539999999999992</v>
      </c>
      <c r="J367" s="34">
        <f>G367+H367-I367</f>
        <v>-319.94999999999993</v>
      </c>
    </row>
    <row r="368" spans="1:10">
      <c r="A368"/>
      <c r="E368" s="97">
        <f t="shared" si="57"/>
        <v>43921</v>
      </c>
      <c r="F368" t="str">
        <f>"Total Tax for the month of Mar 2020 as per shopify - "&amp;'Sales Jan to Aug'!B97&amp;" pcs"</f>
        <v>Total Tax for the month of Mar 2020 as per shopify - 55 pcs</v>
      </c>
      <c r="G368" s="34">
        <f t="shared" ref="G368:G390" si="59">J367</f>
        <v>-319.94999999999993</v>
      </c>
      <c r="I368" s="34">
        <f>'Sales Jan to Aug'!H97</f>
        <v>222.65</v>
      </c>
      <c r="J368" s="34">
        <f>G368+H368-I368</f>
        <v>-542.59999999999991</v>
      </c>
    </row>
    <row r="369" spans="1:10">
      <c r="A369"/>
      <c r="E369" s="97">
        <f t="shared" si="57"/>
        <v>43951</v>
      </c>
      <c r="F369" t="str">
        <f>"Total Tax for the month of Apr 2020 as per shopify - "&amp;'Sales Jan to Aug'!B129&amp;" pcs"</f>
        <v>Total Tax for the month of Apr 2020 as per shopify - 115 pcs</v>
      </c>
      <c r="G369" s="34">
        <f t="shared" si="59"/>
        <v>-542.59999999999991</v>
      </c>
      <c r="I369" s="34">
        <f>'Sales Jan to Aug'!H129</f>
        <v>332.19</v>
      </c>
      <c r="J369" s="34">
        <f>G369+H369-I369</f>
        <v>-874.79</v>
      </c>
    </row>
    <row r="370" spans="1:10">
      <c r="A370"/>
      <c r="E370" s="97">
        <f t="shared" si="57"/>
        <v>43982</v>
      </c>
      <c r="F370" t="str">
        <f>"Total Tax for the month of May 2020 as per shopify - "&amp;'Sales Jan to Aug'!B162&amp;" pcs"</f>
        <v>Total Tax for the month of May 2020 as per shopify - 270 pcs</v>
      </c>
      <c r="G370" s="34">
        <f t="shared" si="59"/>
        <v>-874.79</v>
      </c>
      <c r="I370" s="34">
        <f>'Sales Jan to Aug'!H162</f>
        <v>604.91000000000008</v>
      </c>
      <c r="J370" s="34">
        <f>G370+H370-I370</f>
        <v>-1479.7</v>
      </c>
    </row>
    <row r="371" spans="1:10">
      <c r="A371"/>
      <c r="E371" s="97">
        <f t="shared" si="57"/>
        <v>44012</v>
      </c>
      <c r="F371" t="str">
        <f>"Total Tax for the month of Jun 2020 as per shopify - "&amp;'Sales Jan to Aug'!B194&amp;" pcs"</f>
        <v>Total Tax for the month of Jun 2020 as per shopify - 430 pcs</v>
      </c>
      <c r="G371" s="34">
        <f t="shared" si="59"/>
        <v>-1479.7</v>
      </c>
      <c r="I371" s="34">
        <f>'Sales Jan to Aug'!H194</f>
        <v>983.81</v>
      </c>
      <c r="J371" s="34">
        <f t="shared" si="58"/>
        <v>-2463.5100000000002</v>
      </c>
    </row>
    <row r="372" spans="1:10">
      <c r="A372"/>
      <c r="E372" s="97">
        <f>E358</f>
        <v>44043</v>
      </c>
      <c r="F372" t="str">
        <f>"Total Tax for the month of Jul 2020 as per shopify - "&amp;'Sales Jan to Aug'!B227&amp;" pcs"</f>
        <v>Total Tax for the month of Jul 2020 as per shopify - 599 pcs</v>
      </c>
      <c r="G372" s="34">
        <f t="shared" si="59"/>
        <v>-2463.5100000000002</v>
      </c>
      <c r="I372" s="34">
        <f>'Sales Jan to Aug'!H227</f>
        <v>1107.03</v>
      </c>
      <c r="J372" s="34">
        <f t="shared" si="58"/>
        <v>-3570.54</v>
      </c>
    </row>
    <row r="373" spans="1:10">
      <c r="A373"/>
      <c r="G373" s="34">
        <f t="shared" si="59"/>
        <v>-3570.54</v>
      </c>
      <c r="J373" s="34">
        <f t="shared" si="58"/>
        <v>-3570.54</v>
      </c>
    </row>
    <row r="374" spans="1:10">
      <c r="A374"/>
      <c r="G374" s="34">
        <f t="shared" si="59"/>
        <v>-3570.54</v>
      </c>
      <c r="J374" s="34">
        <f t="shared" si="58"/>
        <v>-3570.54</v>
      </c>
    </row>
    <row r="375" spans="1:10">
      <c r="A375"/>
      <c r="G375" s="34">
        <f t="shared" si="59"/>
        <v>-3570.54</v>
      </c>
      <c r="J375" s="34">
        <f>G375+H375-I375</f>
        <v>-3570.54</v>
      </c>
    </row>
    <row r="376" spans="1:10">
      <c r="A376"/>
      <c r="G376" s="34">
        <f t="shared" si="59"/>
        <v>-3570.54</v>
      </c>
      <c r="J376" s="34">
        <f>G376+H376-I376</f>
        <v>-3570.54</v>
      </c>
    </row>
    <row r="378" spans="1:10">
      <c r="A378"/>
      <c r="B378" s="38">
        <v>74001</v>
      </c>
      <c r="D378" t="s">
        <v>633</v>
      </c>
      <c r="E378" s="97">
        <f t="shared" ref="E378:E383" si="60">E366</f>
        <v>43861</v>
      </c>
      <c r="F378" t="str">
        <f>"Total Shipping for the month of Jan 2020 as per shopify - "&amp;'Sales Jan to Aug'!B33&amp;" pcs"</f>
        <v>Total Shipping for the month of Jan 2020 as per shopify - 80 pcs</v>
      </c>
      <c r="G378" s="34">
        <v>0</v>
      </c>
      <c r="I378" s="34">
        <f>'Sales Jan to Aug'!G33</f>
        <v>1192.0000000000005</v>
      </c>
      <c r="J378" s="34">
        <f>G378+H378-I378</f>
        <v>-1192.0000000000005</v>
      </c>
    </row>
    <row r="379" spans="1:10">
      <c r="A379"/>
      <c r="E379" s="97">
        <f t="shared" si="60"/>
        <v>43890</v>
      </c>
      <c r="F379" t="str">
        <f>"Total Shipping for the month of Feb 2020 as per shopify - "&amp;'Sales Jan to Aug'!B64&amp;" pcs"</f>
        <v>Total Shipping for the month of Feb 2020 as per shopify - 20 pcs</v>
      </c>
      <c r="G379" s="34">
        <f>J378</f>
        <v>-1192.0000000000005</v>
      </c>
      <c r="I379" s="34">
        <f>'Sales Jan to Aug'!G64</f>
        <v>239.81</v>
      </c>
      <c r="J379" s="34">
        <f t="shared" si="58"/>
        <v>-1431.8100000000004</v>
      </c>
    </row>
    <row r="380" spans="1:10">
      <c r="A380"/>
      <c r="E380" s="97">
        <f t="shared" si="60"/>
        <v>43921</v>
      </c>
      <c r="F380" t="str">
        <f>"Total Shipping for the month of Mar 2020 as per shopify - "&amp;'Sales Jan to Aug'!B97&amp;" pcs"</f>
        <v>Total Shipping for the month of Mar 2020 as per shopify - 55 pcs</v>
      </c>
      <c r="G380" s="34">
        <f>J379</f>
        <v>-1431.8100000000004</v>
      </c>
      <c r="I380" s="34">
        <f>'Sales Jan to Aug'!G97</f>
        <v>739.45999999999992</v>
      </c>
      <c r="J380" s="34">
        <f t="shared" si="58"/>
        <v>-2171.2700000000004</v>
      </c>
    </row>
    <row r="381" spans="1:10">
      <c r="A381"/>
      <c r="E381" s="97">
        <f t="shared" si="60"/>
        <v>43951</v>
      </c>
      <c r="F381" t="str">
        <f>"Total Shipping for the month of Apr 2020 as per shopify - "&amp;'Sales Jan to Aug'!B129&amp;" pcs"</f>
        <v>Total Shipping for the month of Apr 2020 as per shopify - 115 pcs</v>
      </c>
      <c r="G381" s="34">
        <f>J380</f>
        <v>-2171.2700000000004</v>
      </c>
      <c r="I381" s="34">
        <f>'Sales Jan to Aug'!G129</f>
        <v>1624.8900000000006</v>
      </c>
      <c r="J381" s="34">
        <f t="shared" si="58"/>
        <v>-3796.1600000000008</v>
      </c>
    </row>
    <row r="382" spans="1:10">
      <c r="A382"/>
      <c r="E382" s="97">
        <f t="shared" si="60"/>
        <v>43982</v>
      </c>
      <c r="F382" t="str">
        <f>"Total Shipping for the month of May 2020 as per shopify - "&amp;'Sales Jan to Aug'!B162&amp;" pcs"</f>
        <v>Total Shipping for the month of May 2020 as per shopify - 270 pcs</v>
      </c>
      <c r="G382" s="34">
        <f t="shared" si="59"/>
        <v>-3796.1600000000008</v>
      </c>
      <c r="I382" s="34">
        <f>'Sales Jan to Aug'!G162</f>
        <v>2462.8399999999997</v>
      </c>
      <c r="J382" s="34">
        <f t="shared" si="58"/>
        <v>-6259</v>
      </c>
    </row>
    <row r="383" spans="1:10">
      <c r="A383"/>
      <c r="E383" s="97">
        <f t="shared" si="60"/>
        <v>44012</v>
      </c>
      <c r="F383" t="str">
        <f>"Total Shipping for the month of Jun 2020 as per shopify - "&amp;'Sales Jan to Aug'!B194&amp;" pcs"</f>
        <v>Total Shipping for the month of Jun 2020 as per shopify - 430 pcs</v>
      </c>
      <c r="G383" s="34">
        <f t="shared" si="59"/>
        <v>-6259</v>
      </c>
      <c r="I383" s="34">
        <f>'Sales Jan to Aug'!G194</f>
        <v>2526.1800000000007</v>
      </c>
      <c r="J383" s="34">
        <f>G383+H383-I383</f>
        <v>-8785.18</v>
      </c>
    </row>
    <row r="384" spans="1:10">
      <c r="A384"/>
      <c r="E384" s="97">
        <f>E372</f>
        <v>44043</v>
      </c>
      <c r="F384" t="str">
        <f>"Total Shipping for the month of Jul 2020 as per shopify - "&amp;'Sales Jan to Aug'!B227&amp;" pcs"</f>
        <v>Total Shipping for the month of Jul 2020 as per shopify - 599 pcs</v>
      </c>
      <c r="G384" s="34">
        <f t="shared" si="59"/>
        <v>-8785.18</v>
      </c>
      <c r="I384" s="34">
        <f>'Sales Jan to Aug'!G227</f>
        <v>3674.34</v>
      </c>
      <c r="J384" s="34">
        <f>G384+H384-I384</f>
        <v>-12459.52</v>
      </c>
    </row>
    <row r="385" spans="1:10">
      <c r="A385"/>
      <c r="G385" s="34">
        <f t="shared" si="59"/>
        <v>-12459.52</v>
      </c>
      <c r="J385" s="34">
        <f>G385+H385-I385</f>
        <v>-12459.52</v>
      </c>
    </row>
    <row r="386" spans="1:10">
      <c r="A386"/>
      <c r="G386" s="34">
        <f t="shared" si="59"/>
        <v>-12459.52</v>
      </c>
      <c r="J386" s="34">
        <f>G386+H386-I386</f>
        <v>-12459.52</v>
      </c>
    </row>
    <row r="387" spans="1:10">
      <c r="A387"/>
      <c r="G387" s="34">
        <f t="shared" si="59"/>
        <v>-12459.52</v>
      </c>
      <c r="J387" s="34">
        <f t="shared" si="58"/>
        <v>-12459.52</v>
      </c>
    </row>
    <row r="388" spans="1:10">
      <c r="A388"/>
      <c r="G388" s="34">
        <f t="shared" si="59"/>
        <v>-12459.52</v>
      </c>
      <c r="J388" s="34">
        <f t="shared" si="58"/>
        <v>-12459.52</v>
      </c>
    </row>
    <row r="389" spans="1:10">
      <c r="A389"/>
      <c r="G389" s="34">
        <f t="shared" si="59"/>
        <v>-12459.52</v>
      </c>
      <c r="J389" s="34">
        <f t="shared" si="58"/>
        <v>-12459.52</v>
      </c>
    </row>
    <row r="390" spans="1:10">
      <c r="A390"/>
      <c r="G390" s="34">
        <f t="shared" si="59"/>
        <v>-12459.52</v>
      </c>
      <c r="J390" s="34">
        <f t="shared" si="58"/>
        <v>-12459.52</v>
      </c>
    </row>
    <row r="392" spans="1:10">
      <c r="A392"/>
      <c r="B392" s="38">
        <v>75001</v>
      </c>
      <c r="D392" t="s">
        <v>786</v>
      </c>
      <c r="E392" s="97">
        <f>E343</f>
        <v>43982</v>
      </c>
      <c r="F392" t="str">
        <f>"Total Sales Return for the month of May 2020 as per shopify - "&amp;'Sales Jan to Aug'!B162&amp;" pcs"</f>
        <v>Total Sales Return for the month of May 2020 as per shopify - 270 pcs</v>
      </c>
      <c r="G392" s="34">
        <v>0</v>
      </c>
      <c r="H392" s="34">
        <f>-'Sales Jan to Aug'!E162</f>
        <v>169.97</v>
      </c>
      <c r="J392" s="34">
        <f t="shared" ref="J392:J398" si="61">G392+H392-I392</f>
        <v>169.97</v>
      </c>
    </row>
    <row r="393" spans="1:10">
      <c r="A393"/>
      <c r="E393" s="97">
        <f>E344</f>
        <v>44012</v>
      </c>
      <c r="F393" t="str">
        <f>"Total Sales Return for the month of Jun 2020 as per shopify - "&amp;'Sales Jan to Aug'!B194&amp;" pcs"</f>
        <v>Total Sales Return for the month of Jun 2020 as per shopify - 430 pcs</v>
      </c>
      <c r="G393" s="34">
        <f t="shared" ref="G393:G398" si="62">J392</f>
        <v>169.97</v>
      </c>
      <c r="H393" s="34">
        <f>-'Sales Jan to Aug'!E194</f>
        <v>210.6</v>
      </c>
      <c r="J393" s="34">
        <f t="shared" si="61"/>
        <v>380.57</v>
      </c>
    </row>
    <row r="394" spans="1:10">
      <c r="A394"/>
      <c r="E394" s="97">
        <f>E384</f>
        <v>44043</v>
      </c>
      <c r="F394" t="str">
        <f>"Total Sales Return for the month of Jul 2020 as per shopify - "&amp;'Sales Jan to Aug'!B227&amp;" pcs"</f>
        <v>Total Sales Return for the month of Jul 2020 as per shopify - 599 pcs</v>
      </c>
      <c r="G394" s="34">
        <f t="shared" si="62"/>
        <v>380.57</v>
      </c>
      <c r="H394" s="34">
        <f>-'Sales Jan to Aug'!E227</f>
        <v>195.09</v>
      </c>
      <c r="J394" s="34">
        <f t="shared" si="61"/>
        <v>575.66</v>
      </c>
    </row>
    <row r="395" spans="1:10">
      <c r="A395"/>
      <c r="G395" s="34">
        <f t="shared" si="62"/>
        <v>575.66</v>
      </c>
      <c r="J395" s="34">
        <f t="shared" si="61"/>
        <v>575.66</v>
      </c>
    </row>
    <row r="396" spans="1:10">
      <c r="A396"/>
      <c r="G396" s="34">
        <f t="shared" si="62"/>
        <v>575.66</v>
      </c>
      <c r="J396" s="34">
        <f t="shared" si="61"/>
        <v>575.66</v>
      </c>
    </row>
    <row r="397" spans="1:10">
      <c r="A397"/>
      <c r="G397" s="34">
        <f t="shared" si="62"/>
        <v>575.66</v>
      </c>
      <c r="J397" s="34">
        <f t="shared" si="61"/>
        <v>575.66</v>
      </c>
    </row>
    <row r="398" spans="1:10">
      <c r="A398"/>
      <c r="G398" s="34">
        <f t="shared" si="62"/>
        <v>575.66</v>
      </c>
      <c r="J398" s="34">
        <f t="shared" si="61"/>
        <v>575.66</v>
      </c>
    </row>
    <row r="400" spans="1:10">
      <c r="A400"/>
      <c r="B400" s="38">
        <v>76001</v>
      </c>
      <c r="G400" s="34">
        <v>0</v>
      </c>
      <c r="J400" s="34">
        <f t="shared" ref="J400:J406" si="63">G400+H400-I400</f>
        <v>0</v>
      </c>
    </row>
    <row r="401" spans="1:10">
      <c r="A401"/>
      <c r="G401" s="34">
        <f t="shared" ref="G401:G406" si="64">J400</f>
        <v>0</v>
      </c>
      <c r="J401" s="34">
        <f t="shared" si="63"/>
        <v>0</v>
      </c>
    </row>
    <row r="402" spans="1:10">
      <c r="A402"/>
      <c r="G402" s="34">
        <f t="shared" si="64"/>
        <v>0</v>
      </c>
      <c r="J402" s="34">
        <f t="shared" si="63"/>
        <v>0</v>
      </c>
    </row>
    <row r="403" spans="1:10">
      <c r="A403"/>
      <c r="G403" s="34">
        <f t="shared" si="64"/>
        <v>0</v>
      </c>
      <c r="J403" s="34">
        <f t="shared" si="63"/>
        <v>0</v>
      </c>
    </row>
    <row r="404" spans="1:10">
      <c r="A404"/>
      <c r="G404" s="34">
        <f t="shared" si="64"/>
        <v>0</v>
      </c>
      <c r="J404" s="34">
        <f t="shared" si="63"/>
        <v>0</v>
      </c>
    </row>
    <row r="405" spans="1:10">
      <c r="A405"/>
      <c r="G405" s="34">
        <f t="shared" si="64"/>
        <v>0</v>
      </c>
      <c r="J405" s="34">
        <f t="shared" si="63"/>
        <v>0</v>
      </c>
    </row>
    <row r="406" spans="1:10">
      <c r="G406" s="34">
        <f t="shared" si="64"/>
        <v>0</v>
      </c>
      <c r="J406" s="34">
        <f t="shared" si="63"/>
        <v>0</v>
      </c>
    </row>
    <row r="407" spans="1:10">
      <c r="A407" s="38">
        <v>80001</v>
      </c>
      <c r="C407" s="33" t="s">
        <v>60</v>
      </c>
    </row>
    <row r="408" spans="1:10">
      <c r="B408" s="38">
        <v>81001</v>
      </c>
      <c r="D408" s="33" t="s">
        <v>195</v>
      </c>
      <c r="E408" s="97">
        <f>E23</f>
        <v>43861</v>
      </c>
      <c r="F408" s="97" t="str">
        <f>F23</f>
        <v xml:space="preserve">Closing balance adjustment for the month of Jan - Allocation of inventory cost of sales to cost of goods sold </v>
      </c>
      <c r="G408" s="34">
        <f>J407</f>
        <v>0</v>
      </c>
      <c r="H408" s="34">
        <f>I23</f>
        <v>603.90147783251234</v>
      </c>
      <c r="J408" s="34">
        <f>G408+H408-I408</f>
        <v>603.90147783251234</v>
      </c>
    </row>
    <row r="409" spans="1:10">
      <c r="E409" s="97">
        <f>E24</f>
        <v>43890</v>
      </c>
      <c r="F409" s="97" t="str">
        <f>F24</f>
        <v xml:space="preserve">Closing balance adjustment for the month of Feb - Allocation of inventory cost of sales to cost of goods sold </v>
      </c>
      <c r="G409" s="34">
        <f>J408</f>
        <v>603.90147783251234</v>
      </c>
      <c r="H409" s="34">
        <f>I24</f>
        <v>150.97536945812809</v>
      </c>
      <c r="J409" s="34">
        <f>G409+H409-I409</f>
        <v>754.8768472906404</v>
      </c>
    </row>
    <row r="410" spans="1:10">
      <c r="E410" s="97">
        <f>E27</f>
        <v>43921</v>
      </c>
      <c r="F410" s="97" t="str">
        <f>F27</f>
        <v xml:space="preserve">Closing balance adjustment for the month of Mar - Allocation of inventory cost of sales to cost of goods sold </v>
      </c>
      <c r="G410" s="34">
        <f>J409</f>
        <v>754.8768472906404</v>
      </c>
      <c r="H410" s="34">
        <f>I27</f>
        <v>559.56085125958202</v>
      </c>
      <c r="J410" s="34">
        <f>G410+H410-I410</f>
        <v>1314.4376985502224</v>
      </c>
    </row>
    <row r="411" spans="1:10">
      <c r="E411" s="97">
        <f>E34</f>
        <v>43951</v>
      </c>
      <c r="F411" s="97" t="str">
        <f>F34</f>
        <v xml:space="preserve">Closing balance adjustment for the month of Apr - Allocation of inventory cost of sales to cost of goods sold </v>
      </c>
      <c r="G411" s="34">
        <f>J410</f>
        <v>1314.4376985502224</v>
      </c>
      <c r="H411" s="34">
        <f>I34</f>
        <v>802.85521811644423</v>
      </c>
      <c r="J411" s="34">
        <f>G411+H411-I411</f>
        <v>2117.2929166666668</v>
      </c>
    </row>
    <row r="412" spans="1:10">
      <c r="E412" s="97">
        <f>E38</f>
        <v>43982</v>
      </c>
      <c r="F412" s="97" t="str">
        <f>F38</f>
        <v xml:space="preserve">Closing balance adjustment for the month of May - Allocation of inventory cost of sales to cost of goods sold </v>
      </c>
      <c r="G412" s="34">
        <f>J411</f>
        <v>2117.2929166666668</v>
      </c>
      <c r="H412" s="34">
        <f>I38</f>
        <v>2135.6234964884416</v>
      </c>
      <c r="J412" s="34">
        <f>G412+H412-I412</f>
        <v>4252.9164131551079</v>
      </c>
    </row>
    <row r="413" spans="1:10">
      <c r="E413" s="97">
        <f>E40</f>
        <v>44012</v>
      </c>
      <c r="F413" s="97" t="str">
        <f>F40</f>
        <v xml:space="preserve">Closing balance adjustment for the month of Jun - Allocation of inventory cost of sales to cost of goods sold </v>
      </c>
      <c r="G413" s="34">
        <f t="shared" ref="G413:G419" si="65">J412</f>
        <v>4252.9164131551079</v>
      </c>
      <c r="H413" s="34">
        <f>I40</f>
        <v>3595.5043347743799</v>
      </c>
      <c r="J413" s="34">
        <f t="shared" ref="J413:J419" si="66">G413+H413-I413</f>
        <v>7848.4207479294873</v>
      </c>
    </row>
    <row r="414" spans="1:10">
      <c r="E414" s="97">
        <f>E46</f>
        <v>44043</v>
      </c>
      <c r="F414" s="97" t="str">
        <f>F46</f>
        <v xml:space="preserve">Closing balance adjustment for the month of Jul - Allocation of inventory cost of sales to cost of goods sold </v>
      </c>
      <c r="G414" s="34">
        <f t="shared" si="65"/>
        <v>7848.4207479294873</v>
      </c>
      <c r="H414" s="34">
        <f>I46</f>
        <v>4696.1668950424655</v>
      </c>
      <c r="J414" s="34">
        <f t="shared" si="66"/>
        <v>12544.587642971954</v>
      </c>
    </row>
    <row r="415" spans="1:10">
      <c r="F415" s="97"/>
      <c r="G415" s="34">
        <f t="shared" si="65"/>
        <v>12544.587642971954</v>
      </c>
      <c r="J415" s="34">
        <f t="shared" si="66"/>
        <v>12544.587642971954</v>
      </c>
    </row>
    <row r="416" spans="1:10">
      <c r="F416" s="97"/>
      <c r="G416" s="34">
        <f t="shared" si="65"/>
        <v>12544.587642971954</v>
      </c>
      <c r="J416" s="34">
        <f t="shared" si="66"/>
        <v>12544.587642971954</v>
      </c>
    </row>
    <row r="417" spans="2:10">
      <c r="F417" s="97"/>
      <c r="G417" s="34">
        <f t="shared" si="65"/>
        <v>12544.587642971954</v>
      </c>
      <c r="J417" s="34">
        <f t="shared" si="66"/>
        <v>12544.587642971954</v>
      </c>
    </row>
    <row r="418" spans="2:10">
      <c r="F418" s="97"/>
      <c r="G418" s="34">
        <f t="shared" si="65"/>
        <v>12544.587642971954</v>
      </c>
      <c r="J418" s="34">
        <f t="shared" si="66"/>
        <v>12544.587642971954</v>
      </c>
    </row>
    <row r="419" spans="2:10">
      <c r="F419" s="97"/>
      <c r="G419" s="34">
        <f t="shared" si="65"/>
        <v>12544.587642971954</v>
      </c>
      <c r="J419" s="34">
        <f t="shared" si="66"/>
        <v>12544.587642971954</v>
      </c>
    </row>
    <row r="421" spans="2:10">
      <c r="B421" s="38">
        <v>82001</v>
      </c>
      <c r="D421" s="33" t="s">
        <v>205</v>
      </c>
      <c r="E421" s="97">
        <f>E53</f>
        <v>43941</v>
      </c>
      <c r="F421" s="97" t="str">
        <f>F53</f>
        <v>WWW.ALIBABA.COM LONDON - TAGS FOR INVENTORY</v>
      </c>
      <c r="G421" s="34">
        <v>0</v>
      </c>
      <c r="H421" s="34">
        <f>H53</f>
        <v>216.2</v>
      </c>
      <c r="J421" s="34">
        <f t="shared" ref="J421:J468" si="67">G421+H421-I421</f>
        <v>216.2</v>
      </c>
    </row>
    <row r="422" spans="2:10">
      <c r="E422" s="97">
        <f>E56</f>
        <v>43955</v>
      </c>
      <c r="F422" s="97" t="str">
        <f>F56</f>
        <v>Charged post cards - 1000 qty to cost of sales</v>
      </c>
      <c r="G422" s="34">
        <f>J421</f>
        <v>216.2</v>
      </c>
      <c r="H422" s="34">
        <f>I56</f>
        <v>107.91999999999999</v>
      </c>
      <c r="J422" s="34">
        <f t="shared" si="67"/>
        <v>324.12</v>
      </c>
    </row>
    <row r="423" spans="2:10">
      <c r="E423" s="97">
        <f>E60</f>
        <v>43979</v>
      </c>
      <c r="F423" s="97" t="str">
        <f>F60</f>
        <v>Charged satin bags - 1000 qty and tags - 2000 qty to cost of sales</v>
      </c>
      <c r="G423" s="34">
        <f>J422</f>
        <v>324.12</v>
      </c>
      <c r="H423" s="34">
        <f>I60</f>
        <v>772.71399999999994</v>
      </c>
      <c r="J423" s="34">
        <f t="shared" si="67"/>
        <v>1096.8339999999998</v>
      </c>
    </row>
    <row r="424" spans="2:10">
      <c r="E424" s="97">
        <f>E62</f>
        <v>44012</v>
      </c>
      <c r="F424" s="97" t="str">
        <f>F62</f>
        <v>Charged t cost metal tags - 5000 quantity for 5000 swimsuits</v>
      </c>
      <c r="G424" s="34">
        <f>J423</f>
        <v>1096.8339999999998</v>
      </c>
      <c r="H424" s="34">
        <f>I62</f>
        <v>1500</v>
      </c>
      <c r="J424" s="34">
        <f t="shared" si="67"/>
        <v>2596.8339999999998</v>
      </c>
    </row>
    <row r="425" spans="2:10">
      <c r="E425" s="97">
        <f>E64</f>
        <v>44043</v>
      </c>
      <c r="F425" s="97" t="str">
        <f>F64</f>
        <v>Charged 5000 satin bags (custom escape swimwear bags)</v>
      </c>
      <c r="G425" s="34">
        <f>J424</f>
        <v>2596.8339999999998</v>
      </c>
      <c r="H425" s="34">
        <f>I64</f>
        <v>2100</v>
      </c>
      <c r="J425" s="34">
        <f t="shared" si="67"/>
        <v>4696.8339999999998</v>
      </c>
    </row>
    <row r="426" spans="2:10">
      <c r="F426" s="97"/>
      <c r="G426" s="34">
        <f t="shared" ref="G426:G435" si="68">J425</f>
        <v>4696.8339999999998</v>
      </c>
      <c r="J426" s="34">
        <f t="shared" ref="J426:J435" si="69">G426+H426-I426</f>
        <v>4696.8339999999998</v>
      </c>
    </row>
    <row r="427" spans="2:10">
      <c r="F427" s="97"/>
      <c r="G427" s="34">
        <f t="shared" si="68"/>
        <v>4696.8339999999998</v>
      </c>
      <c r="J427" s="34">
        <f t="shared" si="69"/>
        <v>4696.8339999999998</v>
      </c>
    </row>
    <row r="428" spans="2:10">
      <c r="F428" s="97"/>
      <c r="G428" s="34">
        <f t="shared" si="68"/>
        <v>4696.8339999999998</v>
      </c>
      <c r="J428" s="34">
        <f t="shared" si="69"/>
        <v>4696.8339999999998</v>
      </c>
    </row>
    <row r="429" spans="2:10">
      <c r="F429" s="97"/>
      <c r="G429" s="34">
        <f t="shared" si="68"/>
        <v>4696.8339999999998</v>
      </c>
      <c r="J429" s="34">
        <f t="shared" si="69"/>
        <v>4696.8339999999998</v>
      </c>
    </row>
    <row r="430" spans="2:10">
      <c r="F430" s="97"/>
      <c r="G430" s="34">
        <f t="shared" si="68"/>
        <v>4696.8339999999998</v>
      </c>
      <c r="J430" s="34">
        <f t="shared" si="69"/>
        <v>4696.8339999999998</v>
      </c>
    </row>
    <row r="431" spans="2:10">
      <c r="F431" s="97"/>
      <c r="G431" s="34">
        <f t="shared" si="68"/>
        <v>4696.8339999999998</v>
      </c>
      <c r="J431" s="34">
        <f t="shared" si="69"/>
        <v>4696.8339999999998</v>
      </c>
    </row>
    <row r="432" spans="2:10">
      <c r="F432" s="97"/>
      <c r="G432" s="34">
        <f t="shared" si="68"/>
        <v>4696.8339999999998</v>
      </c>
      <c r="J432" s="34">
        <f t="shared" si="69"/>
        <v>4696.8339999999998</v>
      </c>
    </row>
    <row r="433" spans="1:10">
      <c r="F433" s="97"/>
      <c r="G433" s="34">
        <f t="shared" si="68"/>
        <v>4696.8339999999998</v>
      </c>
      <c r="J433" s="34">
        <f t="shared" si="69"/>
        <v>4696.8339999999998</v>
      </c>
    </row>
    <row r="434" spans="1:10">
      <c r="F434" s="97"/>
      <c r="G434" s="34">
        <f t="shared" si="68"/>
        <v>4696.8339999999998</v>
      </c>
      <c r="J434" s="34">
        <f t="shared" si="69"/>
        <v>4696.8339999999998</v>
      </c>
    </row>
    <row r="435" spans="1:10">
      <c r="F435" s="97"/>
      <c r="G435" s="34">
        <f t="shared" si="68"/>
        <v>4696.8339999999998</v>
      </c>
      <c r="J435" s="34">
        <f t="shared" si="69"/>
        <v>4696.8339999999998</v>
      </c>
    </row>
    <row r="437" spans="1:10">
      <c r="B437" s="38">
        <v>830011</v>
      </c>
      <c r="D437" s="33" t="s">
        <v>658</v>
      </c>
      <c r="G437" s="34">
        <v>0</v>
      </c>
      <c r="J437" s="34">
        <f t="shared" si="67"/>
        <v>0</v>
      </c>
    </row>
    <row r="438" spans="1:10">
      <c r="E438" s="97">
        <f>'PayPal Details'!C15</f>
        <v>43839</v>
      </c>
      <c r="F438" t="str">
        <f>_xlfn.CONCAT('PayPal Details'!F15,ledgers!$E$1,'PayPal Details'!N15,$E$1,'PayPal Details'!A15)</f>
        <v>Mobile Payment - qian yang - CGS Shipping</v>
      </c>
      <c r="G438" s="34">
        <v>0</v>
      </c>
      <c r="H438" s="34">
        <f>-'PayPal Details'!J15</f>
        <v>1500</v>
      </c>
      <c r="J438" s="34">
        <f t="shared" si="67"/>
        <v>1500</v>
      </c>
    </row>
    <row r="439" spans="1:10">
      <c r="A439"/>
      <c r="E439" s="97">
        <f>'PayPal Details'!C32</f>
        <v>43879</v>
      </c>
      <c r="F439" t="str">
        <f>_xlfn.CONCAT('PayPal Details'!F32,ledgers!$E$1,'PayPal Details'!N32,$E$1,'PayPal Details'!A32)</f>
        <v>Mobile Payment - Yagan Moore - CGS Shipping</v>
      </c>
      <c r="G439" s="34">
        <f t="shared" ref="G439:G452" si="70">J438</f>
        <v>1500</v>
      </c>
      <c r="H439" s="34">
        <f>-'PayPal Details'!J32</f>
        <v>138.69999999999999</v>
      </c>
      <c r="J439" s="34">
        <f t="shared" si="67"/>
        <v>1638.7</v>
      </c>
    </row>
    <row r="440" spans="1:10">
      <c r="A440"/>
      <c r="E440" s="97">
        <f>'PayPal Details'!C38</f>
        <v>43885</v>
      </c>
      <c r="F440" t="str">
        <f>_xlfn.CONCAT('PayPal Details'!F38,ledgers!$E$1,'PayPal Details'!N38,$E$1,'PayPal Details'!A38)</f>
        <v>Mobile Payment - qian yang - CGS Shipping</v>
      </c>
      <c r="G440" s="34">
        <f t="shared" si="70"/>
        <v>1638.7</v>
      </c>
      <c r="H440" s="34">
        <f>-'PayPal Details'!J38</f>
        <v>150</v>
      </c>
      <c r="J440" s="34">
        <f t="shared" si="67"/>
        <v>1788.7</v>
      </c>
    </row>
    <row r="441" spans="1:10">
      <c r="A441"/>
      <c r="E441" s="97">
        <f>'PayPal Details'!C44</f>
        <v>43891</v>
      </c>
      <c r="F441" t="str">
        <f>_xlfn.CONCAT('PayPal Details'!F44,ledgers!$E$1,'PayPal Details'!N44,$E$1,'PayPal Details'!A44)</f>
        <v>Mobile Payment - Tiffany Vu - CGS Shipping</v>
      </c>
      <c r="G441" s="34">
        <f t="shared" si="70"/>
        <v>1788.7</v>
      </c>
      <c r="H441" s="34">
        <f>-'PayPal Details'!J44</f>
        <v>102.14</v>
      </c>
      <c r="J441" s="34">
        <f t="shared" si="67"/>
        <v>1890.8400000000001</v>
      </c>
    </row>
    <row r="442" spans="1:10">
      <c r="A442"/>
      <c r="E442" s="97">
        <f>'PayPal Details'!C50</f>
        <v>43901</v>
      </c>
      <c r="F442" t="str">
        <f>_xlfn.CONCAT('PayPal Details'!F50,ledgers!$E$1,'PayPal Details'!N50,$E$1,'PayPal Details'!A50)</f>
        <v>Mobile Payment - qian yang - CGS Shipping</v>
      </c>
      <c r="G442" s="34">
        <f t="shared" si="70"/>
        <v>1890.8400000000001</v>
      </c>
      <c r="H442" s="34">
        <f>-'PayPal Details'!J50</f>
        <v>192</v>
      </c>
      <c r="J442" s="34">
        <f t="shared" si="67"/>
        <v>2082.84</v>
      </c>
    </row>
    <row r="443" spans="1:10">
      <c r="A443"/>
      <c r="E443" s="97">
        <f>'PayPal Details'!C54</f>
        <v>43908</v>
      </c>
      <c r="F443" t="str">
        <f>_xlfn.CONCAT('PayPal Details'!F54,ledgers!$E$1,'PayPal Details'!N54,$E$1,'PayPal Details'!A54)</f>
        <v>Mobile Payment - qian yang - CGS Shipping</v>
      </c>
      <c r="G443" s="34">
        <f t="shared" si="70"/>
        <v>2082.84</v>
      </c>
      <c r="H443" s="34">
        <f>-'PayPal Details'!J54</f>
        <v>52</v>
      </c>
      <c r="J443" s="34">
        <f t="shared" si="67"/>
        <v>2134.84</v>
      </c>
    </row>
    <row r="444" spans="1:10">
      <c r="A444"/>
      <c r="E444" s="97">
        <f>'PayPal Details'!C56</f>
        <v>43910</v>
      </c>
      <c r="F444" t="str">
        <f>_xlfn.CONCAT('PayPal Details'!F56,ledgers!$E$1,'PayPal Details'!N56,$E$1,'PayPal Details'!A56)</f>
        <v>General Payment - qian yang - CGS Shipping</v>
      </c>
      <c r="G444" s="34">
        <f t="shared" si="70"/>
        <v>2134.84</v>
      </c>
      <c r="I444" s="34">
        <f>'PayPal Details'!J56</f>
        <v>78.72</v>
      </c>
      <c r="J444" s="34">
        <f>G444+H444-I444</f>
        <v>2056.1200000000003</v>
      </c>
    </row>
    <row r="445" spans="1:10">
      <c r="A445"/>
      <c r="E445" s="97">
        <f>'PayPal Details'!C61</f>
        <v>43913</v>
      </c>
      <c r="F445" t="str">
        <f>_xlfn.CONCAT('PayPal Details'!F61,ledgers!$E$1,'PayPal Details'!N61,$E$1,'PayPal Details'!A61)</f>
        <v>Mobile Payment - qian yang - CGS Shipping</v>
      </c>
      <c r="G445" s="34">
        <f t="shared" si="70"/>
        <v>2056.1200000000003</v>
      </c>
      <c r="H445" s="34">
        <f>-'PayPal Details'!J61</f>
        <v>13</v>
      </c>
      <c r="J445" s="34">
        <f t="shared" si="67"/>
        <v>2069.1200000000003</v>
      </c>
    </row>
    <row r="446" spans="1:10">
      <c r="A446"/>
      <c r="E446" s="97">
        <f>'PayPal Details'!C66</f>
        <v>43915</v>
      </c>
      <c r="F446" t="str">
        <f>_xlfn.CONCAT('PayPal Details'!F66,ledgers!$E$1,'PayPal Details'!N66,$E$1,'PayPal Details'!A66)</f>
        <v>Mobile Payment - qian yang - CGS Shipping</v>
      </c>
      <c r="G446" s="34">
        <f t="shared" si="70"/>
        <v>2069.1200000000003</v>
      </c>
      <c r="H446" s="34">
        <f>-'PayPal Details'!J66</f>
        <v>26</v>
      </c>
      <c r="J446" s="34">
        <f t="shared" si="67"/>
        <v>2095.1200000000003</v>
      </c>
    </row>
    <row r="447" spans="1:10">
      <c r="A447"/>
      <c r="E447" s="97">
        <f>'PayPal Details'!C73</f>
        <v>43919</v>
      </c>
      <c r="F447" t="str">
        <f>_xlfn.CONCAT('PayPal Details'!F73,ledgers!$E$1,'PayPal Details'!N73,$E$1,'PayPal Details'!A73)</f>
        <v>Mobile Payment - De Liao Wei - CGS Shipping</v>
      </c>
      <c r="G447" s="34">
        <f t="shared" si="70"/>
        <v>2095.1200000000003</v>
      </c>
      <c r="H447" s="34">
        <f>-'PayPal Details'!J73</f>
        <v>50</v>
      </c>
      <c r="J447" s="34">
        <f t="shared" si="67"/>
        <v>2145.1200000000003</v>
      </c>
    </row>
    <row r="448" spans="1:10">
      <c r="A448"/>
      <c r="E448" s="97">
        <f>'PayPal Details'!C76</f>
        <v>43919</v>
      </c>
      <c r="F448" t="str">
        <f>_xlfn.CONCAT('PayPal Details'!F76,ledgers!$E$1,'PayPal Details'!N76,$E$1,'PayPal Details'!A76)</f>
        <v>Mobile Payment - qian yang - CGS Shipping</v>
      </c>
      <c r="G448" s="34">
        <f t="shared" si="70"/>
        <v>2145.1200000000003</v>
      </c>
      <c r="H448" s="34">
        <f>-'PayPal Details'!J76</f>
        <v>1590</v>
      </c>
      <c r="J448" s="34">
        <f t="shared" si="67"/>
        <v>3735.1200000000003</v>
      </c>
    </row>
    <row r="449" spans="1:10">
      <c r="A449"/>
      <c r="E449" s="97">
        <f>'PayPal Details'!C119</f>
        <v>43949</v>
      </c>
      <c r="F449" t="str">
        <f>_xlfn.CONCAT('PayPal Details'!F119,ledgers!$E$1,'PayPal Details'!N119,$E$1,'PayPal Details'!A119)</f>
        <v>Mobile Payment - qian yang - CGS Shipping</v>
      </c>
      <c r="G449" s="34">
        <f t="shared" si="70"/>
        <v>3735.1200000000003</v>
      </c>
      <c r="H449" s="34">
        <f>-'PayPal Details'!J119</f>
        <v>340</v>
      </c>
      <c r="J449" s="34">
        <f t="shared" si="67"/>
        <v>4075.1200000000003</v>
      </c>
    </row>
    <row r="450" spans="1:10">
      <c r="A450"/>
      <c r="E450" s="97">
        <f>'PayPal Details'!C125</f>
        <v>43951</v>
      </c>
      <c r="F450" t="str">
        <f>_xlfn.CONCAT('PayPal Details'!F125,ledgers!$E$1,'PayPal Details'!N125,$E$1,'PayPal Details'!A125)</f>
        <v>Mobile Payment - qian yang - CGS Shipping</v>
      </c>
      <c r="G450" s="34">
        <f t="shared" si="70"/>
        <v>4075.1200000000003</v>
      </c>
      <c r="H450" s="34">
        <f>-'PayPal Details'!J125</f>
        <v>157</v>
      </c>
      <c r="J450" s="34">
        <f t="shared" si="67"/>
        <v>4232.1200000000008</v>
      </c>
    </row>
    <row r="451" spans="1:10">
      <c r="A451"/>
      <c r="E451" s="97">
        <f>'PayPal Details'!C126</f>
        <v>43951</v>
      </c>
      <c r="F451" t="str">
        <f>_xlfn.CONCAT('PayPal Details'!F126,ledgers!$E$1,'PayPal Details'!N126,$E$1,'PayPal Details'!A126)</f>
        <v>Mobile Payment - qian yang - CGS Shipping</v>
      </c>
      <c r="G451" s="34">
        <f t="shared" si="70"/>
        <v>4232.1200000000008</v>
      </c>
      <c r="H451" s="34">
        <f>-'PayPal Details'!J126</f>
        <v>168</v>
      </c>
      <c r="J451" s="34">
        <f t="shared" si="67"/>
        <v>4400.1200000000008</v>
      </c>
    </row>
    <row r="452" spans="1:10">
      <c r="A452"/>
      <c r="G452" s="34">
        <f t="shared" si="70"/>
        <v>4400.1200000000008</v>
      </c>
      <c r="J452" s="34">
        <f t="shared" si="67"/>
        <v>4400.1200000000008</v>
      </c>
    </row>
    <row r="453" spans="1:10">
      <c r="A453"/>
      <c r="G453" s="34">
        <f t="shared" ref="G453:G465" si="71">J452</f>
        <v>4400.1200000000008</v>
      </c>
      <c r="J453" s="34">
        <f t="shared" ref="J453:J465" si="72">G453+H453-I453</f>
        <v>4400.1200000000008</v>
      </c>
    </row>
    <row r="454" spans="1:10">
      <c r="A454"/>
      <c r="G454" s="34">
        <f t="shared" si="71"/>
        <v>4400.1200000000008</v>
      </c>
      <c r="J454" s="34">
        <f t="shared" si="72"/>
        <v>4400.1200000000008</v>
      </c>
    </row>
    <row r="455" spans="1:10">
      <c r="A455"/>
      <c r="G455" s="34">
        <f t="shared" si="71"/>
        <v>4400.1200000000008</v>
      </c>
      <c r="J455" s="34">
        <f t="shared" si="72"/>
        <v>4400.1200000000008</v>
      </c>
    </row>
    <row r="456" spans="1:10">
      <c r="A456"/>
      <c r="G456" s="34">
        <f t="shared" si="71"/>
        <v>4400.1200000000008</v>
      </c>
      <c r="J456" s="34">
        <f t="shared" si="72"/>
        <v>4400.1200000000008</v>
      </c>
    </row>
    <row r="457" spans="1:10">
      <c r="A457"/>
      <c r="G457" s="34">
        <f t="shared" si="71"/>
        <v>4400.1200000000008</v>
      </c>
      <c r="J457" s="34">
        <f t="shared" si="72"/>
        <v>4400.1200000000008</v>
      </c>
    </row>
    <row r="458" spans="1:10">
      <c r="A458"/>
      <c r="G458" s="34">
        <f t="shared" si="71"/>
        <v>4400.1200000000008</v>
      </c>
      <c r="J458" s="34">
        <f t="shared" si="72"/>
        <v>4400.1200000000008</v>
      </c>
    </row>
    <row r="459" spans="1:10">
      <c r="A459"/>
      <c r="G459" s="34">
        <f t="shared" si="71"/>
        <v>4400.1200000000008</v>
      </c>
      <c r="J459" s="34">
        <f t="shared" si="72"/>
        <v>4400.1200000000008</v>
      </c>
    </row>
    <row r="460" spans="1:10">
      <c r="A460"/>
      <c r="G460" s="34">
        <f t="shared" si="71"/>
        <v>4400.1200000000008</v>
      </c>
      <c r="J460" s="34">
        <f t="shared" si="72"/>
        <v>4400.1200000000008</v>
      </c>
    </row>
    <row r="461" spans="1:10">
      <c r="A461"/>
      <c r="G461" s="34">
        <f t="shared" si="71"/>
        <v>4400.1200000000008</v>
      </c>
      <c r="J461" s="34">
        <f t="shared" si="72"/>
        <v>4400.1200000000008</v>
      </c>
    </row>
    <row r="462" spans="1:10">
      <c r="A462"/>
      <c r="G462" s="34">
        <f t="shared" si="71"/>
        <v>4400.1200000000008</v>
      </c>
      <c r="J462" s="34">
        <f t="shared" si="72"/>
        <v>4400.1200000000008</v>
      </c>
    </row>
    <row r="463" spans="1:10">
      <c r="A463"/>
      <c r="G463" s="34">
        <f t="shared" si="71"/>
        <v>4400.1200000000008</v>
      </c>
      <c r="J463" s="34">
        <f t="shared" si="72"/>
        <v>4400.1200000000008</v>
      </c>
    </row>
    <row r="464" spans="1:10">
      <c r="A464"/>
      <c r="G464" s="34">
        <f t="shared" si="71"/>
        <v>4400.1200000000008</v>
      </c>
      <c r="J464" s="34">
        <f t="shared" si="72"/>
        <v>4400.1200000000008</v>
      </c>
    </row>
    <row r="465" spans="1:10">
      <c r="A465"/>
      <c r="G465" s="34">
        <f t="shared" si="71"/>
        <v>4400.1200000000008</v>
      </c>
      <c r="J465" s="34">
        <f t="shared" si="72"/>
        <v>4400.1200000000008</v>
      </c>
    </row>
    <row r="466" spans="1:10">
      <c r="A466"/>
    </row>
    <row r="467" spans="1:10">
      <c r="A467"/>
      <c r="B467" s="38">
        <v>830012</v>
      </c>
      <c r="D467" s="33" t="s">
        <v>659</v>
      </c>
      <c r="E467" s="97">
        <f>'CC Details'!C58</f>
        <v>43908</v>
      </c>
      <c r="F467" t="str">
        <f>_xlfn.CONCAT('CC Details'!D58,ledgers!$E$1,'CC Details'!H58)</f>
        <v>WWW.ALIBABA.COM LONDON - SHIPPING INVENTORY</v>
      </c>
      <c r="G467" s="34">
        <v>0</v>
      </c>
      <c r="H467" s="34">
        <f>'CC Details'!E58</f>
        <v>118.4</v>
      </c>
      <c r="J467" s="34">
        <f t="shared" si="67"/>
        <v>118.4</v>
      </c>
    </row>
    <row r="468" spans="1:10">
      <c r="A468"/>
      <c r="E468" s="97">
        <f>'CC Details'!C28</f>
        <v>43941</v>
      </c>
      <c r="F468" t="str">
        <f>_xlfn.CONCAT('CC Details'!D28,ledgers!$E$1,'CC Details'!H28)</f>
        <v>WWW.ALIBABA.COM LONDON - SHIPPING for inventory</v>
      </c>
      <c r="G468" s="34">
        <f>J467</f>
        <v>118.4</v>
      </c>
      <c r="H468" s="34">
        <f>'CC Details'!E28</f>
        <v>216.2</v>
      </c>
      <c r="J468" s="34">
        <f t="shared" si="67"/>
        <v>334.6</v>
      </c>
    </row>
    <row r="469" spans="1:10">
      <c r="A469"/>
      <c r="G469" s="34">
        <f t="shared" ref="G469:G481" si="73">J468</f>
        <v>334.6</v>
      </c>
      <c r="J469" s="34">
        <f t="shared" ref="J469:J475" si="74">G469+H469-I469</f>
        <v>334.6</v>
      </c>
    </row>
    <row r="470" spans="1:10">
      <c r="A470"/>
      <c r="G470" s="34">
        <f t="shared" si="73"/>
        <v>334.6</v>
      </c>
      <c r="J470" s="34">
        <f t="shared" si="74"/>
        <v>334.6</v>
      </c>
    </row>
    <row r="471" spans="1:10">
      <c r="G471" s="34">
        <f t="shared" si="73"/>
        <v>334.6</v>
      </c>
      <c r="J471" s="34">
        <f t="shared" si="74"/>
        <v>334.6</v>
      </c>
    </row>
    <row r="472" spans="1:10">
      <c r="A472"/>
      <c r="G472" s="34">
        <f t="shared" si="73"/>
        <v>334.6</v>
      </c>
      <c r="J472" s="34">
        <f t="shared" si="74"/>
        <v>334.6</v>
      </c>
    </row>
    <row r="473" spans="1:10">
      <c r="A473"/>
      <c r="G473" s="34">
        <f t="shared" si="73"/>
        <v>334.6</v>
      </c>
      <c r="J473" s="34">
        <f t="shared" si="74"/>
        <v>334.6</v>
      </c>
    </row>
    <row r="474" spans="1:10">
      <c r="A474"/>
      <c r="G474" s="34">
        <f t="shared" si="73"/>
        <v>334.6</v>
      </c>
      <c r="J474" s="34">
        <f t="shared" si="74"/>
        <v>334.6</v>
      </c>
    </row>
    <row r="475" spans="1:10">
      <c r="A475"/>
      <c r="G475" s="34">
        <f t="shared" si="73"/>
        <v>334.6</v>
      </c>
      <c r="J475" s="34">
        <f t="shared" si="74"/>
        <v>334.6</v>
      </c>
    </row>
    <row r="476" spans="1:10">
      <c r="A476"/>
      <c r="G476" s="34">
        <f t="shared" si="73"/>
        <v>334.6</v>
      </c>
      <c r="J476" s="34">
        <f>G476+H476-I476</f>
        <v>334.6</v>
      </c>
    </row>
    <row r="477" spans="1:10">
      <c r="A477"/>
      <c r="G477" s="34">
        <f t="shared" si="73"/>
        <v>334.6</v>
      </c>
      <c r="J477" s="34">
        <f t="shared" ref="J477:J481" si="75">G477+H477-I477</f>
        <v>334.6</v>
      </c>
    </row>
    <row r="478" spans="1:10">
      <c r="A478"/>
      <c r="G478" s="34">
        <f t="shared" si="73"/>
        <v>334.6</v>
      </c>
      <c r="J478" s="34">
        <f t="shared" si="75"/>
        <v>334.6</v>
      </c>
    </row>
    <row r="479" spans="1:10">
      <c r="A479"/>
      <c r="G479" s="34">
        <f t="shared" si="73"/>
        <v>334.6</v>
      </c>
      <c r="J479" s="34">
        <f t="shared" si="75"/>
        <v>334.6</v>
      </c>
    </row>
    <row r="480" spans="1:10">
      <c r="A480"/>
      <c r="G480" s="34">
        <f t="shared" si="73"/>
        <v>334.6</v>
      </c>
      <c r="J480" s="34">
        <f t="shared" si="75"/>
        <v>334.6</v>
      </c>
    </row>
    <row r="481" spans="1:10">
      <c r="A481"/>
      <c r="G481" s="34">
        <f t="shared" si="73"/>
        <v>334.6</v>
      </c>
      <c r="J481" s="34">
        <f t="shared" si="75"/>
        <v>334.6</v>
      </c>
    </row>
    <row r="482" spans="1:10">
      <c r="A482"/>
    </row>
    <row r="483" spans="1:10">
      <c r="A483"/>
      <c r="B483" s="38">
        <v>830013</v>
      </c>
      <c r="D483" s="33" t="s">
        <v>660</v>
      </c>
      <c r="E483" s="97">
        <v>43862</v>
      </c>
      <c r="F483" s="33" t="s">
        <v>664</v>
      </c>
      <c r="G483" s="34">
        <v>0</v>
      </c>
      <c r="H483" s="34">
        <f>155.99+((3+4.2)*155.99/215.98)</f>
        <v>161.19014816186686</v>
      </c>
      <c r="J483" s="34">
        <f t="shared" ref="J483:J491" si="76">G483+H483-I483</f>
        <v>161.19014816186686</v>
      </c>
    </row>
    <row r="484" spans="1:10">
      <c r="A484"/>
      <c r="E484" s="97">
        <v>43892</v>
      </c>
      <c r="F484" s="33" t="s">
        <v>665</v>
      </c>
      <c r="G484" s="34">
        <f>J483</f>
        <v>161.19014816186686</v>
      </c>
      <c r="H484" s="34">
        <f>127.8+((3.45+4.2)*127.8/187.79)</f>
        <v>133.00618776292666</v>
      </c>
      <c r="J484" s="34">
        <f t="shared" si="76"/>
        <v>294.19633592479352</v>
      </c>
    </row>
    <row r="485" spans="1:10">
      <c r="A485"/>
      <c r="E485" s="97">
        <v>43913</v>
      </c>
      <c r="F485" s="33" t="s">
        <v>666</v>
      </c>
      <c r="G485" s="34">
        <f t="shared" ref="G485:G497" si="77">J484</f>
        <v>294.19633592479352</v>
      </c>
      <c r="H485" s="34">
        <f>120.06+((4+5.6)*120.06/200.05)</f>
        <v>125.82143964008998</v>
      </c>
      <c r="J485" s="34">
        <f t="shared" si="76"/>
        <v>420.01777556488349</v>
      </c>
    </row>
    <row r="486" spans="1:10">
      <c r="A486"/>
      <c r="E486" s="97">
        <v>43922</v>
      </c>
      <c r="F486" s="33" t="s">
        <v>669</v>
      </c>
      <c r="G486" s="34">
        <f t="shared" si="77"/>
        <v>420.01777556488349</v>
      </c>
      <c r="H486" s="34">
        <f>143.73+((1.45+2.03)*143.73/172.73)</f>
        <v>146.62573554101778</v>
      </c>
      <c r="J486" s="34">
        <f t="shared" si="76"/>
        <v>566.64351110590133</v>
      </c>
    </row>
    <row r="487" spans="1:10">
      <c r="E487" s="97">
        <v>43931</v>
      </c>
      <c r="F487" s="33" t="s">
        <v>671</v>
      </c>
      <c r="G487" s="34">
        <f t="shared" si="77"/>
        <v>566.64351110590133</v>
      </c>
      <c r="H487" s="34">
        <f>124.56+((4+5.6)*124.56/204.55)</f>
        <v>130.4058860914202</v>
      </c>
      <c r="J487" s="34">
        <f t="shared" si="76"/>
        <v>697.04939719732147</v>
      </c>
    </row>
    <row r="488" spans="1:10">
      <c r="A488"/>
      <c r="E488" s="97">
        <v>43942</v>
      </c>
      <c r="F488" s="33" t="s">
        <v>672</v>
      </c>
      <c r="G488" s="34">
        <f t="shared" si="77"/>
        <v>697.04939719732147</v>
      </c>
      <c r="H488" s="34">
        <f>192.12+((0.65+0.91)*192.12/205.1)</f>
        <v>193.58127352510971</v>
      </c>
      <c r="J488" s="34">
        <f t="shared" si="76"/>
        <v>890.6306707224312</v>
      </c>
    </row>
    <row r="489" spans="1:10">
      <c r="A489"/>
      <c r="E489" s="97">
        <f>'May details'!C11</f>
        <v>43965</v>
      </c>
      <c r="F489" t="str">
        <f>'May details'!D11</f>
        <v>Duties for shipment in may 10</v>
      </c>
      <c r="G489" s="34">
        <f t="shared" si="77"/>
        <v>890.6306707224312</v>
      </c>
      <c r="H489" s="34">
        <f>'May details'!F11*0.7119</f>
        <v>81.156599999999997</v>
      </c>
      <c r="J489" s="34">
        <f t="shared" si="76"/>
        <v>971.78727072243123</v>
      </c>
    </row>
    <row r="490" spans="1:10">
      <c r="A490"/>
      <c r="E490" s="97">
        <f>'May details'!C19</f>
        <v>43976</v>
      </c>
      <c r="F490" t="str">
        <f>'May details'!D19</f>
        <v>Extra shipping from may 19</v>
      </c>
      <c r="G490" s="34">
        <f t="shared" si="77"/>
        <v>971.78727072243123</v>
      </c>
      <c r="H490" s="34">
        <f>'May details'!E19</f>
        <v>133</v>
      </c>
      <c r="J490" s="34">
        <f t="shared" si="76"/>
        <v>1104.7872707224312</v>
      </c>
    </row>
    <row r="491" spans="1:10">
      <c r="A491"/>
      <c r="E491" s="97">
        <f>'May details'!C25</f>
        <v>43982</v>
      </c>
      <c r="F491" s="97" t="str">
        <f>'May details'!D25</f>
        <v xml:space="preserve">SHOPIFY SHIPPING </v>
      </c>
      <c r="G491" s="34">
        <f t="shared" si="77"/>
        <v>1104.7872707224312</v>
      </c>
      <c r="H491" s="34">
        <f>'May details'!E25</f>
        <v>235.29000000000002</v>
      </c>
      <c r="J491" s="34">
        <f t="shared" si="76"/>
        <v>1340.0772707224312</v>
      </c>
    </row>
    <row r="492" spans="1:10">
      <c r="A492"/>
      <c r="E492" s="97">
        <v>44012</v>
      </c>
      <c r="F492" t="str">
        <f>'June Details'!C27</f>
        <v>SHIPPING from canada + fulfillment centre</v>
      </c>
      <c r="G492" s="34">
        <f t="shared" si="77"/>
        <v>1340.0772707224312</v>
      </c>
      <c r="H492" s="34">
        <f>'June Details'!E27/'June Details'!F1</f>
        <v>3415.8088235294117</v>
      </c>
      <c r="J492" s="34">
        <f>G492+H492-I492</f>
        <v>4755.8860942518431</v>
      </c>
    </row>
    <row r="493" spans="1:10">
      <c r="A493"/>
      <c r="E493" s="97">
        <v>44043</v>
      </c>
      <c r="F493" t="str">
        <f>'July Details'!C34</f>
        <v>SHIPPING AND FULFILLMENT</v>
      </c>
      <c r="G493" s="34">
        <f t="shared" si="77"/>
        <v>4755.8860942518431</v>
      </c>
      <c r="H493" s="34">
        <f>'July Details'!E34/'July Details'!G1</f>
        <v>4638.375939849624</v>
      </c>
      <c r="J493" s="34">
        <f t="shared" ref="J493:J497" si="78">G493+H493-I493</f>
        <v>9394.2620341014663</v>
      </c>
    </row>
    <row r="494" spans="1:10">
      <c r="A494"/>
      <c r="E494" s="97">
        <v>44074</v>
      </c>
      <c r="F494" t="str">
        <f>'Aug Detail'!C9</f>
        <v>Shopify (shipping)</v>
      </c>
      <c r="G494" s="34">
        <f t="shared" si="77"/>
        <v>9394.2620341014663</v>
      </c>
      <c r="H494" s="34">
        <f>'Aug Detail'!D9</f>
        <v>493</v>
      </c>
      <c r="J494" s="34">
        <f t="shared" si="78"/>
        <v>9887.2620341014663</v>
      </c>
    </row>
    <row r="495" spans="1:10">
      <c r="A495"/>
      <c r="G495" s="34">
        <f t="shared" si="77"/>
        <v>9887.2620341014663</v>
      </c>
      <c r="J495" s="34">
        <f t="shared" si="78"/>
        <v>9887.2620341014663</v>
      </c>
    </row>
    <row r="496" spans="1:10">
      <c r="A496"/>
      <c r="G496" s="34">
        <f t="shared" si="77"/>
        <v>9887.2620341014663</v>
      </c>
      <c r="J496" s="34">
        <f t="shared" si="78"/>
        <v>9887.2620341014663</v>
      </c>
    </row>
    <row r="497" spans="1:10">
      <c r="A497"/>
      <c r="G497" s="34">
        <f t="shared" si="77"/>
        <v>9887.2620341014663</v>
      </c>
      <c r="J497" s="34">
        <f t="shared" si="78"/>
        <v>9887.2620341014663</v>
      </c>
    </row>
    <row r="498" spans="1:10">
      <c r="A498"/>
    </row>
    <row r="499" spans="1:10">
      <c r="A499"/>
    </row>
    <row r="500" spans="1:10">
      <c r="A500"/>
      <c r="B500" s="38">
        <v>84001</v>
      </c>
      <c r="D500" s="33" t="s">
        <v>634</v>
      </c>
      <c r="E500" s="97">
        <v>43861</v>
      </c>
      <c r="F500" t="s">
        <v>635</v>
      </c>
      <c r="G500" s="34">
        <v>0</v>
      </c>
      <c r="H500" s="34">
        <f>((496.55+776.9)*0.7165)/4</f>
        <v>228.10673125000002</v>
      </c>
      <c r="J500" s="34">
        <f t="shared" ref="J500:J513" si="79">G500+H500-I500</f>
        <v>228.10673125000002</v>
      </c>
    </row>
    <row r="501" spans="1:10">
      <c r="A501"/>
      <c r="E501" s="97">
        <v>43889</v>
      </c>
      <c r="F501" t="s">
        <v>635</v>
      </c>
      <c r="G501" s="34">
        <f t="shared" ref="G501:G513" si="80">J500</f>
        <v>228.10673125000002</v>
      </c>
      <c r="H501" s="34">
        <f>((496.55+776.9)*0.7165)/4</f>
        <v>228.10673125000002</v>
      </c>
      <c r="J501" s="34">
        <f t="shared" si="79"/>
        <v>456.21346250000005</v>
      </c>
    </row>
    <row r="502" spans="1:10">
      <c r="A502"/>
      <c r="E502" s="97">
        <v>43921</v>
      </c>
      <c r="F502" t="s">
        <v>635</v>
      </c>
      <c r="G502" s="34">
        <f t="shared" si="80"/>
        <v>456.21346250000005</v>
      </c>
      <c r="H502" s="34">
        <f>((496.55+776.9)*0.7165)/4</f>
        <v>228.10673125000002</v>
      </c>
      <c r="J502" s="34">
        <f t="shared" si="79"/>
        <v>684.32019375000004</v>
      </c>
    </row>
    <row r="503" spans="1:10">
      <c r="E503" s="97">
        <v>43951</v>
      </c>
      <c r="F503" t="s">
        <v>635</v>
      </c>
      <c r="G503" s="34">
        <f t="shared" si="80"/>
        <v>684.32019375000004</v>
      </c>
      <c r="H503" s="34">
        <f>((496.55+776.9)*0.7165)/4</f>
        <v>228.10673125000002</v>
      </c>
      <c r="J503" s="34">
        <f t="shared" si="79"/>
        <v>912.4269250000001</v>
      </c>
    </row>
    <row r="504" spans="1:10">
      <c r="G504" s="34">
        <f t="shared" si="80"/>
        <v>912.4269250000001</v>
      </c>
      <c r="J504" s="34">
        <f t="shared" si="79"/>
        <v>912.4269250000001</v>
      </c>
    </row>
    <row r="505" spans="1:10">
      <c r="A505"/>
      <c r="G505" s="34">
        <f t="shared" si="80"/>
        <v>912.4269250000001</v>
      </c>
      <c r="J505" s="34">
        <f>G505+H505-I505</f>
        <v>912.4269250000001</v>
      </c>
    </row>
    <row r="506" spans="1:10">
      <c r="A506"/>
      <c r="G506" s="34">
        <f t="shared" si="80"/>
        <v>912.4269250000001</v>
      </c>
      <c r="J506" s="34">
        <f>G506+H506-I506</f>
        <v>912.4269250000001</v>
      </c>
    </row>
    <row r="507" spans="1:10">
      <c r="A507"/>
      <c r="G507" s="34">
        <f t="shared" si="80"/>
        <v>912.4269250000001</v>
      </c>
      <c r="J507" s="34">
        <f t="shared" si="79"/>
        <v>912.4269250000001</v>
      </c>
    </row>
    <row r="508" spans="1:10">
      <c r="A508"/>
      <c r="G508" s="34">
        <f t="shared" si="80"/>
        <v>912.4269250000001</v>
      </c>
      <c r="J508" s="34">
        <f t="shared" si="79"/>
        <v>912.4269250000001</v>
      </c>
    </row>
    <row r="509" spans="1:10">
      <c r="A509"/>
      <c r="G509" s="34">
        <f t="shared" si="80"/>
        <v>912.4269250000001</v>
      </c>
      <c r="J509" s="34">
        <f>G509+H509-I509</f>
        <v>912.4269250000001</v>
      </c>
    </row>
    <row r="510" spans="1:10">
      <c r="A510"/>
      <c r="G510" s="34">
        <f t="shared" si="80"/>
        <v>912.4269250000001</v>
      </c>
      <c r="J510" s="34">
        <f>G510+H510-I510</f>
        <v>912.4269250000001</v>
      </c>
    </row>
    <row r="511" spans="1:10">
      <c r="A511"/>
      <c r="G511" s="34">
        <f t="shared" si="80"/>
        <v>912.4269250000001</v>
      </c>
      <c r="J511" s="34">
        <f t="shared" si="79"/>
        <v>912.4269250000001</v>
      </c>
    </row>
    <row r="512" spans="1:10">
      <c r="A512"/>
      <c r="G512" s="34">
        <f t="shared" si="80"/>
        <v>912.4269250000001</v>
      </c>
      <c r="J512" s="34">
        <f t="shared" si="79"/>
        <v>912.4269250000001</v>
      </c>
    </row>
    <row r="513" spans="1:10">
      <c r="A513"/>
      <c r="G513" s="34">
        <f t="shared" si="80"/>
        <v>912.4269250000001</v>
      </c>
      <c r="J513" s="34">
        <f t="shared" si="79"/>
        <v>912.4269250000001</v>
      </c>
    </row>
    <row r="514" spans="1:10">
      <c r="A514"/>
    </row>
    <row r="515" spans="1:10">
      <c r="A515"/>
      <c r="B515" s="38">
        <v>850011</v>
      </c>
      <c r="D515" s="33" t="s">
        <v>702</v>
      </c>
      <c r="E515" s="97">
        <f>'CC Details'!C56</f>
        <v>43909</v>
      </c>
      <c r="F515" t="str">
        <f>_xlfn.CONCAT('CC Details'!D56,ledgers!$E$1,'CC Details'!H56)</f>
        <v>PAYPAL *TMCV MEDIA 4029357733, CA - FB ADS</v>
      </c>
      <c r="G515" s="34">
        <v>0</v>
      </c>
      <c r="H515" s="34">
        <f>'CC Details'!E56</f>
        <v>600</v>
      </c>
      <c r="J515" s="34">
        <f t="shared" ref="J515:J556" si="81">G515+H515-I515</f>
        <v>600</v>
      </c>
    </row>
    <row r="516" spans="1:10">
      <c r="A516"/>
      <c r="E516" s="97">
        <f>'CC Details'!C53</f>
        <v>43913</v>
      </c>
      <c r="F516" t="str">
        <f>_xlfn.CONCAT('CC Details'!D53,ledgers!$E$1,'CC Details'!H53)</f>
        <v>FACEBK *LJNNTPJUA2 fb.me/ads - FB ADS</v>
      </c>
      <c r="G516" s="34">
        <f t="shared" ref="G516:G550" si="82">J515</f>
        <v>600</v>
      </c>
      <c r="H516" s="34">
        <f>'CC Details'!E53</f>
        <v>25</v>
      </c>
      <c r="J516" s="34">
        <f t="shared" si="81"/>
        <v>625</v>
      </c>
    </row>
    <row r="517" spans="1:10">
      <c r="A517"/>
      <c r="B517"/>
      <c r="E517" s="97">
        <f>'CC Details'!C52</f>
        <v>43913</v>
      </c>
      <c r="F517" t="str">
        <f>_xlfn.CONCAT('CC Details'!D52,ledgers!$E$1,'CC Details'!H52)</f>
        <v>FACEBK *8WLUFRNTA2 fb.me/ads - FB ADS</v>
      </c>
      <c r="G517" s="34">
        <f t="shared" si="82"/>
        <v>625</v>
      </c>
      <c r="H517" s="34">
        <f>'CC Details'!E52</f>
        <v>25</v>
      </c>
      <c r="J517" s="34">
        <f t="shared" si="81"/>
        <v>650</v>
      </c>
    </row>
    <row r="518" spans="1:10">
      <c r="A518"/>
      <c r="B518"/>
      <c r="E518" s="97">
        <f>'CC Details'!C51</f>
        <v>43913</v>
      </c>
      <c r="F518" t="str">
        <f>_xlfn.CONCAT('CC Details'!D51,ledgers!$E$1,'CC Details'!H51)</f>
        <v>FACEBK *WFS7LQJTA2 fb.me/ads - FB ADS</v>
      </c>
      <c r="G518" s="34">
        <f t="shared" si="82"/>
        <v>650</v>
      </c>
      <c r="H518" s="34">
        <f>'CC Details'!E51</f>
        <v>25</v>
      </c>
      <c r="J518" s="34">
        <f t="shared" si="81"/>
        <v>675</v>
      </c>
    </row>
    <row r="519" spans="1:10">
      <c r="B519"/>
      <c r="E519" s="97">
        <f>'CC Details'!C50</f>
        <v>43914</v>
      </c>
      <c r="F519" t="str">
        <f>_xlfn.CONCAT('CC Details'!D50,ledgers!$E$1,'CC Details'!H50)</f>
        <v>FACEBK *ZL6P3QSTA2 fb.me/ads - FB ADS</v>
      </c>
      <c r="G519" s="34">
        <f t="shared" si="82"/>
        <v>675</v>
      </c>
      <c r="H519" s="34">
        <f>'CC Details'!E50</f>
        <v>35</v>
      </c>
      <c r="J519" s="34">
        <f t="shared" si="81"/>
        <v>710</v>
      </c>
    </row>
    <row r="520" spans="1:10">
      <c r="A520"/>
      <c r="B520"/>
      <c r="E520" s="97">
        <f>'CC Details'!C49</f>
        <v>43915</v>
      </c>
      <c r="F520" t="str">
        <f>_xlfn.CONCAT('CC Details'!D49,ledgers!$E$1,'CC Details'!H49)</f>
        <v>FACEBK *S9A4HRNTA2 fb.me/ads - FB ADS</v>
      </c>
      <c r="G520" s="34">
        <f t="shared" si="82"/>
        <v>710</v>
      </c>
      <c r="H520" s="34">
        <f>'CC Details'!E49</f>
        <v>50</v>
      </c>
      <c r="J520" s="34">
        <f t="shared" si="81"/>
        <v>760</v>
      </c>
    </row>
    <row r="521" spans="1:10">
      <c r="A521"/>
      <c r="B521"/>
      <c r="E521" s="97">
        <f>'CC Details'!C47</f>
        <v>43916</v>
      </c>
      <c r="F521" t="str">
        <f>_xlfn.CONCAT('CC Details'!D47,ledgers!$E$1,'CC Details'!H47)</f>
        <v>FACEBK *RRFCNQJTA2 fb.me/ads - FB ADS</v>
      </c>
      <c r="G521" s="34">
        <f t="shared" si="82"/>
        <v>760</v>
      </c>
      <c r="H521" s="34">
        <f>'CC Details'!E47</f>
        <v>75</v>
      </c>
      <c r="J521" s="34">
        <f t="shared" si="81"/>
        <v>835</v>
      </c>
    </row>
    <row r="522" spans="1:10">
      <c r="A522"/>
      <c r="B522"/>
      <c r="E522" s="97">
        <f>'CC Details'!C44</f>
        <v>43920</v>
      </c>
      <c r="F522" t="str">
        <f>_xlfn.CONCAT('CC Details'!D44,ledgers!$E$1,'CC Details'!H44)</f>
        <v>FACEBK *23JWWPJUA2 fb.me/ads - FB ADS</v>
      </c>
      <c r="G522" s="34">
        <f t="shared" si="82"/>
        <v>835</v>
      </c>
      <c r="H522" s="34">
        <f>'CC Details'!E44</f>
        <v>75</v>
      </c>
      <c r="J522" s="34">
        <f t="shared" si="81"/>
        <v>910</v>
      </c>
    </row>
    <row r="523" spans="1:10">
      <c r="A523"/>
      <c r="B523"/>
      <c r="E523" s="97">
        <f>'CC Details'!C43</f>
        <v>43920</v>
      </c>
      <c r="F523" t="str">
        <f>_xlfn.CONCAT('CC Details'!D43,ledgers!$E$1,'CC Details'!H43)</f>
        <v>FACEBK *Z93THQ6UA2 fb.me/ads - FB ADS</v>
      </c>
      <c r="G523" s="34">
        <f t="shared" si="82"/>
        <v>910</v>
      </c>
      <c r="H523" s="34">
        <f>'CC Details'!E43</f>
        <v>125</v>
      </c>
      <c r="J523" s="34">
        <f t="shared" si="81"/>
        <v>1035</v>
      </c>
    </row>
    <row r="524" spans="1:10">
      <c r="A524"/>
      <c r="B524"/>
      <c r="E524" s="97">
        <f>'CC Details'!C41</f>
        <v>43921</v>
      </c>
      <c r="F524" t="str">
        <f>_xlfn.CONCAT('CC Details'!D41,ledgers!$E$1,'CC Details'!H41)</f>
        <v>PAYPAL *TMCV MEDIA 4029357733, CA - FB ADS</v>
      </c>
      <c r="G524" s="34">
        <f t="shared" si="82"/>
        <v>1035</v>
      </c>
      <c r="H524" s="34">
        <f>'CC Details'!E41</f>
        <v>208.26</v>
      </c>
      <c r="J524" s="34">
        <f t="shared" si="81"/>
        <v>1243.26</v>
      </c>
    </row>
    <row r="525" spans="1:10">
      <c r="A525"/>
      <c r="B525"/>
      <c r="E525" s="97">
        <f>'CC Details'!C37</f>
        <v>43922</v>
      </c>
      <c r="F525" t="str">
        <f>_xlfn.CONCAT('CC Details'!D37,ledgers!$E$1,'CC Details'!H37)</f>
        <v>FACEBK *EZPT6Q2UA2 fb.me/ads - FB ADS</v>
      </c>
      <c r="G525" s="34">
        <f t="shared" si="82"/>
        <v>1243.26</v>
      </c>
      <c r="H525" s="34">
        <f>'CC Details'!E37</f>
        <v>175</v>
      </c>
      <c r="J525" s="34">
        <f t="shared" si="81"/>
        <v>1418.26</v>
      </c>
    </row>
    <row r="526" spans="1:10">
      <c r="A526"/>
      <c r="B526"/>
      <c r="E526" s="97">
        <f>'CC Details'!C36</f>
        <v>43927</v>
      </c>
      <c r="F526" t="str">
        <f>_xlfn.CONCAT('CC Details'!D36,ledgers!$E$1,'CC Details'!H36)</f>
        <v>FACEBK *Z9YWLQ6UA2 fb.me/ads - FB ADS</v>
      </c>
      <c r="G526" s="34">
        <f t="shared" si="82"/>
        <v>1418.26</v>
      </c>
      <c r="H526" s="34">
        <f>'CC Details'!E36</f>
        <v>250</v>
      </c>
      <c r="J526" s="34">
        <f t="shared" si="81"/>
        <v>1668.26</v>
      </c>
    </row>
    <row r="527" spans="1:10">
      <c r="A527"/>
      <c r="B527"/>
      <c r="E527" s="97">
        <f>'CC Details'!C34</f>
        <v>43934</v>
      </c>
      <c r="F527" t="str">
        <f>_xlfn.CONCAT('CC Details'!D34,ledgers!$E$1,'CC Details'!H34)</f>
        <v>FACEBK *R99HBQ2UA2 fb.me/ads - FB ADS</v>
      </c>
      <c r="G527" s="34">
        <f t="shared" si="82"/>
        <v>1668.26</v>
      </c>
      <c r="H527" s="34">
        <f>'CC Details'!E34</f>
        <v>400</v>
      </c>
      <c r="J527" s="34">
        <f t="shared" si="81"/>
        <v>2068.2600000000002</v>
      </c>
    </row>
    <row r="528" spans="1:10">
      <c r="A528"/>
      <c r="B528"/>
      <c r="E528" s="97">
        <f>'CC Details'!C31</f>
        <v>43938</v>
      </c>
      <c r="F528" t="str">
        <f>_xlfn.CONCAT('CC Details'!D31,ledgers!$E$1,'CC Details'!H31)</f>
        <v>KLAVIYO SOFTWARE KLAVIYO.COM, MA - Email Marketing</v>
      </c>
      <c r="G528" s="34">
        <f t="shared" si="82"/>
        <v>2068.2600000000002</v>
      </c>
      <c r="H528" s="34">
        <f>'CC Details'!E31</f>
        <v>60</v>
      </c>
      <c r="J528" s="34">
        <f t="shared" si="81"/>
        <v>2128.2600000000002</v>
      </c>
    </row>
    <row r="529" spans="1:10">
      <c r="A529"/>
      <c r="B529"/>
      <c r="E529" s="97">
        <f>'CC Details'!C29</f>
        <v>43938</v>
      </c>
      <c r="F529" t="str">
        <f>_xlfn.CONCAT('CC Details'!D29,ledgers!$E$1,'CC Details'!H29)</f>
        <v>FACEBK *2YSVJQSTA2 fb.me/ads - FB ADS</v>
      </c>
      <c r="G529" s="34">
        <f t="shared" si="82"/>
        <v>2128.2600000000002</v>
      </c>
      <c r="H529" s="34">
        <f>'CC Details'!E29</f>
        <v>600</v>
      </c>
      <c r="J529" s="34">
        <f t="shared" si="81"/>
        <v>2728.26</v>
      </c>
    </row>
    <row r="530" spans="1:10">
      <c r="A530"/>
      <c r="B530"/>
      <c r="E530" s="97">
        <f>'CC Details'!C22</f>
        <v>43942</v>
      </c>
      <c r="F530" t="str">
        <f>_xlfn.CONCAT('CC Details'!D22,ledgers!$E$1,'CC Details'!H22)</f>
        <v>FACEBK *FNBVFRETA2 fb.me/ads - FB ADS</v>
      </c>
      <c r="G530" s="34">
        <f t="shared" si="82"/>
        <v>2728.26</v>
      </c>
      <c r="H530" s="34">
        <f>'CC Details'!E22</f>
        <v>48.24</v>
      </c>
      <c r="J530" s="34">
        <f t="shared" si="81"/>
        <v>2776.5</v>
      </c>
    </row>
    <row r="531" spans="1:10">
      <c r="A531"/>
      <c r="B531"/>
      <c r="E531" s="97">
        <f>'May details'!C16</f>
        <v>43971</v>
      </c>
      <c r="F531" s="97" t="str">
        <f>'May details'!D16</f>
        <v>FB ads</v>
      </c>
      <c r="G531" s="34">
        <f t="shared" si="82"/>
        <v>2776.5</v>
      </c>
      <c r="H531" s="34">
        <f>'May details'!E16</f>
        <v>439.63</v>
      </c>
      <c r="J531" s="34">
        <f t="shared" si="81"/>
        <v>3216.13</v>
      </c>
    </row>
    <row r="532" spans="1:10">
      <c r="A532"/>
      <c r="B532"/>
      <c r="E532" s="97">
        <f>'May details'!C23</f>
        <v>43982</v>
      </c>
      <c r="F532" s="97" t="str">
        <f>'May details'!D23</f>
        <v>FB ADS</v>
      </c>
      <c r="G532" s="34">
        <f t="shared" si="82"/>
        <v>3216.13</v>
      </c>
      <c r="H532" s="34">
        <f>'May details'!F23*0.7257</f>
        <v>50.704659000000007</v>
      </c>
      <c r="J532" s="34">
        <f t="shared" si="81"/>
        <v>3266.8346590000001</v>
      </c>
    </row>
    <row r="533" spans="1:10">
      <c r="A533"/>
      <c r="E533" s="97">
        <f>E581</f>
        <v>44012</v>
      </c>
      <c r="F533" t="str">
        <f>'June Details'!C5</f>
        <v>Fb ads</v>
      </c>
      <c r="G533" s="34">
        <f t="shared" si="82"/>
        <v>3266.8346590000001</v>
      </c>
      <c r="H533" s="34">
        <f>'June Details'!E5/'June Details'!F1</f>
        <v>330.88235294117646</v>
      </c>
      <c r="J533" s="34">
        <f t="shared" si="81"/>
        <v>3597.7170119411767</v>
      </c>
    </row>
    <row r="534" spans="1:10">
      <c r="A534"/>
      <c r="E534" s="97">
        <f>E533</f>
        <v>44012</v>
      </c>
      <c r="F534" t="str">
        <f>'June Details'!C25</f>
        <v>FB ADS</v>
      </c>
      <c r="G534" s="34">
        <f t="shared" si="82"/>
        <v>3597.7170119411767</v>
      </c>
      <c r="H534" s="34">
        <f>'June Details'!E25/'June Details'!F1</f>
        <v>196.3235294117647</v>
      </c>
      <c r="J534" s="34">
        <f t="shared" si="81"/>
        <v>3794.0405413529415</v>
      </c>
    </row>
    <row r="535" spans="1:10">
      <c r="A535"/>
      <c r="E535" s="97">
        <v>44032</v>
      </c>
      <c r="F535" t="str">
        <f>'July Details'!C22</f>
        <v>FB ADS</v>
      </c>
      <c r="G535" s="34">
        <f t="shared" si="82"/>
        <v>3794.0405413529415</v>
      </c>
      <c r="H535" s="34">
        <f>'July Details'!D22</f>
        <v>642.30999999999995</v>
      </c>
      <c r="J535" s="34">
        <f>G535+H535-I535</f>
        <v>4436.3505413529419</v>
      </c>
    </row>
    <row r="536" spans="1:10">
      <c r="A536"/>
      <c r="E536" s="97">
        <v>44025</v>
      </c>
      <c r="F536" t="str">
        <f>'July Details'!C13</f>
        <v>Advertising Team Facebook</v>
      </c>
      <c r="G536" s="34">
        <f t="shared" si="82"/>
        <v>4436.3505413529419</v>
      </c>
      <c r="H536" s="34">
        <f>'July Details'!E13/'July Details'!G1</f>
        <v>714.28571428571422</v>
      </c>
      <c r="J536" s="34">
        <f>G536+H536-I536</f>
        <v>5150.6362556386557</v>
      </c>
    </row>
    <row r="537" spans="1:10">
      <c r="A537"/>
      <c r="E537" s="97">
        <v>44074</v>
      </c>
      <c r="F537" t="str">
        <f>'Aug Detail'!C13</f>
        <v>fb ads team</v>
      </c>
      <c r="G537" s="34">
        <f t="shared" si="82"/>
        <v>5150.6362556386557</v>
      </c>
      <c r="H537" s="34">
        <f>'Aug Detail'!E13/'Aug Detail'!F1</f>
        <v>538.46153846153845</v>
      </c>
      <c r="J537" s="34">
        <f>G537+H537-I537</f>
        <v>5689.0977941001938</v>
      </c>
    </row>
    <row r="538" spans="1:10">
      <c r="A538"/>
      <c r="E538" s="97">
        <v>44074</v>
      </c>
      <c r="F538" t="str">
        <f>'Aug Detail'!C16</f>
        <v>fb ads</v>
      </c>
      <c r="G538" s="34">
        <f t="shared" si="82"/>
        <v>5689.0977941001938</v>
      </c>
      <c r="H538" s="34">
        <f>'Aug Detail'!D16</f>
        <v>836</v>
      </c>
      <c r="J538" s="34">
        <f>G538+H538-I538</f>
        <v>6525.0977941001938</v>
      </c>
    </row>
    <row r="539" spans="1:10">
      <c r="A539"/>
      <c r="G539" s="34">
        <f t="shared" si="82"/>
        <v>6525.0977941001938</v>
      </c>
      <c r="J539" s="34">
        <f t="shared" si="81"/>
        <v>6525.0977941001938</v>
      </c>
    </row>
    <row r="540" spans="1:10">
      <c r="A540"/>
      <c r="G540" s="34">
        <f t="shared" si="82"/>
        <v>6525.0977941001938</v>
      </c>
      <c r="J540" s="34">
        <f t="shared" si="81"/>
        <v>6525.0977941001938</v>
      </c>
    </row>
    <row r="541" spans="1:10">
      <c r="A541"/>
      <c r="G541" s="34">
        <f t="shared" si="82"/>
        <v>6525.0977941001938</v>
      </c>
      <c r="J541" s="34">
        <f t="shared" si="81"/>
        <v>6525.0977941001938</v>
      </c>
    </row>
    <row r="542" spans="1:10">
      <c r="A542"/>
      <c r="G542" s="34">
        <f t="shared" si="82"/>
        <v>6525.0977941001938</v>
      </c>
      <c r="J542" s="34">
        <f t="shared" si="81"/>
        <v>6525.0977941001938</v>
      </c>
    </row>
    <row r="543" spans="1:10">
      <c r="A543"/>
      <c r="G543" s="34">
        <f t="shared" si="82"/>
        <v>6525.0977941001938</v>
      </c>
      <c r="J543" s="34">
        <f t="shared" si="81"/>
        <v>6525.0977941001938</v>
      </c>
    </row>
    <row r="544" spans="1:10">
      <c r="A544"/>
      <c r="G544" s="34">
        <f t="shared" si="82"/>
        <v>6525.0977941001938</v>
      </c>
      <c r="J544" s="34">
        <f t="shared" si="81"/>
        <v>6525.0977941001938</v>
      </c>
    </row>
    <row r="545" spans="1:10">
      <c r="A545"/>
      <c r="G545" s="34">
        <f t="shared" si="82"/>
        <v>6525.0977941001938</v>
      </c>
      <c r="J545" s="34">
        <f t="shared" si="81"/>
        <v>6525.0977941001938</v>
      </c>
    </row>
    <row r="546" spans="1:10">
      <c r="A546"/>
      <c r="G546" s="34">
        <f t="shared" si="82"/>
        <v>6525.0977941001938</v>
      </c>
      <c r="J546" s="34">
        <f t="shared" si="81"/>
        <v>6525.0977941001938</v>
      </c>
    </row>
    <row r="547" spans="1:10">
      <c r="A547"/>
      <c r="G547" s="34">
        <f t="shared" si="82"/>
        <v>6525.0977941001938</v>
      </c>
      <c r="J547" s="34">
        <f t="shared" si="81"/>
        <v>6525.0977941001938</v>
      </c>
    </row>
    <row r="548" spans="1:10">
      <c r="A548"/>
      <c r="G548" s="34">
        <f t="shared" si="82"/>
        <v>6525.0977941001938</v>
      </c>
      <c r="J548" s="34">
        <f t="shared" si="81"/>
        <v>6525.0977941001938</v>
      </c>
    </row>
    <row r="549" spans="1:10">
      <c r="A549"/>
      <c r="G549" s="34">
        <f t="shared" si="82"/>
        <v>6525.0977941001938</v>
      </c>
      <c r="J549" s="34">
        <f t="shared" si="81"/>
        <v>6525.0977941001938</v>
      </c>
    </row>
    <row r="550" spans="1:10">
      <c r="A550"/>
      <c r="G550" s="34">
        <f t="shared" si="82"/>
        <v>6525.0977941001938</v>
      </c>
      <c r="J550" s="34">
        <f t="shared" si="81"/>
        <v>6525.0977941001938</v>
      </c>
    </row>
    <row r="551" spans="1:10">
      <c r="A551"/>
    </row>
    <row r="552" spans="1:10">
      <c r="A552"/>
      <c r="B552" s="38">
        <v>850012</v>
      </c>
      <c r="D552" s="33" t="s">
        <v>703</v>
      </c>
      <c r="G552" s="34">
        <v>0</v>
      </c>
      <c r="J552" s="34">
        <f t="shared" si="81"/>
        <v>0</v>
      </c>
    </row>
    <row r="553" spans="1:10">
      <c r="A553"/>
      <c r="G553" s="34">
        <f t="shared" ref="G553:G557" si="83">J552</f>
        <v>0</v>
      </c>
      <c r="J553" s="34">
        <f t="shared" si="81"/>
        <v>0</v>
      </c>
    </row>
    <row r="554" spans="1:10">
      <c r="A554"/>
      <c r="G554" s="34">
        <f t="shared" si="83"/>
        <v>0</v>
      </c>
      <c r="J554" s="34">
        <f t="shared" si="81"/>
        <v>0</v>
      </c>
    </row>
    <row r="555" spans="1:10">
      <c r="A555"/>
      <c r="G555" s="34">
        <f t="shared" si="83"/>
        <v>0</v>
      </c>
      <c r="J555" s="34">
        <f t="shared" si="81"/>
        <v>0</v>
      </c>
    </row>
    <row r="556" spans="1:10">
      <c r="G556" s="34">
        <f t="shared" si="83"/>
        <v>0</v>
      </c>
      <c r="J556" s="34">
        <f t="shared" si="81"/>
        <v>0</v>
      </c>
    </row>
    <row r="557" spans="1:10">
      <c r="A557"/>
      <c r="G557" s="34">
        <f t="shared" si="83"/>
        <v>0</v>
      </c>
      <c r="J557" s="34">
        <f>G557+H557-I557</f>
        <v>0</v>
      </c>
    </row>
    <row r="558" spans="1:10">
      <c r="A558"/>
    </row>
    <row r="559" spans="1:10">
      <c r="A559"/>
      <c r="B559" s="38">
        <v>850013</v>
      </c>
      <c r="D559" s="33" t="s">
        <v>705</v>
      </c>
      <c r="E559" s="97">
        <f>E534</f>
        <v>44012</v>
      </c>
      <c r="F559" t="str">
        <f>'June Details'!C6</f>
        <v>Influencers IG</v>
      </c>
      <c r="G559" s="34">
        <v>0</v>
      </c>
      <c r="H559" s="34">
        <f>'June Details'!D6</f>
        <v>4555.96</v>
      </c>
      <c r="J559" s="34">
        <f t="shared" ref="J559:J562" si="84">G559+H559-I559</f>
        <v>4555.96</v>
      </c>
    </row>
    <row r="560" spans="1:10">
      <c r="A560"/>
      <c r="E560" s="97">
        <f>E559</f>
        <v>44012</v>
      </c>
      <c r="F560" t="str">
        <f>'June Details'!C12</f>
        <v>Duties for 1 Influencer</v>
      </c>
      <c r="G560" s="34">
        <f t="shared" ref="G560:G562" si="85">J559</f>
        <v>4555.96</v>
      </c>
      <c r="H560" s="34">
        <f>'June Details'!F12*1.13</f>
        <v>16.95</v>
      </c>
      <c r="J560" s="34">
        <f t="shared" si="84"/>
        <v>4572.91</v>
      </c>
    </row>
    <row r="561" spans="1:10">
      <c r="A561"/>
      <c r="E561" s="97">
        <f>E560</f>
        <v>44012</v>
      </c>
      <c r="F561" t="str">
        <f>'June Details'!C14</f>
        <v>instagram help</v>
      </c>
      <c r="G561" s="34">
        <f t="shared" si="85"/>
        <v>4572.91</v>
      </c>
      <c r="H561" s="34">
        <f>'June Details'!D14</f>
        <v>120</v>
      </c>
      <c r="J561" s="34">
        <f t="shared" si="84"/>
        <v>4692.91</v>
      </c>
    </row>
    <row r="562" spans="1:10">
      <c r="A562"/>
      <c r="E562" s="97">
        <f>E561</f>
        <v>44012</v>
      </c>
      <c r="F562" s="33" t="s">
        <v>844</v>
      </c>
      <c r="G562" s="34">
        <f t="shared" si="85"/>
        <v>4692.91</v>
      </c>
      <c r="H562" s="34">
        <f>'June Details'!D13/3</f>
        <v>200</v>
      </c>
      <c r="J562" s="34">
        <f t="shared" si="84"/>
        <v>4892.91</v>
      </c>
    </row>
    <row r="563" spans="1:10">
      <c r="A563"/>
      <c r="E563" s="97">
        <v>44032</v>
      </c>
      <c r="F563" t="str">
        <f>'July Details'!C21</f>
        <v>instagram help</v>
      </c>
      <c r="G563" s="34">
        <f t="shared" ref="G563:G572" si="86">J562</f>
        <v>4892.91</v>
      </c>
      <c r="H563" s="34">
        <f>'July Details'!D21</f>
        <v>200</v>
      </c>
      <c r="J563" s="34">
        <f t="shared" ref="J563:J572" si="87">G563+H563-I563</f>
        <v>5092.91</v>
      </c>
    </row>
    <row r="564" spans="1:10">
      <c r="A564"/>
      <c r="E564" s="97">
        <v>44041</v>
      </c>
      <c r="F564" t="str">
        <f>'July Details'!C25</f>
        <v>ig stories model</v>
      </c>
      <c r="G564" s="34">
        <f t="shared" si="86"/>
        <v>5092.91</v>
      </c>
      <c r="H564" s="34">
        <f>'July Details'!E25/'July Details'!G1</f>
        <v>15.037593984962406</v>
      </c>
      <c r="J564" s="34">
        <f t="shared" si="87"/>
        <v>5107.9475939849626</v>
      </c>
    </row>
    <row r="565" spans="1:10">
      <c r="A565"/>
      <c r="E565" s="97">
        <f>E566</f>
        <v>44042</v>
      </c>
      <c r="F565" t="str">
        <f>'July Details'!C30</f>
        <v>INSTAGRAM INFLUENCERS</v>
      </c>
      <c r="G565" s="34">
        <f t="shared" si="86"/>
        <v>5107.9475939849626</v>
      </c>
      <c r="H565" s="34">
        <f>'July Details'!D30</f>
        <v>5822</v>
      </c>
      <c r="J565" s="34">
        <f t="shared" si="87"/>
        <v>10929.947593984962</v>
      </c>
    </row>
    <row r="566" spans="1:10">
      <c r="A566"/>
      <c r="E566" s="97">
        <v>44042</v>
      </c>
      <c r="F566" t="str">
        <f>F562</f>
        <v xml:space="preserve">INSTAGRAM ENGAGEMENT EMPLOYEE - 600$ USD FOR 3 MONTHS (200 A MONTH) </v>
      </c>
      <c r="G566" s="34">
        <f t="shared" si="86"/>
        <v>10929.947593984962</v>
      </c>
      <c r="H566" s="34">
        <f>H562</f>
        <v>200</v>
      </c>
      <c r="J566" s="34">
        <f t="shared" si="87"/>
        <v>11129.947593984962</v>
      </c>
    </row>
    <row r="567" spans="1:10">
      <c r="A567"/>
      <c r="E567" s="97">
        <v>44074</v>
      </c>
      <c r="F567" t="str">
        <f>'Aug Detail'!C21</f>
        <v>marketing IG</v>
      </c>
      <c r="G567" s="34">
        <f t="shared" si="86"/>
        <v>11129.947593984962</v>
      </c>
      <c r="H567" s="34">
        <f>'Aug Detail'!D21</f>
        <v>3571</v>
      </c>
      <c r="J567" s="34">
        <f t="shared" si="87"/>
        <v>14700.947593984962</v>
      </c>
    </row>
    <row r="568" spans="1:10">
      <c r="A568"/>
      <c r="G568" s="34">
        <f t="shared" si="86"/>
        <v>14700.947593984962</v>
      </c>
      <c r="J568" s="34">
        <f t="shared" si="87"/>
        <v>14700.947593984962</v>
      </c>
    </row>
    <row r="569" spans="1:10">
      <c r="A569"/>
      <c r="G569" s="34">
        <f t="shared" si="86"/>
        <v>14700.947593984962</v>
      </c>
      <c r="J569" s="34">
        <f t="shared" si="87"/>
        <v>14700.947593984962</v>
      </c>
    </row>
    <row r="570" spans="1:10">
      <c r="A570"/>
      <c r="E570" s="97">
        <v>44073</v>
      </c>
      <c r="F570" t="str">
        <f>F566</f>
        <v xml:space="preserve">INSTAGRAM ENGAGEMENT EMPLOYEE - 600$ USD FOR 3 MONTHS (200 A MONTH) </v>
      </c>
      <c r="G570" s="34">
        <f t="shared" si="86"/>
        <v>14700.947593984962</v>
      </c>
      <c r="H570" s="34">
        <f>H566</f>
        <v>200</v>
      </c>
      <c r="J570" s="34">
        <f t="shared" si="87"/>
        <v>14900.947593984962</v>
      </c>
    </row>
    <row r="571" spans="1:10">
      <c r="G571" s="34">
        <f>J570</f>
        <v>14900.947593984962</v>
      </c>
      <c r="J571" s="34">
        <f t="shared" si="87"/>
        <v>14900.947593984962</v>
      </c>
    </row>
    <row r="572" spans="1:10">
      <c r="A572"/>
      <c r="G572" s="34">
        <f t="shared" si="86"/>
        <v>14900.947593984962</v>
      </c>
      <c r="J572" s="34">
        <f t="shared" si="87"/>
        <v>14900.947593984962</v>
      </c>
    </row>
    <row r="573" spans="1:10">
      <c r="A573"/>
    </row>
    <row r="574" spans="1:10">
      <c r="A574"/>
      <c r="B574" s="38">
        <v>850014</v>
      </c>
      <c r="D574" s="33" t="s">
        <v>704</v>
      </c>
      <c r="E574" s="97">
        <f>E561</f>
        <v>44012</v>
      </c>
      <c r="F574" t="str">
        <f>'June Details'!C7</f>
        <v>YOUTUBE videos Collabs</v>
      </c>
      <c r="G574" s="34">
        <v>0</v>
      </c>
      <c r="H574" s="34">
        <f>'June Details'!D7</f>
        <v>364</v>
      </c>
      <c r="J574" s="34">
        <f t="shared" ref="J574:J578" si="88">G574+H574-I574</f>
        <v>364</v>
      </c>
    </row>
    <row r="575" spans="1:10">
      <c r="A575"/>
      <c r="E575" s="97">
        <v>44027</v>
      </c>
      <c r="F575" t="str">
        <f>'July Details'!C18</f>
        <v>duties for a youtube influencer</v>
      </c>
      <c r="G575" s="34">
        <f t="shared" ref="G575" si="89">J574</f>
        <v>364</v>
      </c>
      <c r="H575" s="34">
        <f>'July Details'!D18</f>
        <v>20</v>
      </c>
      <c r="J575" s="34">
        <f t="shared" si="88"/>
        <v>384</v>
      </c>
    </row>
    <row r="576" spans="1:10">
      <c r="A576"/>
      <c r="E576" s="97">
        <f>E565</f>
        <v>44042</v>
      </c>
      <c r="F576" t="str">
        <f>'July Details'!C29</f>
        <v>YOUTUBE INFLUENCERS</v>
      </c>
      <c r="G576" s="34">
        <f t="shared" ref="G576:G579" si="90">J575</f>
        <v>384</v>
      </c>
      <c r="H576" s="34">
        <f>'July Details'!D29</f>
        <v>1072</v>
      </c>
      <c r="J576" s="34">
        <f t="shared" si="88"/>
        <v>1456</v>
      </c>
    </row>
    <row r="577" spans="1:10">
      <c r="A577"/>
      <c r="E577" s="97">
        <v>44074</v>
      </c>
      <c r="F577" t="str">
        <f>'Aug Detail'!C22</f>
        <v>MARKETING YT</v>
      </c>
      <c r="G577" s="34">
        <f t="shared" si="90"/>
        <v>1456</v>
      </c>
      <c r="H577" s="34">
        <f>'Aug Detail'!D22</f>
        <v>250</v>
      </c>
      <c r="J577" s="34">
        <f t="shared" si="88"/>
        <v>1706</v>
      </c>
    </row>
    <row r="578" spans="1:10">
      <c r="G578" s="34">
        <f t="shared" si="90"/>
        <v>1706</v>
      </c>
      <c r="J578" s="34">
        <f t="shared" si="88"/>
        <v>1706</v>
      </c>
    </row>
    <row r="579" spans="1:10">
      <c r="A579"/>
      <c r="G579" s="34">
        <f t="shared" si="90"/>
        <v>1706</v>
      </c>
      <c r="J579" s="34">
        <f>G579+H579-I579</f>
        <v>1706</v>
      </c>
    </row>
    <row r="580" spans="1:10">
      <c r="A580"/>
    </row>
    <row r="581" spans="1:10">
      <c r="A581"/>
      <c r="B581" s="38">
        <v>850015</v>
      </c>
      <c r="D581" s="33" t="s">
        <v>706</v>
      </c>
      <c r="E581" s="97">
        <v>44012</v>
      </c>
      <c r="F581" t="str">
        <f>'June Details'!C4</f>
        <v>Article medium</v>
      </c>
      <c r="G581" s="34">
        <v>0</v>
      </c>
      <c r="H581" s="34">
        <f>'June Details'!D4</f>
        <v>350</v>
      </c>
      <c r="J581" s="34">
        <f t="shared" ref="J581:J585" si="91">G581+H581-I581</f>
        <v>350</v>
      </c>
    </row>
    <row r="582" spans="1:10">
      <c r="A582"/>
      <c r="E582" s="97">
        <v>44012</v>
      </c>
      <c r="F582" t="str">
        <f>'June Details'!C11</f>
        <v>Daily Hive Article - Marketing</v>
      </c>
      <c r="G582" s="34">
        <f t="shared" ref="G582:G586" si="92">J581</f>
        <v>350</v>
      </c>
      <c r="H582" s="34">
        <f>'June Details'!E11/'June Details'!F1</f>
        <v>772.05882352941171</v>
      </c>
      <c r="J582" s="34">
        <f t="shared" si="91"/>
        <v>1122.0588235294117</v>
      </c>
    </row>
    <row r="583" spans="1:10">
      <c r="A583"/>
      <c r="E583" s="97">
        <v>44025</v>
      </c>
      <c r="F583" t="str">
        <f>'July Details'!C12</f>
        <v>Article on Medium Publishcation</v>
      </c>
      <c r="G583" s="34">
        <f t="shared" si="92"/>
        <v>1122.0588235294117</v>
      </c>
      <c r="H583" s="34">
        <f>'July Details'!D12</f>
        <v>350</v>
      </c>
      <c r="J583" s="34">
        <f t="shared" si="91"/>
        <v>1472.0588235294117</v>
      </c>
    </row>
    <row r="584" spans="1:10">
      <c r="A584"/>
      <c r="G584" s="34">
        <f t="shared" si="92"/>
        <v>1472.0588235294117</v>
      </c>
      <c r="J584" s="34">
        <f t="shared" si="91"/>
        <v>1472.0588235294117</v>
      </c>
    </row>
    <row r="585" spans="1:10">
      <c r="G585" s="34">
        <f t="shared" si="92"/>
        <v>1472.0588235294117</v>
      </c>
      <c r="J585" s="34">
        <f t="shared" si="91"/>
        <v>1472.0588235294117</v>
      </c>
    </row>
    <row r="586" spans="1:10">
      <c r="A586"/>
      <c r="G586" s="34">
        <f t="shared" si="92"/>
        <v>1472.0588235294117</v>
      </c>
      <c r="J586" s="34">
        <f>G586+H586-I586</f>
        <v>1472.0588235294117</v>
      </c>
    </row>
    <row r="587" spans="1:10">
      <c r="A587"/>
    </row>
    <row r="588" spans="1:10">
      <c r="A588"/>
      <c r="B588" s="38">
        <v>850016</v>
      </c>
      <c r="D588" s="33" t="s">
        <v>830</v>
      </c>
      <c r="E588" s="97">
        <f>E582</f>
        <v>44012</v>
      </c>
      <c r="F588" t="str">
        <f>'June Details'!C18</f>
        <v>toronto shoot campaign june 18 - shoot 1000$</v>
      </c>
      <c r="G588" s="34">
        <v>0</v>
      </c>
      <c r="H588" s="34">
        <f>'June Details'!E18/'June Details'!F1</f>
        <v>367.64705882352939</v>
      </c>
      <c r="J588" s="34">
        <f t="shared" ref="J588:J592" si="93">G588+H588-I588</f>
        <v>367.64705882352939</v>
      </c>
    </row>
    <row r="589" spans="1:10">
      <c r="A589"/>
      <c r="E589" s="97">
        <v>44027</v>
      </c>
      <c r="F589" t="str">
        <f>'July Details'!C16</f>
        <v>AUSTRAILA SHOOT</v>
      </c>
      <c r="G589" s="34">
        <f t="shared" ref="G589:G593" si="94">J588</f>
        <v>367.64705882352939</v>
      </c>
      <c r="H589" s="34">
        <f>'July Details'!E16/'July Details'!$G$1</f>
        <v>782.70676691729318</v>
      </c>
      <c r="J589" s="34">
        <f t="shared" si="93"/>
        <v>1150.3538257408227</v>
      </c>
    </row>
    <row r="590" spans="1:10">
      <c r="A590"/>
      <c r="E590" s="97">
        <v>44043</v>
      </c>
      <c r="F590" t="str">
        <f>'July Details'!C31</f>
        <v>JULY SHOOT</v>
      </c>
      <c r="G590" s="34">
        <f t="shared" si="94"/>
        <v>1150.3538257408227</v>
      </c>
      <c r="H590" s="34">
        <f>'July Details'!E31/'July Details'!$G$1</f>
        <v>75.187969924812023</v>
      </c>
      <c r="J590" s="34">
        <f t="shared" si="93"/>
        <v>1225.5417956656347</v>
      </c>
    </row>
    <row r="591" spans="1:10">
      <c r="A591"/>
      <c r="G591" s="34">
        <f t="shared" si="94"/>
        <v>1225.5417956656347</v>
      </c>
      <c r="J591" s="34">
        <f t="shared" si="93"/>
        <v>1225.5417956656347</v>
      </c>
    </row>
    <row r="592" spans="1:10">
      <c r="G592" s="34">
        <f t="shared" si="94"/>
        <v>1225.5417956656347</v>
      </c>
      <c r="J592" s="34">
        <f t="shared" si="93"/>
        <v>1225.5417956656347</v>
      </c>
    </row>
    <row r="593" spans="1:10">
      <c r="A593"/>
      <c r="G593" s="34">
        <f t="shared" si="94"/>
        <v>1225.5417956656347</v>
      </c>
      <c r="J593" s="34">
        <f>G593+H593-I593</f>
        <v>1225.5417956656347</v>
      </c>
    </row>
    <row r="594" spans="1:10">
      <c r="A594"/>
    </row>
    <row r="595" spans="1:10">
      <c r="A595"/>
      <c r="B595" s="38">
        <v>86001</v>
      </c>
      <c r="D595" s="33" t="s">
        <v>203</v>
      </c>
      <c r="E595" s="97">
        <f>'PayPal Details'!C8</f>
        <v>43836</v>
      </c>
      <c r="F595" t="str">
        <f>_xlfn.CONCAT('PayPal Details'!F8,$E$1,'PayPal Details'!G8)</f>
        <v>General Currency Conversion - CAD</v>
      </c>
      <c r="G595" s="34">
        <v>0</v>
      </c>
      <c r="H595" s="34">
        <f>-'PayPal Details'!J8</f>
        <v>4.92</v>
      </c>
      <c r="J595" s="34">
        <f>G595+H595-I595</f>
        <v>4.92</v>
      </c>
    </row>
    <row r="596" spans="1:10">
      <c r="A596"/>
      <c r="E596" s="97">
        <f>'PayPal Details'!C10</f>
        <v>43836</v>
      </c>
      <c r="F596" t="str">
        <f>_xlfn.CONCAT('PayPal Details'!F10,$E$1,'PayPal Details'!G10)</f>
        <v>General Currency Conversion - AUD</v>
      </c>
      <c r="G596" s="34">
        <f>J595</f>
        <v>4.92</v>
      </c>
      <c r="I596" s="34">
        <f>'PayPal Details'!J10</f>
        <v>5.22</v>
      </c>
      <c r="J596" s="34">
        <f>G596+H596-I596</f>
        <v>-0.29999999999999982</v>
      </c>
    </row>
    <row r="597" spans="1:10">
      <c r="A597"/>
      <c r="E597" s="97">
        <f>'PayPal Details'!C33</f>
        <v>43879</v>
      </c>
      <c r="F597" t="str">
        <f>_xlfn.CONCAT('PayPal Details'!F33,$E$1,'PayPal Details'!G33)</f>
        <v>General Currency Conversion - AUD</v>
      </c>
      <c r="G597" s="34">
        <f>J596</f>
        <v>-0.29999999999999982</v>
      </c>
      <c r="I597" s="34">
        <f>'PayPal Details'!J33</f>
        <v>138.69999999999999</v>
      </c>
      <c r="J597" s="34">
        <f>G597+H597-I597</f>
        <v>-139</v>
      </c>
    </row>
    <row r="598" spans="1:10">
      <c r="A598"/>
      <c r="E598" s="97">
        <f>'PayPal Details'!C34</f>
        <v>43879</v>
      </c>
      <c r="F598" t="str">
        <f>_xlfn.CONCAT('PayPal Details'!F34,$E$1,'PayPal Details'!G34)</f>
        <v>General Currency Conversion - USD</v>
      </c>
      <c r="G598" s="34">
        <f>J597</f>
        <v>-139</v>
      </c>
      <c r="H598" s="34">
        <f>-'PayPal Details'!J34</f>
        <v>97.27</v>
      </c>
      <c r="J598" s="34">
        <f>G598+H598-I598</f>
        <v>-41.730000000000004</v>
      </c>
    </row>
    <row r="599" spans="1:10">
      <c r="E599" s="97">
        <f>'PayPal Details'!C37</f>
        <v>43885</v>
      </c>
      <c r="F599" t="str">
        <f>_xlfn.CONCAT('PayPal Details'!F37,$E$1,'PayPal Details'!G37)</f>
        <v>General Currency Conversion - CAD</v>
      </c>
      <c r="G599" s="34">
        <f t="shared" ref="G599:G608" si="95">J598</f>
        <v>-41.730000000000004</v>
      </c>
      <c r="H599" s="34">
        <f>-'PayPal Details'!J37</f>
        <v>206.24</v>
      </c>
      <c r="J599" s="34">
        <f t="shared" ref="J599:J608" si="96">G599+H599-I599</f>
        <v>164.51</v>
      </c>
    </row>
    <row r="600" spans="1:10">
      <c r="A600"/>
      <c r="E600" s="97">
        <f>'PayPal Details'!C39</f>
        <v>43885</v>
      </c>
      <c r="F600" t="str">
        <f>_xlfn.CONCAT('PayPal Details'!F39,$E$1,'PayPal Details'!G39)</f>
        <v>General Currency Conversion - USD</v>
      </c>
      <c r="G600" s="34">
        <f t="shared" si="95"/>
        <v>164.51</v>
      </c>
      <c r="I600" s="34">
        <f>'PayPal Details'!J39</f>
        <v>150</v>
      </c>
      <c r="J600" s="34">
        <f t="shared" si="96"/>
        <v>14.509999999999991</v>
      </c>
    </row>
    <row r="601" spans="1:10">
      <c r="A601"/>
      <c r="E601" s="97">
        <f>'PayPal Details'!C49</f>
        <v>43901</v>
      </c>
      <c r="F601" t="str">
        <f>_xlfn.CONCAT('PayPal Details'!F49,$E$1,'PayPal Details'!G49)</f>
        <v>General Currency Conversion - CAD</v>
      </c>
      <c r="G601" s="34">
        <f t="shared" si="95"/>
        <v>14.509999999999991</v>
      </c>
      <c r="H601" s="34">
        <f>-'PayPal Details'!J49</f>
        <v>169.5</v>
      </c>
      <c r="J601" s="34">
        <f t="shared" si="96"/>
        <v>184.01</v>
      </c>
    </row>
    <row r="602" spans="1:10">
      <c r="A602"/>
      <c r="E602" s="97">
        <f>'PayPal Details'!C51</f>
        <v>43901</v>
      </c>
      <c r="F602" t="str">
        <f>_xlfn.CONCAT('PayPal Details'!F51,$E$1,'PayPal Details'!G51)</f>
        <v>General Currency Conversion - USD</v>
      </c>
      <c r="G602" s="34">
        <f t="shared" si="95"/>
        <v>184.01</v>
      </c>
      <c r="I602" s="34">
        <f>'PayPal Details'!J51</f>
        <v>118.62</v>
      </c>
      <c r="J602" s="34">
        <f t="shared" si="96"/>
        <v>65.389999999999986</v>
      </c>
    </row>
    <row r="603" spans="1:10">
      <c r="A603"/>
      <c r="G603" s="34">
        <f t="shared" si="95"/>
        <v>65.389999999999986</v>
      </c>
      <c r="J603" s="34">
        <f t="shared" si="96"/>
        <v>65.389999999999986</v>
      </c>
    </row>
    <row r="604" spans="1:10">
      <c r="A604"/>
      <c r="G604" s="34">
        <f t="shared" si="95"/>
        <v>65.389999999999986</v>
      </c>
      <c r="J604" s="34">
        <f t="shared" si="96"/>
        <v>65.389999999999986</v>
      </c>
    </row>
    <row r="605" spans="1:10">
      <c r="A605"/>
      <c r="G605" s="34">
        <f t="shared" si="95"/>
        <v>65.389999999999986</v>
      </c>
      <c r="J605" s="34">
        <f t="shared" si="96"/>
        <v>65.389999999999986</v>
      </c>
    </row>
    <row r="606" spans="1:10">
      <c r="A606"/>
      <c r="G606" s="34">
        <f t="shared" si="95"/>
        <v>65.389999999999986</v>
      </c>
      <c r="J606" s="34">
        <f t="shared" si="96"/>
        <v>65.389999999999986</v>
      </c>
    </row>
    <row r="607" spans="1:10">
      <c r="A607"/>
      <c r="G607" s="34">
        <f t="shared" si="95"/>
        <v>65.389999999999986</v>
      </c>
      <c r="J607" s="34">
        <f t="shared" si="96"/>
        <v>65.389999999999986</v>
      </c>
    </row>
    <row r="608" spans="1:10">
      <c r="A608"/>
      <c r="G608" s="34">
        <f t="shared" si="95"/>
        <v>65.389999999999986</v>
      </c>
      <c r="J608" s="34">
        <f t="shared" si="96"/>
        <v>65.389999999999986</v>
      </c>
    </row>
    <row r="609" spans="1:10">
      <c r="A609"/>
    </row>
    <row r="610" spans="1:10">
      <c r="A610"/>
    </row>
    <row r="611" spans="1:10">
      <c r="A611"/>
      <c r="B611" s="38">
        <v>87001</v>
      </c>
      <c r="D611" s="33"/>
      <c r="G611" s="34">
        <v>0</v>
      </c>
      <c r="J611" s="34">
        <f>G611+H611-I611</f>
        <v>0</v>
      </c>
    </row>
    <row r="612" spans="1:10">
      <c r="A612"/>
      <c r="G612" s="34">
        <f>J611</f>
        <v>0</v>
      </c>
      <c r="J612" s="34">
        <f>G612+H612-I612</f>
        <v>0</v>
      </c>
    </row>
    <row r="613" spans="1:10">
      <c r="A613"/>
      <c r="G613" s="34">
        <f>J612</f>
        <v>0</v>
      </c>
      <c r="J613" s="34">
        <f>G613+H613-I613</f>
        <v>0</v>
      </c>
    </row>
    <row r="614" spans="1:10">
      <c r="G614" s="34">
        <f>J613</f>
        <v>0</v>
      </c>
      <c r="J614" s="34">
        <f>G614+H614-I614</f>
        <v>0</v>
      </c>
    </row>
    <row r="616" spans="1:10">
      <c r="A616"/>
      <c r="B616" s="38">
        <v>88001</v>
      </c>
      <c r="D616" s="33"/>
      <c r="G616" s="34">
        <v>0</v>
      </c>
      <c r="J616" s="34">
        <f>G616+H616-I616</f>
        <v>0</v>
      </c>
    </row>
    <row r="617" spans="1:10">
      <c r="A617"/>
      <c r="G617" s="34">
        <f>J616</f>
        <v>0</v>
      </c>
      <c r="J617" s="34">
        <f>G617+H617-I617</f>
        <v>0</v>
      </c>
    </row>
    <row r="618" spans="1:10">
      <c r="A618"/>
      <c r="G618" s="34">
        <f>J617</f>
        <v>0</v>
      </c>
      <c r="J618" s="34">
        <f>G618+H618-I618</f>
        <v>0</v>
      </c>
    </row>
    <row r="619" spans="1:10">
      <c r="A619"/>
      <c r="G619" s="34">
        <f>J618</f>
        <v>0</v>
      </c>
      <c r="J619" s="34">
        <f>G619+H619-I619</f>
        <v>0</v>
      </c>
    </row>
    <row r="621" spans="1:10">
      <c r="A621"/>
      <c r="B621" s="38">
        <v>89001</v>
      </c>
      <c r="D621" s="33"/>
      <c r="G621" s="34">
        <v>0</v>
      </c>
      <c r="J621" s="34">
        <f t="shared" ref="J621:J629" si="97">G621+H621-I621</f>
        <v>0</v>
      </c>
    </row>
    <row r="622" spans="1:10">
      <c r="A622"/>
      <c r="G622" s="34">
        <f t="shared" ref="G622:G629" si="98">J621</f>
        <v>0</v>
      </c>
      <c r="J622" s="34">
        <f t="shared" si="97"/>
        <v>0</v>
      </c>
    </row>
    <row r="623" spans="1:10">
      <c r="A623"/>
      <c r="G623" s="34">
        <f t="shared" si="98"/>
        <v>0</v>
      </c>
      <c r="J623" s="34">
        <f t="shared" si="97"/>
        <v>0</v>
      </c>
    </row>
    <row r="624" spans="1:10">
      <c r="A624"/>
      <c r="G624" s="34">
        <f t="shared" si="98"/>
        <v>0</v>
      </c>
      <c r="J624" s="34">
        <f t="shared" si="97"/>
        <v>0</v>
      </c>
    </row>
    <row r="625" spans="1:10">
      <c r="G625" s="34">
        <f t="shared" si="98"/>
        <v>0</v>
      </c>
      <c r="J625" s="34">
        <f t="shared" si="97"/>
        <v>0</v>
      </c>
    </row>
    <row r="626" spans="1:10">
      <c r="A626"/>
      <c r="G626" s="34">
        <f t="shared" si="98"/>
        <v>0</v>
      </c>
      <c r="J626" s="34">
        <f t="shared" si="97"/>
        <v>0</v>
      </c>
    </row>
    <row r="627" spans="1:10">
      <c r="A627"/>
      <c r="G627" s="34">
        <f t="shared" si="98"/>
        <v>0</v>
      </c>
      <c r="J627" s="34">
        <f t="shared" si="97"/>
        <v>0</v>
      </c>
    </row>
    <row r="628" spans="1:10">
      <c r="A628"/>
      <c r="G628" s="34">
        <f t="shared" si="98"/>
        <v>0</v>
      </c>
      <c r="J628" s="34">
        <f t="shared" si="97"/>
        <v>0</v>
      </c>
    </row>
    <row r="629" spans="1:10">
      <c r="A629"/>
      <c r="G629" s="34">
        <f t="shared" si="98"/>
        <v>0</v>
      </c>
      <c r="J629" s="34">
        <f t="shared" si="97"/>
        <v>0</v>
      </c>
    </row>
    <row r="630" spans="1:10">
      <c r="A630"/>
    </row>
    <row r="631" spans="1:10">
      <c r="A631"/>
      <c r="B631" s="82">
        <v>80101</v>
      </c>
      <c r="D631" s="33"/>
      <c r="G631" s="34">
        <v>0</v>
      </c>
      <c r="J631" s="34">
        <f t="shared" ref="J631:J639" si="99">G631+H631-I631</f>
        <v>0</v>
      </c>
    </row>
    <row r="632" spans="1:10">
      <c r="A632"/>
      <c r="G632" s="34">
        <f t="shared" ref="G632:G639" si="100">J631</f>
        <v>0</v>
      </c>
      <c r="J632" s="34">
        <f t="shared" si="99"/>
        <v>0</v>
      </c>
    </row>
    <row r="633" spans="1:10">
      <c r="A633"/>
      <c r="G633" s="34">
        <f t="shared" si="100"/>
        <v>0</v>
      </c>
      <c r="J633" s="34">
        <f t="shared" si="99"/>
        <v>0</v>
      </c>
    </row>
    <row r="634" spans="1:10">
      <c r="A634"/>
      <c r="G634" s="34">
        <f t="shared" si="100"/>
        <v>0</v>
      </c>
      <c r="J634" s="34">
        <f t="shared" si="99"/>
        <v>0</v>
      </c>
    </row>
    <row r="635" spans="1:10">
      <c r="G635" s="34">
        <f t="shared" si="100"/>
        <v>0</v>
      </c>
      <c r="J635" s="34">
        <f t="shared" si="99"/>
        <v>0</v>
      </c>
    </row>
    <row r="636" spans="1:10">
      <c r="A636"/>
      <c r="G636" s="34">
        <f t="shared" si="100"/>
        <v>0</v>
      </c>
      <c r="J636" s="34">
        <f t="shared" si="99"/>
        <v>0</v>
      </c>
    </row>
    <row r="637" spans="1:10">
      <c r="A637"/>
      <c r="G637" s="34">
        <f t="shared" si="100"/>
        <v>0</v>
      </c>
      <c r="J637" s="34">
        <f t="shared" si="99"/>
        <v>0</v>
      </c>
    </row>
    <row r="638" spans="1:10">
      <c r="A638"/>
      <c r="G638" s="34">
        <f t="shared" si="100"/>
        <v>0</v>
      </c>
      <c r="J638" s="34">
        <f t="shared" si="99"/>
        <v>0</v>
      </c>
    </row>
    <row r="639" spans="1:10">
      <c r="A639"/>
      <c r="G639" s="34">
        <f t="shared" si="100"/>
        <v>0</v>
      </c>
      <c r="J639" s="34">
        <f t="shared" si="99"/>
        <v>0</v>
      </c>
    </row>
    <row r="640" spans="1:10">
      <c r="A640"/>
    </row>
    <row r="641" spans="1:10">
      <c r="A641"/>
      <c r="B641" s="38">
        <v>80102</v>
      </c>
      <c r="G641" s="34">
        <v>0</v>
      </c>
      <c r="J641" s="34">
        <f>G641+H641-I641</f>
        <v>0</v>
      </c>
    </row>
    <row r="642" spans="1:10">
      <c r="A642"/>
      <c r="G642" s="34">
        <f>J641</f>
        <v>0</v>
      </c>
      <c r="J642" s="34">
        <f>G642+H642-I642</f>
        <v>0</v>
      </c>
    </row>
    <row r="643" spans="1:10">
      <c r="A643"/>
      <c r="G643" s="34">
        <f>J642</f>
        <v>0</v>
      </c>
      <c r="J643" s="34">
        <f>G643+H643-I643</f>
        <v>0</v>
      </c>
    </row>
    <row r="644" spans="1:10">
      <c r="A644"/>
      <c r="G644" s="34">
        <f>J643</f>
        <v>0</v>
      </c>
      <c r="J644" s="34">
        <f>G644+H644-I644</f>
        <v>0</v>
      </c>
    </row>
    <row r="646" spans="1:10">
      <c r="A646"/>
      <c r="B646" s="38">
        <v>80103</v>
      </c>
      <c r="G646" s="34">
        <v>0</v>
      </c>
      <c r="J646" s="34">
        <f>G646+H646-I646</f>
        <v>0</v>
      </c>
    </row>
    <row r="647" spans="1:10">
      <c r="A647"/>
      <c r="G647" s="34">
        <f>J646</f>
        <v>0</v>
      </c>
      <c r="J647" s="34">
        <f>G647+H647-I647</f>
        <v>0</v>
      </c>
    </row>
    <row r="648" spans="1:10">
      <c r="A648"/>
      <c r="G648" s="34">
        <f>J647</f>
        <v>0</v>
      </c>
      <c r="J648" s="34">
        <f>G648+H648-I648</f>
        <v>0</v>
      </c>
    </row>
    <row r="649" spans="1:10">
      <c r="A649"/>
      <c r="G649" s="34">
        <f>J648</f>
        <v>0</v>
      </c>
      <c r="J649" s="34">
        <f>G649+H649-I649</f>
        <v>0</v>
      </c>
    </row>
    <row r="651" spans="1:10">
      <c r="A651" s="38">
        <v>90001</v>
      </c>
      <c r="C651" s="33" t="s">
        <v>61</v>
      </c>
    </row>
    <row r="652" spans="1:10">
      <c r="A652"/>
      <c r="B652" s="38">
        <v>91001</v>
      </c>
      <c r="D652" t="s">
        <v>65</v>
      </c>
      <c r="E652" s="97">
        <f>'May details'!C14</f>
        <v>43970</v>
      </c>
      <c r="F652" s="97" t="str">
        <f>'May details'!D14</f>
        <v>Masks 1000 qty</v>
      </c>
      <c r="G652" s="34">
        <f t="shared" ref="G652:G699" si="101">J651</f>
        <v>0</v>
      </c>
      <c r="H652" s="26">
        <f>'May details'!E14</f>
        <v>1200</v>
      </c>
      <c r="J652" s="34">
        <f t="shared" ref="J652:J665" si="102">G652+H652-I652</f>
        <v>1200</v>
      </c>
    </row>
    <row r="653" spans="1:10">
      <c r="A653"/>
      <c r="E653" s="97">
        <f>'May details'!C22</f>
        <v>43980</v>
      </c>
      <c r="F653" s="97" t="str">
        <f>'May details'!D22</f>
        <v>Duties for mask</v>
      </c>
      <c r="G653" s="34">
        <f t="shared" si="101"/>
        <v>1200</v>
      </c>
      <c r="H653" s="26">
        <f>'May details'!F22*0.7261</f>
        <v>29.043999999999997</v>
      </c>
      <c r="J653" s="34">
        <f t="shared" si="102"/>
        <v>1229.0440000000001</v>
      </c>
    </row>
    <row r="654" spans="1:10">
      <c r="A654"/>
      <c r="G654" s="34">
        <f t="shared" si="101"/>
        <v>1229.0440000000001</v>
      </c>
      <c r="J654" s="34">
        <f t="shared" si="102"/>
        <v>1229.0440000000001</v>
      </c>
    </row>
    <row r="655" spans="1:10">
      <c r="G655" s="34">
        <f t="shared" si="101"/>
        <v>1229.0440000000001</v>
      </c>
      <c r="J655" s="34">
        <f t="shared" si="102"/>
        <v>1229.0440000000001</v>
      </c>
    </row>
    <row r="656" spans="1:10">
      <c r="F656" s="42"/>
      <c r="G656" s="34">
        <f t="shared" si="101"/>
        <v>1229.0440000000001</v>
      </c>
      <c r="J656" s="34">
        <f t="shared" si="102"/>
        <v>1229.0440000000001</v>
      </c>
    </row>
    <row r="657" spans="1:10">
      <c r="F657" s="42"/>
      <c r="G657" s="34">
        <f t="shared" si="101"/>
        <v>1229.0440000000001</v>
      </c>
      <c r="J657" s="34">
        <f t="shared" si="102"/>
        <v>1229.0440000000001</v>
      </c>
    </row>
    <row r="658" spans="1:10">
      <c r="G658" s="34">
        <f t="shared" si="101"/>
        <v>1229.0440000000001</v>
      </c>
      <c r="J658" s="34">
        <f t="shared" si="102"/>
        <v>1229.0440000000001</v>
      </c>
    </row>
    <row r="659" spans="1:10">
      <c r="G659" s="34">
        <f t="shared" si="101"/>
        <v>1229.0440000000001</v>
      </c>
      <c r="J659" s="34">
        <f t="shared" si="102"/>
        <v>1229.0440000000001</v>
      </c>
    </row>
    <row r="660" spans="1:10">
      <c r="G660" s="34">
        <f t="shared" si="101"/>
        <v>1229.0440000000001</v>
      </c>
      <c r="J660" s="34">
        <f t="shared" si="102"/>
        <v>1229.0440000000001</v>
      </c>
    </row>
    <row r="661" spans="1:10">
      <c r="G661" s="34">
        <f t="shared" si="101"/>
        <v>1229.0440000000001</v>
      </c>
      <c r="J661" s="34">
        <f t="shared" si="102"/>
        <v>1229.0440000000001</v>
      </c>
    </row>
    <row r="662" spans="1:10">
      <c r="G662" s="34">
        <f t="shared" si="101"/>
        <v>1229.0440000000001</v>
      </c>
      <c r="J662" s="34">
        <f t="shared" si="102"/>
        <v>1229.0440000000001</v>
      </c>
    </row>
    <row r="663" spans="1:10">
      <c r="G663" s="34">
        <f t="shared" si="101"/>
        <v>1229.0440000000001</v>
      </c>
      <c r="J663" s="34">
        <f t="shared" si="102"/>
        <v>1229.0440000000001</v>
      </c>
    </row>
    <row r="664" spans="1:10">
      <c r="G664" s="34">
        <f t="shared" si="101"/>
        <v>1229.0440000000001</v>
      </c>
      <c r="J664" s="34">
        <f t="shared" si="102"/>
        <v>1229.0440000000001</v>
      </c>
    </row>
    <row r="665" spans="1:10">
      <c r="G665" s="34">
        <f t="shared" si="101"/>
        <v>1229.0440000000001</v>
      </c>
      <c r="J665" s="34">
        <f t="shared" si="102"/>
        <v>1229.0440000000001</v>
      </c>
    </row>
    <row r="666" spans="1:10">
      <c r="G666" s="34">
        <f t="shared" si="101"/>
        <v>1229.0440000000001</v>
      </c>
      <c r="J666" s="34">
        <f t="shared" ref="J666:J699" si="103">G666+H666-I666</f>
        <v>1229.0440000000001</v>
      </c>
    </row>
    <row r="667" spans="1:10">
      <c r="B667"/>
      <c r="E667"/>
      <c r="G667" s="34">
        <f t="shared" si="101"/>
        <v>1229.0440000000001</v>
      </c>
      <c r="J667" s="34">
        <f t="shared" si="103"/>
        <v>1229.0440000000001</v>
      </c>
    </row>
    <row r="668" spans="1:10">
      <c r="B668"/>
      <c r="E668"/>
      <c r="G668" s="34">
        <f t="shared" si="101"/>
        <v>1229.0440000000001</v>
      </c>
      <c r="J668" s="34">
        <f t="shared" si="103"/>
        <v>1229.0440000000001</v>
      </c>
    </row>
    <row r="669" spans="1:10">
      <c r="B669"/>
      <c r="E669"/>
      <c r="G669" s="34">
        <f t="shared" si="101"/>
        <v>1229.0440000000001</v>
      </c>
      <c r="J669" s="34">
        <f t="shared" si="103"/>
        <v>1229.0440000000001</v>
      </c>
    </row>
    <row r="670" spans="1:10">
      <c r="B670"/>
      <c r="E670"/>
      <c r="G670" s="34">
        <f t="shared" si="101"/>
        <v>1229.0440000000001</v>
      </c>
      <c r="J670" s="34">
        <f t="shared" si="103"/>
        <v>1229.0440000000001</v>
      </c>
    </row>
    <row r="671" spans="1:10">
      <c r="B671"/>
      <c r="E671"/>
      <c r="G671" s="34">
        <f t="shared" si="101"/>
        <v>1229.0440000000001</v>
      </c>
      <c r="J671" s="34">
        <f t="shared" si="103"/>
        <v>1229.0440000000001</v>
      </c>
    </row>
    <row r="672" spans="1:10">
      <c r="A672"/>
      <c r="B672"/>
      <c r="E672"/>
      <c r="G672" s="34">
        <f t="shared" si="101"/>
        <v>1229.0440000000001</v>
      </c>
      <c r="J672" s="34">
        <f t="shared" si="103"/>
        <v>1229.0440000000001</v>
      </c>
    </row>
    <row r="673" spans="1:10">
      <c r="A673"/>
      <c r="B673"/>
      <c r="E673"/>
      <c r="G673" s="34">
        <f t="shared" si="101"/>
        <v>1229.0440000000001</v>
      </c>
      <c r="J673" s="34">
        <f t="shared" si="103"/>
        <v>1229.0440000000001</v>
      </c>
    </row>
    <row r="674" spans="1:10">
      <c r="A674"/>
      <c r="B674"/>
      <c r="E674"/>
      <c r="G674" s="34">
        <f t="shared" si="101"/>
        <v>1229.0440000000001</v>
      </c>
      <c r="J674" s="34">
        <f t="shared" si="103"/>
        <v>1229.0440000000001</v>
      </c>
    </row>
    <row r="675" spans="1:10">
      <c r="A675"/>
      <c r="B675"/>
      <c r="E675"/>
      <c r="G675" s="34">
        <f t="shared" si="101"/>
        <v>1229.0440000000001</v>
      </c>
      <c r="J675" s="34">
        <f t="shared" si="103"/>
        <v>1229.0440000000001</v>
      </c>
    </row>
    <row r="676" spans="1:10">
      <c r="A676"/>
      <c r="B676"/>
      <c r="E676"/>
      <c r="G676" s="34">
        <f t="shared" si="101"/>
        <v>1229.0440000000001</v>
      </c>
      <c r="J676" s="34">
        <f t="shared" si="103"/>
        <v>1229.0440000000001</v>
      </c>
    </row>
    <row r="677" spans="1:10">
      <c r="A677"/>
      <c r="B677"/>
      <c r="E677"/>
      <c r="G677" s="34">
        <f t="shared" si="101"/>
        <v>1229.0440000000001</v>
      </c>
      <c r="J677" s="34">
        <f t="shared" si="103"/>
        <v>1229.0440000000001</v>
      </c>
    </row>
    <row r="678" spans="1:10">
      <c r="A678"/>
      <c r="B678"/>
      <c r="E678"/>
      <c r="G678" s="34">
        <f t="shared" si="101"/>
        <v>1229.0440000000001</v>
      </c>
      <c r="J678" s="34">
        <f t="shared" si="103"/>
        <v>1229.0440000000001</v>
      </c>
    </row>
    <row r="679" spans="1:10">
      <c r="A679"/>
      <c r="B679"/>
      <c r="E679"/>
      <c r="G679" s="34">
        <f t="shared" si="101"/>
        <v>1229.0440000000001</v>
      </c>
      <c r="J679" s="34">
        <f t="shared" si="103"/>
        <v>1229.0440000000001</v>
      </c>
    </row>
    <row r="680" spans="1:10">
      <c r="A680"/>
      <c r="B680"/>
      <c r="E680"/>
      <c r="G680" s="34">
        <f t="shared" si="101"/>
        <v>1229.0440000000001</v>
      </c>
      <c r="J680" s="34">
        <f t="shared" si="103"/>
        <v>1229.0440000000001</v>
      </c>
    </row>
    <row r="681" spans="1:10">
      <c r="A681"/>
      <c r="B681"/>
      <c r="E681"/>
      <c r="G681" s="34">
        <f t="shared" si="101"/>
        <v>1229.0440000000001</v>
      </c>
      <c r="J681" s="34">
        <f t="shared" si="103"/>
        <v>1229.0440000000001</v>
      </c>
    </row>
    <row r="682" spans="1:10">
      <c r="A682"/>
      <c r="B682"/>
      <c r="E682"/>
      <c r="G682" s="34">
        <f t="shared" si="101"/>
        <v>1229.0440000000001</v>
      </c>
      <c r="J682" s="34">
        <f t="shared" si="103"/>
        <v>1229.0440000000001</v>
      </c>
    </row>
    <row r="683" spans="1:10">
      <c r="A683"/>
      <c r="B683"/>
      <c r="E683"/>
      <c r="G683" s="34">
        <f t="shared" si="101"/>
        <v>1229.0440000000001</v>
      </c>
      <c r="J683" s="34">
        <f t="shared" si="103"/>
        <v>1229.0440000000001</v>
      </c>
    </row>
    <row r="684" spans="1:10">
      <c r="A684"/>
      <c r="B684"/>
      <c r="E684"/>
      <c r="G684" s="34">
        <f t="shared" si="101"/>
        <v>1229.0440000000001</v>
      </c>
      <c r="J684" s="34">
        <f t="shared" si="103"/>
        <v>1229.0440000000001</v>
      </c>
    </row>
    <row r="685" spans="1:10">
      <c r="A685"/>
      <c r="B685"/>
      <c r="E685"/>
      <c r="G685" s="34">
        <f t="shared" si="101"/>
        <v>1229.0440000000001</v>
      </c>
      <c r="J685" s="34">
        <f t="shared" si="103"/>
        <v>1229.0440000000001</v>
      </c>
    </row>
    <row r="686" spans="1:10">
      <c r="A686"/>
      <c r="B686"/>
      <c r="E686"/>
      <c r="G686" s="34">
        <f t="shared" si="101"/>
        <v>1229.0440000000001</v>
      </c>
      <c r="J686" s="34">
        <f t="shared" si="103"/>
        <v>1229.0440000000001</v>
      </c>
    </row>
    <row r="687" spans="1:10">
      <c r="A687"/>
      <c r="B687"/>
      <c r="E687"/>
      <c r="G687" s="34">
        <f t="shared" si="101"/>
        <v>1229.0440000000001</v>
      </c>
      <c r="J687" s="34">
        <f t="shared" si="103"/>
        <v>1229.0440000000001</v>
      </c>
    </row>
    <row r="688" spans="1:10">
      <c r="A688"/>
      <c r="B688"/>
      <c r="E688"/>
      <c r="G688" s="34">
        <f t="shared" si="101"/>
        <v>1229.0440000000001</v>
      </c>
      <c r="J688" s="34">
        <f t="shared" si="103"/>
        <v>1229.0440000000001</v>
      </c>
    </row>
    <row r="689" spans="1:10">
      <c r="A689"/>
      <c r="B689"/>
      <c r="E689"/>
      <c r="G689" s="34">
        <f t="shared" si="101"/>
        <v>1229.0440000000001</v>
      </c>
      <c r="J689" s="34">
        <f t="shared" si="103"/>
        <v>1229.0440000000001</v>
      </c>
    </row>
    <row r="690" spans="1:10">
      <c r="A690"/>
      <c r="B690"/>
      <c r="E690"/>
      <c r="G690" s="34">
        <f t="shared" si="101"/>
        <v>1229.0440000000001</v>
      </c>
      <c r="J690" s="34">
        <f t="shared" si="103"/>
        <v>1229.0440000000001</v>
      </c>
    </row>
    <row r="691" spans="1:10">
      <c r="A691"/>
      <c r="B691"/>
      <c r="E691"/>
      <c r="G691" s="34">
        <f t="shared" si="101"/>
        <v>1229.0440000000001</v>
      </c>
      <c r="J691" s="34">
        <f t="shared" si="103"/>
        <v>1229.0440000000001</v>
      </c>
    </row>
    <row r="692" spans="1:10">
      <c r="A692"/>
      <c r="B692"/>
      <c r="E692"/>
      <c r="G692" s="34">
        <f t="shared" si="101"/>
        <v>1229.0440000000001</v>
      </c>
      <c r="J692" s="34">
        <f t="shared" si="103"/>
        <v>1229.0440000000001</v>
      </c>
    </row>
    <row r="693" spans="1:10">
      <c r="A693"/>
      <c r="B693"/>
      <c r="E693"/>
      <c r="G693" s="34">
        <f t="shared" si="101"/>
        <v>1229.0440000000001</v>
      </c>
      <c r="J693" s="34">
        <f t="shared" si="103"/>
        <v>1229.0440000000001</v>
      </c>
    </row>
    <row r="694" spans="1:10">
      <c r="A694"/>
      <c r="B694"/>
      <c r="E694"/>
      <c r="G694" s="34">
        <f t="shared" si="101"/>
        <v>1229.0440000000001</v>
      </c>
      <c r="J694" s="34">
        <f t="shared" si="103"/>
        <v>1229.0440000000001</v>
      </c>
    </row>
    <row r="695" spans="1:10">
      <c r="A695"/>
      <c r="B695"/>
      <c r="E695"/>
      <c r="G695" s="34">
        <f t="shared" si="101"/>
        <v>1229.0440000000001</v>
      </c>
      <c r="J695" s="34">
        <f t="shared" si="103"/>
        <v>1229.0440000000001</v>
      </c>
    </row>
    <row r="696" spans="1:10">
      <c r="A696"/>
      <c r="B696"/>
      <c r="E696"/>
      <c r="G696" s="34">
        <f t="shared" si="101"/>
        <v>1229.0440000000001</v>
      </c>
      <c r="J696" s="34">
        <f t="shared" si="103"/>
        <v>1229.0440000000001</v>
      </c>
    </row>
    <row r="697" spans="1:10">
      <c r="A697"/>
      <c r="B697"/>
      <c r="E697"/>
      <c r="G697" s="34">
        <f t="shared" si="101"/>
        <v>1229.0440000000001</v>
      </c>
      <c r="J697" s="34">
        <f t="shared" si="103"/>
        <v>1229.0440000000001</v>
      </c>
    </row>
    <row r="698" spans="1:10">
      <c r="A698"/>
      <c r="B698"/>
      <c r="E698"/>
      <c r="G698" s="34">
        <f t="shared" si="101"/>
        <v>1229.0440000000001</v>
      </c>
      <c r="J698" s="34">
        <f t="shared" si="103"/>
        <v>1229.0440000000001</v>
      </c>
    </row>
    <row r="699" spans="1:10">
      <c r="A699"/>
      <c r="G699" s="34">
        <f t="shared" si="101"/>
        <v>1229.0440000000001</v>
      </c>
      <c r="J699" s="34">
        <f t="shared" si="103"/>
        <v>1229.0440000000001</v>
      </c>
    </row>
    <row r="700" spans="1:10">
      <c r="A700"/>
    </row>
    <row r="701" spans="1:10">
      <c r="A701"/>
      <c r="B701" s="38">
        <v>92001</v>
      </c>
      <c r="D701" t="s">
        <v>69</v>
      </c>
      <c r="G701" s="34">
        <f t="shared" ref="G701:G712" si="104">J700</f>
        <v>0</v>
      </c>
      <c r="J701" s="34">
        <f t="shared" ref="J701:J712" si="105">G701+H701-I701</f>
        <v>0</v>
      </c>
    </row>
    <row r="702" spans="1:10">
      <c r="A702"/>
      <c r="G702" s="34">
        <f t="shared" si="104"/>
        <v>0</v>
      </c>
      <c r="J702" s="34">
        <f t="shared" si="105"/>
        <v>0</v>
      </c>
    </row>
    <row r="703" spans="1:10">
      <c r="A703"/>
      <c r="G703" s="34">
        <f t="shared" si="104"/>
        <v>0</v>
      </c>
      <c r="J703" s="34">
        <f t="shared" si="105"/>
        <v>0</v>
      </c>
    </row>
    <row r="704" spans="1:10">
      <c r="A704"/>
      <c r="G704" s="34">
        <f t="shared" si="104"/>
        <v>0</v>
      </c>
      <c r="J704" s="34">
        <f t="shared" si="105"/>
        <v>0</v>
      </c>
    </row>
    <row r="705" spans="1:10">
      <c r="G705" s="34">
        <f t="shared" si="104"/>
        <v>0</v>
      </c>
      <c r="J705" s="34">
        <f t="shared" si="105"/>
        <v>0</v>
      </c>
    </row>
    <row r="706" spans="1:10">
      <c r="A706"/>
      <c r="G706" s="34">
        <f t="shared" si="104"/>
        <v>0</v>
      </c>
      <c r="J706" s="34">
        <f t="shared" si="105"/>
        <v>0</v>
      </c>
    </row>
    <row r="707" spans="1:10">
      <c r="A707"/>
      <c r="G707" s="34">
        <f t="shared" si="104"/>
        <v>0</v>
      </c>
      <c r="J707" s="34">
        <f t="shared" si="105"/>
        <v>0</v>
      </c>
    </row>
    <row r="708" spans="1:10">
      <c r="A708"/>
      <c r="G708" s="34">
        <f t="shared" si="104"/>
        <v>0</v>
      </c>
      <c r="J708" s="34">
        <f t="shared" si="105"/>
        <v>0</v>
      </c>
    </row>
    <row r="709" spans="1:10">
      <c r="A709"/>
      <c r="G709" s="34">
        <f t="shared" si="104"/>
        <v>0</v>
      </c>
      <c r="J709" s="34">
        <f t="shared" si="105"/>
        <v>0</v>
      </c>
    </row>
    <row r="710" spans="1:10">
      <c r="A710"/>
      <c r="G710" s="34">
        <f t="shared" si="104"/>
        <v>0</v>
      </c>
      <c r="J710" s="34">
        <f t="shared" si="105"/>
        <v>0</v>
      </c>
    </row>
    <row r="711" spans="1:10">
      <c r="A711"/>
      <c r="G711" s="34">
        <f t="shared" si="104"/>
        <v>0</v>
      </c>
      <c r="J711" s="34">
        <f t="shared" si="105"/>
        <v>0</v>
      </c>
    </row>
    <row r="712" spans="1:10">
      <c r="A712"/>
      <c r="G712" s="34">
        <f t="shared" si="104"/>
        <v>0</v>
      </c>
      <c r="J712" s="34">
        <f t="shared" si="105"/>
        <v>0</v>
      </c>
    </row>
    <row r="713" spans="1:10">
      <c r="A713"/>
    </row>
    <row r="714" spans="1:10">
      <c r="A714"/>
      <c r="B714" s="38">
        <v>930011</v>
      </c>
      <c r="D714" t="s">
        <v>653</v>
      </c>
      <c r="E714" s="97">
        <v>43861</v>
      </c>
      <c r="F714" t="str">
        <f>_xlfn.CONCAT('CC Details'!A100,$E$1,'CC Details'!B100,$E$1,'CC Details'!C100)</f>
        <v>2 hours a day / 5 days a week - 560 CAD/Month - PR / Admin - Kim</v>
      </c>
      <c r="G714" s="34">
        <f>J700</f>
        <v>0</v>
      </c>
      <c r="H714" s="34">
        <f>560*0.7554</f>
        <v>423.024</v>
      </c>
      <c r="J714" s="34">
        <f>G714+H714-I714</f>
        <v>423.024</v>
      </c>
    </row>
    <row r="715" spans="1:10">
      <c r="A715"/>
      <c r="B715"/>
      <c r="E715" s="97">
        <v>43889</v>
      </c>
      <c r="F715" t="str">
        <f>_xlfn.CONCAT('CC Details'!A100,$E$1,'CC Details'!B100,$E$1,'CC Details'!C100)</f>
        <v>2 hours a day / 5 days a week - 560 CAD/Month - PR / Admin - Kim</v>
      </c>
      <c r="G715" s="34">
        <f>J714</f>
        <v>423.024</v>
      </c>
      <c r="H715" s="34">
        <f>560*0.7466</f>
        <v>418.096</v>
      </c>
      <c r="J715" s="34">
        <f t="shared" ref="J715:J733" si="106">G715+H715-I715</f>
        <v>841.12</v>
      </c>
    </row>
    <row r="716" spans="1:10">
      <c r="A716"/>
      <c r="B716"/>
      <c r="E716" s="97">
        <v>43921</v>
      </c>
      <c r="F716" t="str">
        <f>_xlfn.CONCAT('CC Details'!A100,$E$1,'CC Details'!B100,$E$1,'CC Details'!C100)</f>
        <v>2 hours a day / 5 days a week - 560 CAD/Month - PR / Admin - Kim</v>
      </c>
      <c r="G716" s="34">
        <f t="shared" ref="G716:G733" si="107">J715</f>
        <v>841.12</v>
      </c>
      <c r="H716" s="34">
        <f>560*0.7097</f>
        <v>397.43200000000002</v>
      </c>
      <c r="J716" s="34">
        <f t="shared" si="106"/>
        <v>1238.5520000000001</v>
      </c>
    </row>
    <row r="717" spans="1:10">
      <c r="A717"/>
      <c r="B717"/>
      <c r="E717" s="97">
        <v>43951</v>
      </c>
      <c r="F717" t="str">
        <f>_xlfn.CONCAT('CC Details'!A100,$E$1,'CC Details'!B100,$E$1,'CC Details'!C100)</f>
        <v>2 hours a day / 5 days a week - 560 CAD/Month - PR / Admin - Kim</v>
      </c>
      <c r="G717" s="34">
        <f t="shared" si="107"/>
        <v>1238.5520000000001</v>
      </c>
      <c r="H717" s="34">
        <f>560*0.7165</f>
        <v>401.24</v>
      </c>
      <c r="J717" s="34">
        <f t="shared" si="106"/>
        <v>1639.7920000000001</v>
      </c>
    </row>
    <row r="718" spans="1:10">
      <c r="B718"/>
      <c r="E718" s="97">
        <f>'May details'!C4</f>
        <v>43982</v>
      </c>
      <c r="F718" t="s">
        <v>781</v>
      </c>
      <c r="G718" s="34">
        <f t="shared" si="107"/>
        <v>1639.7920000000001</v>
      </c>
      <c r="H718" s="34">
        <f>'May details'!F4*0.7257</f>
        <v>396.23220000000003</v>
      </c>
      <c r="J718" s="34">
        <f t="shared" si="106"/>
        <v>2036.0242000000003</v>
      </c>
    </row>
    <row r="719" spans="1:10">
      <c r="A719"/>
      <c r="B719"/>
      <c r="E719" s="97">
        <v>44012</v>
      </c>
      <c r="F719" t="str">
        <f>'June Details'!C16</f>
        <v>kim</v>
      </c>
      <c r="G719" s="34">
        <f t="shared" si="107"/>
        <v>2036.0242000000003</v>
      </c>
      <c r="H719" s="34">
        <f>'June Details'!E16/'June Details'!F1</f>
        <v>415.30882352941177</v>
      </c>
      <c r="J719" s="34">
        <f t="shared" si="106"/>
        <v>2451.333023529412</v>
      </c>
    </row>
    <row r="720" spans="1:10">
      <c r="A720"/>
      <c r="B720"/>
      <c r="E720" s="97">
        <f>E719</f>
        <v>44012</v>
      </c>
      <c r="F720" t="str">
        <f>'June Details'!C23</f>
        <v>kim</v>
      </c>
      <c r="G720" s="34">
        <f t="shared" si="107"/>
        <v>2451.333023529412</v>
      </c>
      <c r="H720" s="34">
        <f>'June Details'!E23/'June Details'!F1</f>
        <v>499.30147058823525</v>
      </c>
      <c r="J720" s="34">
        <f t="shared" si="106"/>
        <v>2950.6344941176471</v>
      </c>
    </row>
    <row r="721" spans="1:10">
      <c r="A721"/>
      <c r="B721"/>
      <c r="E721" s="97">
        <v>44023</v>
      </c>
      <c r="F721" t="str">
        <f>'July Details'!C10</f>
        <v>Kim employee</v>
      </c>
      <c r="G721" s="34">
        <f t="shared" si="107"/>
        <v>2950.6344941176471</v>
      </c>
      <c r="H721" s="34">
        <f>'July Details'!E10/'July Details'!$G$1</f>
        <v>628.9473684210526</v>
      </c>
      <c r="J721" s="34">
        <f t="shared" si="106"/>
        <v>3579.5818625386996</v>
      </c>
    </row>
    <row r="722" spans="1:10">
      <c r="A722"/>
      <c r="B722"/>
      <c r="E722" s="97">
        <v>44042</v>
      </c>
      <c r="F722" t="str">
        <f>'July Details'!C27</f>
        <v>kim employee pay</v>
      </c>
      <c r="G722" s="34">
        <f t="shared" si="107"/>
        <v>3579.5818625386996</v>
      </c>
      <c r="H722" s="34">
        <f>'July Details'!E27/'July Details'!$G$1</f>
        <v>621.05263157894728</v>
      </c>
      <c r="J722" s="34">
        <f t="shared" si="106"/>
        <v>4200.6344941176467</v>
      </c>
    </row>
    <row r="723" spans="1:10">
      <c r="A723"/>
      <c r="B723"/>
      <c r="E723" s="97">
        <v>44074</v>
      </c>
      <c r="F723" t="str">
        <f>'Aug Detail'!C7</f>
        <v>Kim</v>
      </c>
      <c r="G723" s="34">
        <f t="shared" si="107"/>
        <v>4200.6344941176467</v>
      </c>
      <c r="H723" s="34">
        <f>'Aug Detail'!E7/'Aug Detail'!F1</f>
        <v>606.53846153846155</v>
      </c>
      <c r="J723" s="34">
        <f t="shared" si="106"/>
        <v>4807.1729556561086</v>
      </c>
    </row>
    <row r="724" spans="1:10">
      <c r="A724"/>
      <c r="B724"/>
      <c r="E724" s="97">
        <v>44074</v>
      </c>
      <c r="F724" t="str">
        <f>'Aug Detail'!C17</f>
        <v>kim pay</v>
      </c>
      <c r="G724" s="34">
        <f t="shared" si="107"/>
        <v>4807.1729556561086</v>
      </c>
      <c r="H724" s="34">
        <f>'Aug Detail'!E17/'Aug Detail'!F1</f>
        <v>666.92307692307691</v>
      </c>
      <c r="J724" s="34">
        <f t="shared" si="106"/>
        <v>5474.0960325791857</v>
      </c>
    </row>
    <row r="725" spans="1:10">
      <c r="A725"/>
      <c r="B725"/>
      <c r="G725" s="34">
        <f t="shared" si="107"/>
        <v>5474.0960325791857</v>
      </c>
      <c r="J725" s="34">
        <f t="shared" si="106"/>
        <v>5474.0960325791857</v>
      </c>
    </row>
    <row r="726" spans="1:10">
      <c r="A726"/>
      <c r="B726"/>
      <c r="G726" s="34">
        <f t="shared" si="107"/>
        <v>5474.0960325791857</v>
      </c>
      <c r="J726" s="34">
        <f t="shared" si="106"/>
        <v>5474.0960325791857</v>
      </c>
    </row>
    <row r="727" spans="1:10">
      <c r="A727"/>
      <c r="B727"/>
      <c r="G727" s="34">
        <f t="shared" si="107"/>
        <v>5474.0960325791857</v>
      </c>
      <c r="J727" s="34">
        <f t="shared" si="106"/>
        <v>5474.0960325791857</v>
      </c>
    </row>
    <row r="728" spans="1:10">
      <c r="A728"/>
      <c r="B728"/>
      <c r="G728" s="34">
        <f t="shared" si="107"/>
        <v>5474.0960325791857</v>
      </c>
      <c r="J728" s="34">
        <f t="shared" si="106"/>
        <v>5474.0960325791857</v>
      </c>
    </row>
    <row r="729" spans="1:10">
      <c r="A729"/>
      <c r="B729"/>
      <c r="G729" s="34">
        <f t="shared" si="107"/>
        <v>5474.0960325791857</v>
      </c>
      <c r="J729" s="34">
        <f t="shared" si="106"/>
        <v>5474.0960325791857</v>
      </c>
    </row>
    <row r="730" spans="1:10">
      <c r="A730"/>
      <c r="B730"/>
      <c r="G730" s="34">
        <f t="shared" si="107"/>
        <v>5474.0960325791857</v>
      </c>
      <c r="J730" s="34">
        <f t="shared" si="106"/>
        <v>5474.0960325791857</v>
      </c>
    </row>
    <row r="731" spans="1:10">
      <c r="A731"/>
      <c r="G731" s="34">
        <f t="shared" si="107"/>
        <v>5474.0960325791857</v>
      </c>
      <c r="J731" s="34">
        <f t="shared" si="106"/>
        <v>5474.0960325791857</v>
      </c>
    </row>
    <row r="732" spans="1:10">
      <c r="A732"/>
      <c r="G732" s="34">
        <f t="shared" si="107"/>
        <v>5474.0960325791857</v>
      </c>
      <c r="J732" s="34">
        <f t="shared" si="106"/>
        <v>5474.0960325791857</v>
      </c>
    </row>
    <row r="733" spans="1:10">
      <c r="A733"/>
      <c r="G733" s="34">
        <f t="shared" si="107"/>
        <v>5474.0960325791857</v>
      </c>
      <c r="J733" s="34">
        <f t="shared" si="106"/>
        <v>5474.0960325791857</v>
      </c>
    </row>
    <row r="734" spans="1:10">
      <c r="A734"/>
    </row>
    <row r="735" spans="1:10">
      <c r="A735"/>
      <c r="B735" s="38">
        <v>930012</v>
      </c>
      <c r="D735" t="s">
        <v>654</v>
      </c>
      <c r="E735" s="97">
        <f>'May details'!C17</f>
        <v>43973</v>
      </c>
      <c r="F735" s="97" t="str">
        <f>'May details'!D17</f>
        <v>Lynnel - employee</v>
      </c>
      <c r="G735" s="34">
        <v>0</v>
      </c>
      <c r="H735" s="34">
        <f>'May details'!E17</f>
        <v>141.83000000000001</v>
      </c>
      <c r="J735" s="34">
        <f t="shared" ref="J735:J754" si="108">G735+H735-I735</f>
        <v>141.83000000000001</v>
      </c>
    </row>
    <row r="736" spans="1:10">
      <c r="A736"/>
      <c r="E736" s="97">
        <f>'May details'!C18</f>
        <v>43973</v>
      </c>
      <c r="F736" s="97" t="str">
        <f>'May details'!D18</f>
        <v>Lynnel - employee, payment 2</v>
      </c>
      <c r="G736" s="34">
        <f t="shared" ref="G736:G754" si="109">J735</f>
        <v>141.83000000000001</v>
      </c>
      <c r="H736" s="34">
        <f>'May details'!E18</f>
        <v>40</v>
      </c>
      <c r="J736" s="34">
        <f t="shared" si="108"/>
        <v>181.83</v>
      </c>
    </row>
    <row r="737" spans="1:10">
      <c r="A737"/>
      <c r="E737" s="97">
        <v>44012</v>
      </c>
      <c r="F737" t="str">
        <f>'June Details'!C10</f>
        <v>Lynnel Employee</v>
      </c>
      <c r="G737" s="34">
        <f t="shared" si="109"/>
        <v>181.83</v>
      </c>
      <c r="H737" s="34">
        <f>'June Details'!D10</f>
        <v>165.45</v>
      </c>
      <c r="J737" s="34">
        <f t="shared" si="108"/>
        <v>347.28</v>
      </c>
    </row>
    <row r="738" spans="1:10">
      <c r="A738"/>
      <c r="E738" s="97">
        <v>44012</v>
      </c>
      <c r="F738" t="str">
        <f>'June Details'!C20</f>
        <v>Lynnel Employee</v>
      </c>
      <c r="G738" s="34">
        <f t="shared" si="109"/>
        <v>347.28</v>
      </c>
      <c r="H738" s="34">
        <f>'June Details'!D20</f>
        <v>158.11000000000001</v>
      </c>
      <c r="J738" s="34">
        <f t="shared" si="108"/>
        <v>505.39</v>
      </c>
    </row>
    <row r="739" spans="1:10">
      <c r="E739" s="97">
        <v>44018</v>
      </c>
      <c r="F739" t="str">
        <f>'July Details'!C7</f>
        <v>lynnel employee</v>
      </c>
      <c r="G739" s="34">
        <f t="shared" si="109"/>
        <v>505.39</v>
      </c>
      <c r="H739" s="34">
        <f>'July Details'!D7</f>
        <v>120</v>
      </c>
      <c r="J739" s="34">
        <f t="shared" si="108"/>
        <v>625.39</v>
      </c>
    </row>
    <row r="740" spans="1:10">
      <c r="A740"/>
      <c r="E740" s="97">
        <v>44032</v>
      </c>
      <c r="F740" t="str">
        <f>'July Details'!C23</f>
        <v>lynnel employee</v>
      </c>
      <c r="G740" s="34">
        <f t="shared" si="109"/>
        <v>625.39</v>
      </c>
      <c r="H740" s="34">
        <f>'July Details'!D23</f>
        <v>141.51</v>
      </c>
      <c r="J740" s="34">
        <f t="shared" si="108"/>
        <v>766.9</v>
      </c>
    </row>
    <row r="741" spans="1:10">
      <c r="A741"/>
      <c r="E741" s="97">
        <v>44074</v>
      </c>
      <c r="F741" t="str">
        <f>'Aug Detail'!C15</f>
        <v>lynnel employee</v>
      </c>
      <c r="G741" s="34">
        <f t="shared" si="109"/>
        <v>766.9</v>
      </c>
      <c r="H741" s="34">
        <f>'Aug Detail'!D15</f>
        <v>286</v>
      </c>
      <c r="J741" s="34">
        <f t="shared" si="108"/>
        <v>1052.9000000000001</v>
      </c>
    </row>
    <row r="742" spans="1:10">
      <c r="A742"/>
      <c r="E742" s="97">
        <v>44074</v>
      </c>
      <c r="F742" t="str">
        <f>'Aug Detail'!C20</f>
        <v>lynnel employee</v>
      </c>
      <c r="G742" s="34">
        <f t="shared" si="109"/>
        <v>1052.9000000000001</v>
      </c>
      <c r="H742" s="34">
        <f>'Aug Detail'!D20</f>
        <v>151.38</v>
      </c>
      <c r="J742" s="34">
        <f t="shared" si="108"/>
        <v>1204.2800000000002</v>
      </c>
    </row>
    <row r="743" spans="1:10">
      <c r="A743"/>
      <c r="G743" s="34">
        <f t="shared" si="109"/>
        <v>1204.2800000000002</v>
      </c>
      <c r="J743" s="34">
        <f t="shared" si="108"/>
        <v>1204.2800000000002</v>
      </c>
    </row>
    <row r="744" spans="1:10">
      <c r="A744"/>
      <c r="G744" s="34">
        <f t="shared" si="109"/>
        <v>1204.2800000000002</v>
      </c>
      <c r="J744" s="34">
        <f t="shared" si="108"/>
        <v>1204.2800000000002</v>
      </c>
    </row>
    <row r="745" spans="1:10">
      <c r="A745"/>
      <c r="G745" s="34">
        <f t="shared" si="109"/>
        <v>1204.2800000000002</v>
      </c>
      <c r="J745" s="34">
        <f t="shared" si="108"/>
        <v>1204.2800000000002</v>
      </c>
    </row>
    <row r="746" spans="1:10">
      <c r="A746"/>
      <c r="G746" s="34">
        <f t="shared" si="109"/>
        <v>1204.2800000000002</v>
      </c>
      <c r="J746" s="34">
        <f t="shared" si="108"/>
        <v>1204.2800000000002</v>
      </c>
    </row>
    <row r="747" spans="1:10">
      <c r="A747"/>
      <c r="G747" s="34">
        <f t="shared" si="109"/>
        <v>1204.2800000000002</v>
      </c>
      <c r="J747" s="34">
        <f t="shared" si="108"/>
        <v>1204.2800000000002</v>
      </c>
    </row>
    <row r="748" spans="1:10">
      <c r="A748"/>
      <c r="G748" s="34">
        <f t="shared" si="109"/>
        <v>1204.2800000000002</v>
      </c>
      <c r="J748" s="34">
        <f t="shared" si="108"/>
        <v>1204.2800000000002</v>
      </c>
    </row>
    <row r="749" spans="1:10">
      <c r="A749"/>
      <c r="G749" s="34">
        <f t="shared" si="109"/>
        <v>1204.2800000000002</v>
      </c>
      <c r="J749" s="34">
        <f t="shared" si="108"/>
        <v>1204.2800000000002</v>
      </c>
    </row>
    <row r="750" spans="1:10">
      <c r="A750"/>
      <c r="G750" s="34">
        <f t="shared" si="109"/>
        <v>1204.2800000000002</v>
      </c>
      <c r="J750" s="34">
        <f t="shared" si="108"/>
        <v>1204.2800000000002</v>
      </c>
    </row>
    <row r="751" spans="1:10">
      <c r="A751"/>
      <c r="G751" s="34">
        <f t="shared" si="109"/>
        <v>1204.2800000000002</v>
      </c>
      <c r="J751" s="34">
        <f t="shared" si="108"/>
        <v>1204.2800000000002</v>
      </c>
    </row>
    <row r="752" spans="1:10">
      <c r="A752"/>
      <c r="G752" s="34">
        <f t="shared" si="109"/>
        <v>1204.2800000000002</v>
      </c>
      <c r="J752" s="34">
        <f t="shared" si="108"/>
        <v>1204.2800000000002</v>
      </c>
    </row>
    <row r="753" spans="1:10">
      <c r="A753"/>
      <c r="G753" s="34">
        <f t="shared" si="109"/>
        <v>1204.2800000000002</v>
      </c>
      <c r="J753" s="34">
        <f t="shared" si="108"/>
        <v>1204.2800000000002</v>
      </c>
    </row>
    <row r="754" spans="1:10">
      <c r="A754"/>
      <c r="G754" s="34">
        <f t="shared" si="109"/>
        <v>1204.2800000000002</v>
      </c>
      <c r="J754" s="34">
        <f t="shared" si="108"/>
        <v>1204.2800000000002</v>
      </c>
    </row>
    <row r="755" spans="1:10">
      <c r="A755"/>
    </row>
    <row r="756" spans="1:10">
      <c r="A756"/>
      <c r="B756" s="38">
        <v>930013</v>
      </c>
      <c r="D756" t="s">
        <v>655</v>
      </c>
      <c r="E756" s="97">
        <v>44012</v>
      </c>
      <c r="F756" t="str">
        <f>'June Details'!C8</f>
        <v>Yaiko Paid for May</v>
      </c>
      <c r="G756" s="34">
        <v>0</v>
      </c>
      <c r="H756" s="34">
        <f>'June Details'!D8</f>
        <v>110</v>
      </c>
      <c r="J756" s="34">
        <f t="shared" ref="J756:J775" si="110">G756+H756-I756</f>
        <v>110</v>
      </c>
    </row>
    <row r="757" spans="1:10">
      <c r="A757"/>
      <c r="E757" s="97">
        <v>44012</v>
      </c>
      <c r="F757" t="str">
        <f>'June Details'!C21</f>
        <v>yaiko employee</v>
      </c>
      <c r="G757" s="34">
        <f t="shared" ref="G757:G775" si="111">J756</f>
        <v>110</v>
      </c>
      <c r="H757" s="34">
        <f>'June Details'!D21</f>
        <v>125.78</v>
      </c>
      <c r="J757" s="34">
        <f t="shared" si="110"/>
        <v>235.78</v>
      </c>
    </row>
    <row r="758" spans="1:10">
      <c r="A758"/>
      <c r="E758" s="97">
        <v>44074</v>
      </c>
      <c r="F758" t="str">
        <f>'Aug Detail'!C5</f>
        <v>yaiko</v>
      </c>
      <c r="G758" s="34">
        <f t="shared" si="111"/>
        <v>235.78</v>
      </c>
      <c r="H758" s="34">
        <f>'Aug Detail'!D5</f>
        <v>88</v>
      </c>
      <c r="J758" s="34">
        <f t="shared" si="110"/>
        <v>323.77999999999997</v>
      </c>
    </row>
    <row r="759" spans="1:10">
      <c r="A759"/>
      <c r="G759" s="34">
        <f t="shared" si="111"/>
        <v>323.77999999999997</v>
      </c>
      <c r="J759" s="34">
        <f t="shared" si="110"/>
        <v>323.77999999999997</v>
      </c>
    </row>
    <row r="760" spans="1:10">
      <c r="G760" s="34">
        <f t="shared" si="111"/>
        <v>323.77999999999997</v>
      </c>
      <c r="J760" s="34">
        <f t="shared" si="110"/>
        <v>323.77999999999997</v>
      </c>
    </row>
    <row r="761" spans="1:10">
      <c r="A761"/>
      <c r="G761" s="34">
        <f t="shared" si="111"/>
        <v>323.77999999999997</v>
      </c>
      <c r="J761" s="34">
        <f t="shared" si="110"/>
        <v>323.77999999999997</v>
      </c>
    </row>
    <row r="762" spans="1:10">
      <c r="A762"/>
      <c r="G762" s="34">
        <f t="shared" si="111"/>
        <v>323.77999999999997</v>
      </c>
      <c r="J762" s="34">
        <f t="shared" si="110"/>
        <v>323.77999999999997</v>
      </c>
    </row>
    <row r="763" spans="1:10">
      <c r="A763"/>
      <c r="G763" s="34">
        <f t="shared" si="111"/>
        <v>323.77999999999997</v>
      </c>
      <c r="J763" s="34">
        <f t="shared" si="110"/>
        <v>323.77999999999997</v>
      </c>
    </row>
    <row r="764" spans="1:10">
      <c r="A764"/>
      <c r="G764" s="34">
        <f t="shared" si="111"/>
        <v>323.77999999999997</v>
      </c>
      <c r="J764" s="34">
        <f t="shared" si="110"/>
        <v>323.77999999999997</v>
      </c>
    </row>
    <row r="765" spans="1:10">
      <c r="A765"/>
      <c r="G765" s="34">
        <f t="shared" si="111"/>
        <v>323.77999999999997</v>
      </c>
      <c r="J765" s="34">
        <f t="shared" si="110"/>
        <v>323.77999999999997</v>
      </c>
    </row>
    <row r="766" spans="1:10">
      <c r="A766"/>
      <c r="G766" s="34">
        <f t="shared" si="111"/>
        <v>323.77999999999997</v>
      </c>
      <c r="J766" s="34">
        <f t="shared" si="110"/>
        <v>323.77999999999997</v>
      </c>
    </row>
    <row r="767" spans="1:10">
      <c r="A767"/>
      <c r="G767" s="34">
        <f t="shared" si="111"/>
        <v>323.77999999999997</v>
      </c>
      <c r="J767" s="34">
        <f t="shared" si="110"/>
        <v>323.77999999999997</v>
      </c>
    </row>
    <row r="768" spans="1:10">
      <c r="A768"/>
      <c r="G768" s="34">
        <f t="shared" si="111"/>
        <v>323.77999999999997</v>
      </c>
      <c r="J768" s="34">
        <f t="shared" si="110"/>
        <v>323.77999999999997</v>
      </c>
    </row>
    <row r="769" spans="1:10">
      <c r="A769"/>
      <c r="G769" s="34">
        <f t="shared" si="111"/>
        <v>323.77999999999997</v>
      </c>
      <c r="J769" s="34">
        <f t="shared" si="110"/>
        <v>323.77999999999997</v>
      </c>
    </row>
    <row r="770" spans="1:10">
      <c r="A770"/>
      <c r="G770" s="34">
        <f t="shared" si="111"/>
        <v>323.77999999999997</v>
      </c>
      <c r="J770" s="34">
        <f t="shared" si="110"/>
        <v>323.77999999999997</v>
      </c>
    </row>
    <row r="771" spans="1:10">
      <c r="A771"/>
      <c r="G771" s="34">
        <f t="shared" si="111"/>
        <v>323.77999999999997</v>
      </c>
      <c r="J771" s="34">
        <f t="shared" si="110"/>
        <v>323.77999999999997</v>
      </c>
    </row>
    <row r="772" spans="1:10">
      <c r="A772"/>
      <c r="G772" s="34">
        <f t="shared" si="111"/>
        <v>323.77999999999997</v>
      </c>
      <c r="J772" s="34">
        <f t="shared" si="110"/>
        <v>323.77999999999997</v>
      </c>
    </row>
    <row r="773" spans="1:10">
      <c r="A773"/>
      <c r="G773" s="34">
        <f t="shared" si="111"/>
        <v>323.77999999999997</v>
      </c>
      <c r="J773" s="34">
        <f t="shared" si="110"/>
        <v>323.77999999999997</v>
      </c>
    </row>
    <row r="774" spans="1:10">
      <c r="A774"/>
      <c r="G774" s="34">
        <f t="shared" si="111"/>
        <v>323.77999999999997</v>
      </c>
      <c r="J774" s="34">
        <f t="shared" si="110"/>
        <v>323.77999999999997</v>
      </c>
    </row>
    <row r="775" spans="1:10">
      <c r="A775"/>
      <c r="G775" s="34">
        <f t="shared" si="111"/>
        <v>323.77999999999997</v>
      </c>
      <c r="J775" s="34">
        <f t="shared" si="110"/>
        <v>323.77999999999997</v>
      </c>
    </row>
    <row r="776" spans="1:10">
      <c r="A776"/>
    </row>
    <row r="777" spans="1:10">
      <c r="A777"/>
      <c r="B777" s="38">
        <v>930014</v>
      </c>
      <c r="D777" t="s">
        <v>656</v>
      </c>
      <c r="G777" s="34">
        <v>0</v>
      </c>
      <c r="J777" s="34">
        <f>G777+H777-I777</f>
        <v>0</v>
      </c>
    </row>
    <row r="778" spans="1:10">
      <c r="A778"/>
      <c r="G778" s="34">
        <f t="shared" ref="G778:G796" si="112">J777</f>
        <v>0</v>
      </c>
      <c r="J778" s="34">
        <f>G778+H778-I778</f>
        <v>0</v>
      </c>
    </row>
    <row r="779" spans="1:10">
      <c r="A779"/>
      <c r="B779"/>
      <c r="E779"/>
      <c r="G779" s="34">
        <f t="shared" si="112"/>
        <v>0</v>
      </c>
      <c r="J779" s="34">
        <f>G779+H779-I779</f>
        <v>0</v>
      </c>
    </row>
    <row r="780" spans="1:10">
      <c r="A780"/>
      <c r="B780"/>
      <c r="E780"/>
      <c r="G780" s="34">
        <f t="shared" si="112"/>
        <v>0</v>
      </c>
      <c r="J780" s="34">
        <f>G780+H780-I780</f>
        <v>0</v>
      </c>
    </row>
    <row r="781" spans="1:10">
      <c r="B781"/>
      <c r="E781"/>
      <c r="G781" s="34">
        <f t="shared" si="112"/>
        <v>0</v>
      </c>
      <c r="J781" s="34">
        <f>G781+H781-I781</f>
        <v>0</v>
      </c>
    </row>
    <row r="782" spans="1:10">
      <c r="A782"/>
      <c r="B782"/>
      <c r="E782"/>
      <c r="G782" s="34">
        <f t="shared" si="112"/>
        <v>0</v>
      </c>
      <c r="J782" s="34">
        <f t="shared" ref="J782:J787" si="113">G782+H782-I782</f>
        <v>0</v>
      </c>
    </row>
    <row r="783" spans="1:10">
      <c r="A783"/>
      <c r="B783"/>
      <c r="E783"/>
      <c r="G783" s="34">
        <f t="shared" si="112"/>
        <v>0</v>
      </c>
      <c r="J783" s="34">
        <f t="shared" si="113"/>
        <v>0</v>
      </c>
    </row>
    <row r="784" spans="1:10">
      <c r="A784"/>
      <c r="B784"/>
      <c r="E784"/>
      <c r="G784" s="34">
        <f t="shared" si="112"/>
        <v>0</v>
      </c>
      <c r="J784" s="34">
        <f t="shared" si="113"/>
        <v>0</v>
      </c>
    </row>
    <row r="785" spans="1:10">
      <c r="A785"/>
      <c r="B785"/>
      <c r="E785"/>
      <c r="G785" s="34">
        <f t="shared" si="112"/>
        <v>0</v>
      </c>
      <c r="J785" s="34">
        <f t="shared" si="113"/>
        <v>0</v>
      </c>
    </row>
    <row r="786" spans="1:10">
      <c r="A786"/>
      <c r="B786"/>
      <c r="E786"/>
      <c r="G786" s="34">
        <f t="shared" si="112"/>
        <v>0</v>
      </c>
      <c r="J786" s="34">
        <f t="shared" si="113"/>
        <v>0</v>
      </c>
    </row>
    <row r="787" spans="1:10">
      <c r="A787"/>
      <c r="B787"/>
      <c r="E787"/>
      <c r="G787" s="34">
        <f t="shared" si="112"/>
        <v>0</v>
      </c>
      <c r="J787" s="34">
        <f t="shared" si="113"/>
        <v>0</v>
      </c>
    </row>
    <row r="788" spans="1:10">
      <c r="A788"/>
      <c r="B788"/>
      <c r="E788"/>
      <c r="G788" s="34">
        <f t="shared" si="112"/>
        <v>0</v>
      </c>
      <c r="J788" s="34">
        <f>G788+H788-I788</f>
        <v>0</v>
      </c>
    </row>
    <row r="789" spans="1:10">
      <c r="A789"/>
      <c r="B789"/>
      <c r="E789"/>
      <c r="G789" s="34">
        <f t="shared" si="112"/>
        <v>0</v>
      </c>
      <c r="J789" s="34">
        <f>G789+H789-I789</f>
        <v>0</v>
      </c>
    </row>
    <row r="790" spans="1:10">
      <c r="A790"/>
      <c r="B790"/>
      <c r="E790"/>
      <c r="G790" s="34">
        <f t="shared" si="112"/>
        <v>0</v>
      </c>
      <c r="J790" s="34">
        <f>G790+H790-I790</f>
        <v>0</v>
      </c>
    </row>
    <row r="791" spans="1:10">
      <c r="A791"/>
      <c r="B791"/>
      <c r="E791"/>
      <c r="G791" s="34">
        <f t="shared" si="112"/>
        <v>0</v>
      </c>
      <c r="J791" s="34">
        <f>G791+H791-I791</f>
        <v>0</v>
      </c>
    </row>
    <row r="792" spans="1:10">
      <c r="A792"/>
      <c r="B792"/>
      <c r="E792"/>
      <c r="G792" s="34">
        <f t="shared" si="112"/>
        <v>0</v>
      </c>
      <c r="J792" s="34">
        <f t="shared" ref="J792:J796" si="114">G792+H792-I792</f>
        <v>0</v>
      </c>
    </row>
    <row r="793" spans="1:10">
      <c r="A793"/>
      <c r="B793"/>
      <c r="E793"/>
      <c r="G793" s="34">
        <f t="shared" si="112"/>
        <v>0</v>
      </c>
      <c r="J793" s="34">
        <f t="shared" si="114"/>
        <v>0</v>
      </c>
    </row>
    <row r="794" spans="1:10">
      <c r="A794"/>
      <c r="B794"/>
      <c r="E794"/>
      <c r="G794" s="34">
        <f t="shared" si="112"/>
        <v>0</v>
      </c>
      <c r="J794" s="34">
        <f t="shared" si="114"/>
        <v>0</v>
      </c>
    </row>
    <row r="795" spans="1:10">
      <c r="A795"/>
      <c r="G795" s="34">
        <f t="shared" si="112"/>
        <v>0</v>
      </c>
      <c r="J795" s="34">
        <f t="shared" si="114"/>
        <v>0</v>
      </c>
    </row>
    <row r="796" spans="1:10">
      <c r="A796"/>
      <c r="G796" s="34">
        <f t="shared" si="112"/>
        <v>0</v>
      </c>
      <c r="J796" s="34">
        <f t="shared" si="114"/>
        <v>0</v>
      </c>
    </row>
    <row r="797" spans="1:10">
      <c r="A797"/>
    </row>
    <row r="798" spans="1:10">
      <c r="A798"/>
      <c r="B798" s="38">
        <v>930015</v>
      </c>
      <c r="D798" s="33" t="s">
        <v>837</v>
      </c>
      <c r="E798" s="97">
        <v>44012</v>
      </c>
      <c r="F798" t="str">
        <f>'June Details'!C3</f>
        <v>Jocelle - Content Writer</v>
      </c>
      <c r="G798" s="34">
        <v>0</v>
      </c>
      <c r="H798" s="34">
        <f>'June Details'!D3</f>
        <v>8</v>
      </c>
      <c r="J798" s="34">
        <f>G798+H798-I798</f>
        <v>8</v>
      </c>
    </row>
    <row r="799" spans="1:10">
      <c r="A799"/>
      <c r="E799" s="97">
        <v>44012</v>
      </c>
      <c r="F799" t="str">
        <f>'June Details'!C15</f>
        <v>Jocelle</v>
      </c>
      <c r="G799" s="34">
        <f t="shared" ref="G799:G817" si="115">J798</f>
        <v>8</v>
      </c>
      <c r="H799" s="34">
        <f>'June Details'!D15</f>
        <v>146.72999999999999</v>
      </c>
      <c r="J799" s="34">
        <f>G799+H799-I799</f>
        <v>154.72999999999999</v>
      </c>
    </row>
    <row r="800" spans="1:10">
      <c r="A800"/>
      <c r="E800" s="97">
        <v>44012</v>
      </c>
      <c r="F800" t="str">
        <f>'June Details'!C24</f>
        <v>jocelle</v>
      </c>
      <c r="G800" s="34">
        <f t="shared" si="115"/>
        <v>154.72999999999999</v>
      </c>
      <c r="H800" s="34">
        <f>'June Details'!D24</f>
        <v>39</v>
      </c>
      <c r="J800" s="34">
        <f>G800+H800-I800</f>
        <v>193.73</v>
      </c>
    </row>
    <row r="801" spans="1:10">
      <c r="A801"/>
      <c r="E801" s="97">
        <v>44018</v>
      </c>
      <c r="F801" t="str">
        <f>'July Details'!C8</f>
        <v>employee jo</v>
      </c>
      <c r="G801" s="34">
        <f t="shared" si="115"/>
        <v>193.73</v>
      </c>
      <c r="H801" s="34">
        <f>'July Details'!D8</f>
        <v>63</v>
      </c>
      <c r="J801" s="34">
        <f>G801+H801-I801</f>
        <v>256.73</v>
      </c>
    </row>
    <row r="802" spans="1:10">
      <c r="E802" s="97">
        <v>44018</v>
      </c>
      <c r="F802" t="str">
        <f>'July Details'!C14</f>
        <v>jo empllyee</v>
      </c>
      <c r="G802" s="34">
        <f t="shared" si="115"/>
        <v>256.73</v>
      </c>
      <c r="H802" s="34">
        <f>'July Details'!D14</f>
        <v>30</v>
      </c>
      <c r="J802" s="34">
        <f>G802+H802-I802</f>
        <v>286.73</v>
      </c>
    </row>
    <row r="803" spans="1:10">
      <c r="A803"/>
      <c r="E803" s="97">
        <v>44041</v>
      </c>
      <c r="F803" t="str">
        <f>'July Details'!C28</f>
        <v>LAST PAY FOR JOCELLE</v>
      </c>
      <c r="G803" s="34">
        <f t="shared" si="115"/>
        <v>286.73</v>
      </c>
      <c r="H803" s="34">
        <f>'July Details'!D28</f>
        <v>50</v>
      </c>
      <c r="J803" s="34">
        <f t="shared" ref="J803:J808" si="116">G803+H803-I803</f>
        <v>336.73</v>
      </c>
    </row>
    <row r="804" spans="1:10">
      <c r="A804"/>
      <c r="G804" s="34">
        <f t="shared" si="115"/>
        <v>336.73</v>
      </c>
      <c r="J804" s="34">
        <f t="shared" si="116"/>
        <v>336.73</v>
      </c>
    </row>
    <row r="805" spans="1:10">
      <c r="A805"/>
      <c r="G805" s="34">
        <f t="shared" si="115"/>
        <v>336.73</v>
      </c>
      <c r="J805" s="34">
        <f t="shared" si="116"/>
        <v>336.73</v>
      </c>
    </row>
    <row r="806" spans="1:10">
      <c r="A806"/>
      <c r="G806" s="34">
        <f t="shared" si="115"/>
        <v>336.73</v>
      </c>
      <c r="J806" s="34">
        <f t="shared" si="116"/>
        <v>336.73</v>
      </c>
    </row>
    <row r="807" spans="1:10">
      <c r="A807"/>
      <c r="G807" s="34">
        <f t="shared" si="115"/>
        <v>336.73</v>
      </c>
      <c r="J807" s="34">
        <f t="shared" si="116"/>
        <v>336.73</v>
      </c>
    </row>
    <row r="808" spans="1:10">
      <c r="A808"/>
      <c r="G808" s="34">
        <f t="shared" si="115"/>
        <v>336.73</v>
      </c>
      <c r="J808" s="34">
        <f t="shared" si="116"/>
        <v>336.73</v>
      </c>
    </row>
    <row r="809" spans="1:10">
      <c r="A809"/>
      <c r="G809" s="34">
        <f t="shared" si="115"/>
        <v>336.73</v>
      </c>
      <c r="J809" s="34">
        <f>G809+H809-I809</f>
        <v>336.73</v>
      </c>
    </row>
    <row r="810" spans="1:10">
      <c r="A810"/>
      <c r="G810" s="34">
        <f t="shared" si="115"/>
        <v>336.73</v>
      </c>
      <c r="J810" s="34">
        <f>G810+H810-I810</f>
        <v>336.73</v>
      </c>
    </row>
    <row r="811" spans="1:10">
      <c r="A811"/>
      <c r="G811" s="34">
        <f t="shared" si="115"/>
        <v>336.73</v>
      </c>
      <c r="J811" s="34">
        <f>G811+H811-I811</f>
        <v>336.73</v>
      </c>
    </row>
    <row r="812" spans="1:10">
      <c r="A812"/>
      <c r="G812" s="34">
        <f t="shared" si="115"/>
        <v>336.73</v>
      </c>
      <c r="J812" s="34">
        <f>G812+H812-I812</f>
        <v>336.73</v>
      </c>
    </row>
    <row r="813" spans="1:10">
      <c r="A813"/>
      <c r="G813" s="34">
        <f t="shared" si="115"/>
        <v>336.73</v>
      </c>
      <c r="J813" s="34">
        <f t="shared" ref="J813:J817" si="117">G813+H813-I813</f>
        <v>336.73</v>
      </c>
    </row>
    <row r="814" spans="1:10">
      <c r="A814"/>
      <c r="G814" s="34">
        <f t="shared" si="115"/>
        <v>336.73</v>
      </c>
      <c r="J814" s="34">
        <f t="shared" si="117"/>
        <v>336.73</v>
      </c>
    </row>
    <row r="815" spans="1:10">
      <c r="A815"/>
      <c r="G815" s="34">
        <f t="shared" si="115"/>
        <v>336.73</v>
      </c>
      <c r="J815" s="34">
        <f t="shared" si="117"/>
        <v>336.73</v>
      </c>
    </row>
    <row r="816" spans="1:10">
      <c r="A816"/>
      <c r="G816" s="34">
        <f t="shared" si="115"/>
        <v>336.73</v>
      </c>
      <c r="J816" s="34">
        <f t="shared" si="117"/>
        <v>336.73</v>
      </c>
    </row>
    <row r="817" spans="1:10">
      <c r="A817"/>
      <c r="G817" s="34">
        <f t="shared" si="115"/>
        <v>336.73</v>
      </c>
      <c r="J817" s="34">
        <f t="shared" si="117"/>
        <v>336.73</v>
      </c>
    </row>
    <row r="818" spans="1:10">
      <c r="A818"/>
    </row>
    <row r="819" spans="1:10">
      <c r="A819"/>
      <c r="B819" s="38">
        <v>930016</v>
      </c>
      <c r="D819" s="33" t="s">
        <v>887</v>
      </c>
      <c r="E819" s="97">
        <v>44074</v>
      </c>
      <c r="F819" t="str">
        <f>'Aug Detail'!C6</f>
        <v>carmina</v>
      </c>
      <c r="G819" s="34">
        <v>0</v>
      </c>
      <c r="H819" s="34">
        <f>'Aug Detail'!D6</f>
        <v>40</v>
      </c>
      <c r="J819" s="34">
        <f>G819+H819-I819</f>
        <v>40</v>
      </c>
    </row>
    <row r="820" spans="1:10">
      <c r="A820"/>
      <c r="G820" s="34">
        <f t="shared" ref="G820:G838" si="118">J819</f>
        <v>40</v>
      </c>
      <c r="J820" s="34">
        <f>G820+H820-I820</f>
        <v>40</v>
      </c>
    </row>
    <row r="821" spans="1:10">
      <c r="A821"/>
      <c r="G821" s="34">
        <f t="shared" si="118"/>
        <v>40</v>
      </c>
      <c r="J821" s="34">
        <f>G821+H821-I821</f>
        <v>40</v>
      </c>
    </row>
    <row r="822" spans="1:10">
      <c r="A822"/>
      <c r="G822" s="34">
        <f t="shared" si="118"/>
        <v>40</v>
      </c>
      <c r="J822" s="34">
        <f>G822+H822-I822</f>
        <v>40</v>
      </c>
    </row>
    <row r="823" spans="1:10">
      <c r="G823" s="34">
        <f t="shared" si="118"/>
        <v>40</v>
      </c>
      <c r="J823" s="34">
        <f>G823+H823-I823</f>
        <v>40</v>
      </c>
    </row>
    <row r="824" spans="1:10">
      <c r="A824"/>
      <c r="G824" s="34">
        <f t="shared" si="118"/>
        <v>40</v>
      </c>
      <c r="J824" s="34">
        <f t="shared" ref="J824:J829" si="119">G824+H824-I824</f>
        <v>40</v>
      </c>
    </row>
    <row r="825" spans="1:10">
      <c r="A825"/>
      <c r="G825" s="34">
        <f t="shared" si="118"/>
        <v>40</v>
      </c>
      <c r="J825" s="34">
        <f t="shared" si="119"/>
        <v>40</v>
      </c>
    </row>
    <row r="826" spans="1:10">
      <c r="A826"/>
      <c r="G826" s="34">
        <f t="shared" si="118"/>
        <v>40</v>
      </c>
      <c r="J826" s="34">
        <f t="shared" si="119"/>
        <v>40</v>
      </c>
    </row>
    <row r="827" spans="1:10">
      <c r="A827"/>
      <c r="G827" s="34">
        <f t="shared" si="118"/>
        <v>40</v>
      </c>
      <c r="J827" s="34">
        <f t="shared" si="119"/>
        <v>40</v>
      </c>
    </row>
    <row r="828" spans="1:10">
      <c r="A828"/>
      <c r="G828" s="34">
        <f t="shared" si="118"/>
        <v>40</v>
      </c>
      <c r="J828" s="34">
        <f t="shared" si="119"/>
        <v>40</v>
      </c>
    </row>
    <row r="829" spans="1:10">
      <c r="A829"/>
      <c r="G829" s="34">
        <f t="shared" si="118"/>
        <v>40</v>
      </c>
      <c r="J829" s="34">
        <f t="shared" si="119"/>
        <v>40</v>
      </c>
    </row>
    <row r="830" spans="1:10">
      <c r="A830"/>
      <c r="G830" s="34">
        <f t="shared" si="118"/>
        <v>40</v>
      </c>
      <c r="J830" s="34">
        <f>G830+H830-I830</f>
        <v>40</v>
      </c>
    </row>
    <row r="831" spans="1:10">
      <c r="A831"/>
      <c r="G831" s="34">
        <f t="shared" si="118"/>
        <v>40</v>
      </c>
      <c r="J831" s="34">
        <f>G831+H831-I831</f>
        <v>40</v>
      </c>
    </row>
    <row r="832" spans="1:10">
      <c r="A832"/>
      <c r="G832" s="34">
        <f t="shared" si="118"/>
        <v>40</v>
      </c>
      <c r="J832" s="34">
        <f>G832+H832-I832</f>
        <v>40</v>
      </c>
    </row>
    <row r="833" spans="1:10">
      <c r="A833"/>
      <c r="G833" s="34">
        <f t="shared" si="118"/>
        <v>40</v>
      </c>
      <c r="J833" s="34">
        <f>G833+H833-I833</f>
        <v>40</v>
      </c>
    </row>
    <row r="834" spans="1:10">
      <c r="A834"/>
      <c r="G834" s="34">
        <f t="shared" si="118"/>
        <v>40</v>
      </c>
      <c r="J834" s="34">
        <f t="shared" ref="J834:J838" si="120">G834+H834-I834</f>
        <v>40</v>
      </c>
    </row>
    <row r="835" spans="1:10">
      <c r="A835"/>
      <c r="G835" s="34">
        <f t="shared" si="118"/>
        <v>40</v>
      </c>
      <c r="J835" s="34">
        <f t="shared" si="120"/>
        <v>40</v>
      </c>
    </row>
    <row r="836" spans="1:10">
      <c r="A836"/>
      <c r="G836" s="34">
        <f t="shared" si="118"/>
        <v>40</v>
      </c>
      <c r="J836" s="34">
        <f t="shared" si="120"/>
        <v>40</v>
      </c>
    </row>
    <row r="837" spans="1:10">
      <c r="A837"/>
      <c r="G837" s="34">
        <f t="shared" si="118"/>
        <v>40</v>
      </c>
      <c r="J837" s="34">
        <f t="shared" si="120"/>
        <v>40</v>
      </c>
    </row>
    <row r="838" spans="1:10">
      <c r="A838"/>
      <c r="G838" s="34">
        <f t="shared" si="118"/>
        <v>40</v>
      </c>
      <c r="J838" s="34">
        <f t="shared" si="120"/>
        <v>40</v>
      </c>
    </row>
    <row r="839" spans="1:10">
      <c r="A839"/>
    </row>
    <row r="840" spans="1:10">
      <c r="A840"/>
      <c r="B840" s="38">
        <v>940011</v>
      </c>
      <c r="D840" s="33" t="s">
        <v>661</v>
      </c>
      <c r="E840" s="97">
        <f>'CC Details'!C94</f>
        <v>43832</v>
      </c>
      <c r="F840" t="str">
        <f>_xlfn.CONCAT('CC Details'!D94,ledgers!$E$1,'CC Details'!H94)</f>
        <v>GOOGLE *GSUITE_escapes 855-222-8603, ON 14.04 CAD @ .791310 - Email</v>
      </c>
      <c r="G840" s="34">
        <f>J713</f>
        <v>0</v>
      </c>
      <c r="H840" s="34">
        <f>'CC Details'!E94</f>
        <v>11.11</v>
      </c>
      <c r="J840" s="34">
        <f>G840+H840-I840</f>
        <v>11.11</v>
      </c>
    </row>
    <row r="841" spans="1:10">
      <c r="A841"/>
      <c r="E841" s="97">
        <v>43889</v>
      </c>
      <c r="F841" s="33" t="s">
        <v>708</v>
      </c>
      <c r="G841" s="34">
        <f>J840</f>
        <v>11.11</v>
      </c>
      <c r="H841" s="34">
        <v>11.11</v>
      </c>
      <c r="J841" s="34">
        <f t="shared" ref="J841:J863" si="121">G841+H841-I841</f>
        <v>22.22</v>
      </c>
    </row>
    <row r="842" spans="1:10">
      <c r="A842"/>
      <c r="E842" s="97">
        <v>43921</v>
      </c>
      <c r="F842" s="33" t="s">
        <v>709</v>
      </c>
      <c r="G842" s="34">
        <f t="shared" ref="G842:G863" si="122">J841</f>
        <v>22.22</v>
      </c>
      <c r="H842" s="34">
        <v>11.11</v>
      </c>
      <c r="J842" s="34">
        <f t="shared" si="121"/>
        <v>33.33</v>
      </c>
    </row>
    <row r="843" spans="1:10">
      <c r="A843"/>
      <c r="B843"/>
      <c r="E843" s="97">
        <v>43951</v>
      </c>
      <c r="F843" s="33" t="s">
        <v>710</v>
      </c>
      <c r="G843" s="34">
        <f t="shared" si="122"/>
        <v>33.33</v>
      </c>
      <c r="H843" s="34">
        <v>11.11</v>
      </c>
      <c r="J843" s="34">
        <f t="shared" si="121"/>
        <v>44.44</v>
      </c>
    </row>
    <row r="844" spans="1:10">
      <c r="B844"/>
      <c r="E844" s="97">
        <v>43982</v>
      </c>
      <c r="F844" s="33" t="s">
        <v>791</v>
      </c>
      <c r="G844" s="34">
        <f t="shared" si="122"/>
        <v>44.44</v>
      </c>
      <c r="H844" s="34">
        <v>11.11</v>
      </c>
      <c r="J844" s="34">
        <f t="shared" si="121"/>
        <v>55.55</v>
      </c>
    </row>
    <row r="845" spans="1:10">
      <c r="A845"/>
      <c r="B845"/>
      <c r="E845" s="97">
        <v>44012</v>
      </c>
      <c r="F845" s="33" t="s">
        <v>846</v>
      </c>
      <c r="G845" s="34">
        <f t="shared" si="122"/>
        <v>55.55</v>
      </c>
      <c r="H845" s="34">
        <v>18</v>
      </c>
      <c r="J845" s="34">
        <f t="shared" si="121"/>
        <v>73.55</v>
      </c>
    </row>
    <row r="846" spans="1:10">
      <c r="A846"/>
      <c r="B846"/>
      <c r="E846" s="97">
        <v>44043</v>
      </c>
      <c r="F846" s="33" t="s">
        <v>894</v>
      </c>
      <c r="G846" s="34">
        <f t="shared" si="122"/>
        <v>73.55</v>
      </c>
      <c r="H846" s="34">
        <f>'July Details'!E33/'July Details'!G1</f>
        <v>21.052631578947366</v>
      </c>
      <c r="J846" s="34">
        <f t="shared" si="121"/>
        <v>94.602631578947367</v>
      </c>
    </row>
    <row r="847" spans="1:10">
      <c r="A847"/>
      <c r="B847"/>
      <c r="G847" s="34">
        <f t="shared" si="122"/>
        <v>94.602631578947367</v>
      </c>
      <c r="J847" s="34">
        <f t="shared" si="121"/>
        <v>94.602631578947367</v>
      </c>
    </row>
    <row r="848" spans="1:10">
      <c r="A848"/>
      <c r="B848"/>
      <c r="G848" s="34">
        <f t="shared" si="122"/>
        <v>94.602631578947367</v>
      </c>
      <c r="J848" s="34">
        <f t="shared" si="121"/>
        <v>94.602631578947367</v>
      </c>
    </row>
    <row r="849" spans="1:10">
      <c r="A849"/>
      <c r="B849"/>
      <c r="G849" s="34">
        <f t="shared" si="122"/>
        <v>94.602631578947367</v>
      </c>
      <c r="J849" s="34">
        <f t="shared" si="121"/>
        <v>94.602631578947367</v>
      </c>
    </row>
    <row r="850" spans="1:10">
      <c r="A850"/>
      <c r="B850"/>
      <c r="G850" s="34">
        <f t="shared" si="122"/>
        <v>94.602631578947367</v>
      </c>
      <c r="J850" s="34">
        <f t="shared" si="121"/>
        <v>94.602631578947367</v>
      </c>
    </row>
    <row r="851" spans="1:10">
      <c r="A851"/>
      <c r="B851"/>
      <c r="G851" s="34">
        <f t="shared" si="122"/>
        <v>94.602631578947367</v>
      </c>
      <c r="J851" s="34">
        <f t="shared" si="121"/>
        <v>94.602631578947367</v>
      </c>
    </row>
    <row r="852" spans="1:10">
      <c r="A852"/>
      <c r="B852"/>
      <c r="G852" s="34">
        <f t="shared" si="122"/>
        <v>94.602631578947367</v>
      </c>
      <c r="J852" s="34">
        <f t="shared" si="121"/>
        <v>94.602631578947367</v>
      </c>
    </row>
    <row r="853" spans="1:10">
      <c r="A853"/>
      <c r="B853"/>
      <c r="G853" s="34">
        <f t="shared" si="122"/>
        <v>94.602631578947367</v>
      </c>
      <c r="J853" s="34">
        <f t="shared" si="121"/>
        <v>94.602631578947367</v>
      </c>
    </row>
    <row r="854" spans="1:10">
      <c r="A854"/>
      <c r="B854"/>
      <c r="G854" s="34">
        <f t="shared" si="122"/>
        <v>94.602631578947367</v>
      </c>
      <c r="J854" s="34">
        <f t="shared" si="121"/>
        <v>94.602631578947367</v>
      </c>
    </row>
    <row r="855" spans="1:10">
      <c r="A855"/>
      <c r="B855"/>
      <c r="G855" s="34">
        <f t="shared" si="122"/>
        <v>94.602631578947367</v>
      </c>
      <c r="J855" s="34">
        <f t="shared" si="121"/>
        <v>94.602631578947367</v>
      </c>
    </row>
    <row r="856" spans="1:10">
      <c r="A856"/>
      <c r="B856"/>
      <c r="G856" s="34">
        <f t="shared" si="122"/>
        <v>94.602631578947367</v>
      </c>
      <c r="J856" s="34">
        <f t="shared" si="121"/>
        <v>94.602631578947367</v>
      </c>
    </row>
    <row r="857" spans="1:10">
      <c r="A857"/>
      <c r="B857"/>
      <c r="G857" s="34">
        <f t="shared" si="122"/>
        <v>94.602631578947367</v>
      </c>
      <c r="J857" s="34">
        <f t="shared" si="121"/>
        <v>94.602631578947367</v>
      </c>
    </row>
    <row r="858" spans="1:10">
      <c r="A858"/>
      <c r="B858"/>
      <c r="G858" s="34">
        <f t="shared" si="122"/>
        <v>94.602631578947367</v>
      </c>
      <c r="J858" s="34">
        <f t="shared" si="121"/>
        <v>94.602631578947367</v>
      </c>
    </row>
    <row r="859" spans="1:10">
      <c r="A859"/>
      <c r="G859" s="34">
        <f t="shared" si="122"/>
        <v>94.602631578947367</v>
      </c>
      <c r="J859" s="34">
        <f t="shared" si="121"/>
        <v>94.602631578947367</v>
      </c>
    </row>
    <row r="860" spans="1:10">
      <c r="A860"/>
      <c r="G860" s="34">
        <f t="shared" si="122"/>
        <v>94.602631578947367</v>
      </c>
      <c r="J860" s="34">
        <f t="shared" si="121"/>
        <v>94.602631578947367</v>
      </c>
    </row>
    <row r="861" spans="1:10">
      <c r="A861"/>
      <c r="G861" s="34">
        <f t="shared" si="122"/>
        <v>94.602631578947367</v>
      </c>
      <c r="J861" s="34">
        <f t="shared" si="121"/>
        <v>94.602631578947367</v>
      </c>
    </row>
    <row r="862" spans="1:10">
      <c r="A862"/>
      <c r="G862" s="34">
        <f t="shared" si="122"/>
        <v>94.602631578947367</v>
      </c>
      <c r="J862" s="34">
        <f t="shared" si="121"/>
        <v>94.602631578947367</v>
      </c>
    </row>
    <row r="863" spans="1:10">
      <c r="A863"/>
      <c r="G863" s="34">
        <f t="shared" si="122"/>
        <v>94.602631578947367</v>
      </c>
      <c r="J863" s="34">
        <f t="shared" si="121"/>
        <v>94.602631578947367</v>
      </c>
    </row>
    <row r="864" spans="1:10">
      <c r="A864"/>
    </row>
    <row r="865" spans="1:10">
      <c r="A865"/>
      <c r="B865" s="38">
        <v>940012</v>
      </c>
      <c r="D865" s="33" t="s">
        <v>662</v>
      </c>
      <c r="E865" s="97">
        <f>'May details'!C3</f>
        <v>43977</v>
      </c>
      <c r="F865" t="str">
        <f>_xlfn.CONCAT('May details'!D3)</f>
        <v xml:space="preserve">Lead Pages </v>
      </c>
      <c r="G865" s="34">
        <v>0</v>
      </c>
      <c r="H865" s="34">
        <f>'May details'!E3</f>
        <v>25</v>
      </c>
      <c r="J865" s="34">
        <f>G865+H865-I865</f>
        <v>25</v>
      </c>
    </row>
    <row r="866" spans="1:10">
      <c r="A866"/>
      <c r="E866" s="97">
        <v>44012</v>
      </c>
      <c r="F866" t="str">
        <f>F865</f>
        <v xml:space="preserve">Lead Pages </v>
      </c>
      <c r="G866" s="34">
        <f>J865</f>
        <v>25</v>
      </c>
      <c r="H866" s="34">
        <f>H865</f>
        <v>25</v>
      </c>
      <c r="J866" s="34">
        <f>G866+H866-I866</f>
        <v>50</v>
      </c>
    </row>
    <row r="867" spans="1:10">
      <c r="A867"/>
      <c r="E867" s="97">
        <v>44041</v>
      </c>
      <c r="F867" t="str">
        <f>'July Details'!C26</f>
        <v>lead pages</v>
      </c>
      <c r="G867" s="34">
        <f>J866</f>
        <v>50</v>
      </c>
      <c r="H867" s="34">
        <f>'July Details'!D26</f>
        <v>51</v>
      </c>
      <c r="J867" s="34">
        <f>G867+H867-I867</f>
        <v>101</v>
      </c>
    </row>
    <row r="868" spans="1:10">
      <c r="A868"/>
      <c r="E868" s="97">
        <v>44074</v>
      </c>
      <c r="F868" t="str">
        <f>'Aug Detail'!C18</f>
        <v>lead pages</v>
      </c>
      <c r="G868" s="34">
        <f t="shared" ref="G868:G877" si="123">J867</f>
        <v>101</v>
      </c>
      <c r="H868" s="34">
        <f>'Aug Detail'!E18/'Aug Detail'!F1</f>
        <v>38.46153846153846</v>
      </c>
      <c r="J868" s="34">
        <f t="shared" ref="J868:J877" si="124">G868+H868-I868</f>
        <v>139.46153846153845</v>
      </c>
    </row>
    <row r="869" spans="1:10">
      <c r="A869"/>
      <c r="G869" s="34">
        <f t="shared" si="123"/>
        <v>139.46153846153845</v>
      </c>
      <c r="J869" s="34">
        <f t="shared" si="124"/>
        <v>139.46153846153845</v>
      </c>
    </row>
    <row r="870" spans="1:10">
      <c r="A870"/>
      <c r="G870" s="34">
        <f t="shared" si="123"/>
        <v>139.46153846153845</v>
      </c>
      <c r="J870" s="34">
        <f t="shared" si="124"/>
        <v>139.46153846153845</v>
      </c>
    </row>
    <row r="871" spans="1:10">
      <c r="A871"/>
      <c r="G871" s="34">
        <f t="shared" si="123"/>
        <v>139.46153846153845</v>
      </c>
      <c r="J871" s="34">
        <f t="shared" si="124"/>
        <v>139.46153846153845</v>
      </c>
    </row>
    <row r="872" spans="1:10">
      <c r="A872"/>
      <c r="G872" s="34">
        <f t="shared" si="123"/>
        <v>139.46153846153845</v>
      </c>
      <c r="J872" s="34">
        <f t="shared" si="124"/>
        <v>139.46153846153845</v>
      </c>
    </row>
    <row r="873" spans="1:10">
      <c r="A873"/>
      <c r="G873" s="34">
        <f t="shared" si="123"/>
        <v>139.46153846153845</v>
      </c>
      <c r="J873" s="34">
        <f t="shared" si="124"/>
        <v>139.46153846153845</v>
      </c>
    </row>
    <row r="874" spans="1:10">
      <c r="A874"/>
      <c r="G874" s="34">
        <f t="shared" si="123"/>
        <v>139.46153846153845</v>
      </c>
      <c r="J874" s="34">
        <f t="shared" si="124"/>
        <v>139.46153846153845</v>
      </c>
    </row>
    <row r="875" spans="1:10">
      <c r="A875"/>
      <c r="G875" s="34">
        <f t="shared" si="123"/>
        <v>139.46153846153845</v>
      </c>
      <c r="J875" s="34">
        <f t="shared" si="124"/>
        <v>139.46153846153845</v>
      </c>
    </row>
    <row r="876" spans="1:10">
      <c r="A876"/>
      <c r="G876" s="34">
        <f t="shared" si="123"/>
        <v>139.46153846153845</v>
      </c>
      <c r="J876" s="34">
        <f t="shared" si="124"/>
        <v>139.46153846153845</v>
      </c>
    </row>
    <row r="877" spans="1:10">
      <c r="G877" s="34">
        <f t="shared" si="123"/>
        <v>139.46153846153845</v>
      </c>
      <c r="J877" s="34">
        <f t="shared" si="124"/>
        <v>139.46153846153845</v>
      </c>
    </row>
    <row r="878" spans="1:10">
      <c r="A878"/>
    </row>
    <row r="879" spans="1:10">
      <c r="A879"/>
      <c r="B879" s="38">
        <v>940013</v>
      </c>
      <c r="D879" s="33" t="s">
        <v>663</v>
      </c>
      <c r="E879" s="97">
        <v>43861</v>
      </c>
      <c r="F879" t="s">
        <v>712</v>
      </c>
      <c r="G879" s="34">
        <v>0</v>
      </c>
      <c r="H879" s="34">
        <v>29.99</v>
      </c>
      <c r="J879" s="34">
        <f t="shared" ref="J879:J887" si="125">G879+H879-I879</f>
        <v>29.99</v>
      </c>
    </row>
    <row r="880" spans="1:10">
      <c r="A880"/>
      <c r="E880" s="100">
        <v>43862</v>
      </c>
      <c r="F880" s="33" t="s">
        <v>668</v>
      </c>
      <c r="G880" s="34">
        <f>J879</f>
        <v>29.99</v>
      </c>
      <c r="H880" s="34">
        <f>29+30.99+((3+4.2)*(29+30.99)/215.98)</f>
        <v>61.989851838133156</v>
      </c>
      <c r="J880" s="34">
        <f t="shared" si="125"/>
        <v>91.979851838133158</v>
      </c>
    </row>
    <row r="881" spans="1:10">
      <c r="A881"/>
      <c r="E881" s="97">
        <v>43892</v>
      </c>
      <c r="F881" s="33" t="s">
        <v>668</v>
      </c>
      <c r="G881" s="34">
        <f>J880</f>
        <v>91.979851838133158</v>
      </c>
      <c r="H881" s="34">
        <f>29+30.99+((3.45+4.2)*(29+30.99)/187.79)</f>
        <v>62.433812237073319</v>
      </c>
      <c r="J881" s="34">
        <f t="shared" si="125"/>
        <v>154.41366407520647</v>
      </c>
    </row>
    <row r="882" spans="1:10">
      <c r="A882"/>
      <c r="E882" s="97">
        <v>43913</v>
      </c>
      <c r="F882" s="33" t="s">
        <v>667</v>
      </c>
      <c r="G882" s="34">
        <f t="shared" ref="G882:G893" si="126">J881</f>
        <v>154.41366407520647</v>
      </c>
      <c r="H882" s="34">
        <f>79.99+((4+5.6)*79.99/200.05)</f>
        <v>83.828560359910014</v>
      </c>
      <c r="J882" s="34">
        <f t="shared" si="125"/>
        <v>238.2422244351165</v>
      </c>
    </row>
    <row r="883" spans="1:10">
      <c r="E883" s="97">
        <v>43922</v>
      </c>
      <c r="F883" s="33" t="s">
        <v>670</v>
      </c>
      <c r="G883" s="34">
        <f t="shared" si="126"/>
        <v>238.2422244351165</v>
      </c>
      <c r="H883" s="34">
        <f>29+((1.45+2.03)*29/172.73)</f>
        <v>29.584264458982226</v>
      </c>
      <c r="J883" s="34">
        <f t="shared" si="125"/>
        <v>267.8264888940987</v>
      </c>
    </row>
    <row r="884" spans="1:10">
      <c r="A884"/>
      <c r="E884" s="97">
        <v>43931</v>
      </c>
      <c r="F884" s="33" t="s">
        <v>667</v>
      </c>
      <c r="G884" s="34">
        <f t="shared" si="126"/>
        <v>267.8264888940987</v>
      </c>
      <c r="H884" s="34">
        <f>79.99+((4+5.6)*79.99/204.55)</f>
        <v>83.744113908579806</v>
      </c>
      <c r="J884" s="34">
        <f t="shared" si="125"/>
        <v>351.57060280267854</v>
      </c>
    </row>
    <row r="885" spans="1:10">
      <c r="A885"/>
      <c r="E885" s="97">
        <v>43942</v>
      </c>
      <c r="F885" s="33" t="s">
        <v>673</v>
      </c>
      <c r="G885" s="34">
        <f t="shared" si="126"/>
        <v>351.57060280267854</v>
      </c>
      <c r="H885" s="34">
        <f>12.98+((0.65+0.91)*12.98/205.1)</f>
        <v>13.078726474890297</v>
      </c>
      <c r="J885" s="34">
        <f t="shared" si="125"/>
        <v>364.64932927756882</v>
      </c>
    </row>
    <row r="886" spans="1:10">
      <c r="A886"/>
      <c r="E886" s="97">
        <f>'May details'!C24</f>
        <v>43982</v>
      </c>
      <c r="F886" s="97" t="str">
        <f>'May details'!D24</f>
        <v>SUBSCRIPTION OF 79 USD</v>
      </c>
      <c r="G886" s="34">
        <f t="shared" si="126"/>
        <v>364.64932927756882</v>
      </c>
      <c r="H886" s="34">
        <f>'May details'!E24</f>
        <v>79</v>
      </c>
      <c r="J886" s="34">
        <f t="shared" si="125"/>
        <v>443.64932927756882</v>
      </c>
    </row>
    <row r="887" spans="1:10">
      <c r="A887"/>
      <c r="E887" s="97">
        <f>E901</f>
        <v>44012</v>
      </c>
      <c r="F887" t="str">
        <f>'June Details'!C26</f>
        <v>SHOPIFY</v>
      </c>
      <c r="G887" s="34">
        <f t="shared" si="126"/>
        <v>443.64932927756882</v>
      </c>
      <c r="H887" s="34">
        <f>'June Details'!D26</f>
        <v>547.03</v>
      </c>
      <c r="J887" s="34">
        <f t="shared" si="125"/>
        <v>990.67932927756874</v>
      </c>
    </row>
    <row r="888" spans="1:10">
      <c r="A888"/>
      <c r="E888" s="97">
        <v>44043</v>
      </c>
      <c r="F888" t="str">
        <f>'July Details'!C32</f>
        <v>SHOPIFY</v>
      </c>
      <c r="G888" s="34">
        <f t="shared" si="126"/>
        <v>990.67932927756874</v>
      </c>
      <c r="H888" s="34">
        <f>'July Details'!D32</f>
        <v>263.14</v>
      </c>
      <c r="J888" s="34">
        <f t="shared" ref="J888:J893" si="127">G888+H888-I888</f>
        <v>1253.8193292775686</v>
      </c>
    </row>
    <row r="889" spans="1:10">
      <c r="A889"/>
      <c r="E889" s="97">
        <v>44074</v>
      </c>
      <c r="F889" t="str">
        <f>'Aug Detail'!C19</f>
        <v>shopify</v>
      </c>
      <c r="G889" s="34">
        <f t="shared" si="126"/>
        <v>1253.8193292775686</v>
      </c>
      <c r="H889" s="34">
        <f>'Aug Detail'!D19</f>
        <v>367</v>
      </c>
      <c r="J889" s="34">
        <f t="shared" si="127"/>
        <v>1620.8193292775686</v>
      </c>
    </row>
    <row r="890" spans="1:10">
      <c r="A890"/>
      <c r="G890" s="34">
        <f t="shared" si="126"/>
        <v>1620.8193292775686</v>
      </c>
      <c r="J890" s="34">
        <f t="shared" si="127"/>
        <v>1620.8193292775686</v>
      </c>
    </row>
    <row r="891" spans="1:10">
      <c r="A891"/>
      <c r="G891" s="34">
        <f t="shared" si="126"/>
        <v>1620.8193292775686</v>
      </c>
      <c r="J891" s="34">
        <f t="shared" si="127"/>
        <v>1620.8193292775686</v>
      </c>
    </row>
    <row r="892" spans="1:10">
      <c r="A892"/>
      <c r="G892" s="34">
        <f t="shared" si="126"/>
        <v>1620.8193292775686</v>
      </c>
      <c r="J892" s="34">
        <f t="shared" si="127"/>
        <v>1620.8193292775686</v>
      </c>
    </row>
    <row r="893" spans="1:10">
      <c r="A893"/>
      <c r="G893" s="34">
        <f t="shared" si="126"/>
        <v>1620.8193292775686</v>
      </c>
      <c r="J893" s="34">
        <f t="shared" si="127"/>
        <v>1620.8193292775686</v>
      </c>
    </row>
    <row r="894" spans="1:10">
      <c r="A894"/>
    </row>
    <row r="895" spans="1:10">
      <c r="A895"/>
      <c r="B895" s="38">
        <v>940014</v>
      </c>
      <c r="D895" s="33" t="s">
        <v>775</v>
      </c>
      <c r="E895" s="97">
        <f>'May details'!C2</f>
        <v>43977</v>
      </c>
      <c r="F895" t="str">
        <f>_xlfn.CONCAT('May details'!D2,$E$1,'May details'!H2)</f>
        <v>Subscription Time Doctor - Employees Use 3 users @$10/user</v>
      </c>
      <c r="G895" s="34">
        <v>0</v>
      </c>
      <c r="H895" s="34">
        <f>'May details'!E2</f>
        <v>30</v>
      </c>
      <c r="J895" s="34">
        <f>G895+H895-I895</f>
        <v>30</v>
      </c>
    </row>
    <row r="896" spans="1:10">
      <c r="A896"/>
      <c r="E896" s="97">
        <f>E887</f>
        <v>44012</v>
      </c>
      <c r="F896" t="str">
        <f>F895</f>
        <v>Subscription Time Doctor - Employees Use 3 users @$10/user</v>
      </c>
      <c r="G896" s="34">
        <f>J895</f>
        <v>30</v>
      </c>
      <c r="H896" s="34">
        <f>H895</f>
        <v>30</v>
      </c>
      <c r="J896" s="34">
        <f>G896+H896-I896</f>
        <v>60</v>
      </c>
    </row>
    <row r="897" spans="1:10">
      <c r="A897"/>
      <c r="E897" s="97">
        <v>44043</v>
      </c>
      <c r="F897" t="str">
        <f>F896</f>
        <v>Subscription Time Doctor - Employees Use 3 users @$10/user</v>
      </c>
      <c r="G897" s="34">
        <f>J896</f>
        <v>60</v>
      </c>
      <c r="H897" s="34">
        <f>H896</f>
        <v>30</v>
      </c>
      <c r="J897" s="34">
        <f>G897+H897-I897</f>
        <v>90</v>
      </c>
    </row>
    <row r="898" spans="1:10">
      <c r="A898"/>
      <c r="G898" s="34">
        <f>J897</f>
        <v>90</v>
      </c>
      <c r="J898" s="34">
        <f>G898+H898-I898</f>
        <v>90</v>
      </c>
    </row>
    <row r="899" spans="1:10">
      <c r="G899" s="34">
        <f>J898</f>
        <v>90</v>
      </c>
      <c r="J899" s="34">
        <f>G899+H899-I899</f>
        <v>90</v>
      </c>
    </row>
    <row r="900" spans="1:10">
      <c r="A900"/>
    </row>
    <row r="901" spans="1:10">
      <c r="A901"/>
      <c r="B901" s="38">
        <v>940015</v>
      </c>
      <c r="D901" s="33" t="s">
        <v>838</v>
      </c>
      <c r="E901" s="97">
        <v>44012</v>
      </c>
      <c r="F901" t="str">
        <f>'June Details'!C19</f>
        <v>amazon seller central</v>
      </c>
      <c r="G901" s="34">
        <v>0</v>
      </c>
      <c r="H901" s="34">
        <f>'June Details'!E19/'June Details'!F1</f>
        <v>21.323529411764703</v>
      </c>
      <c r="J901" s="34">
        <f>G901+H901-I901</f>
        <v>21.323529411764703</v>
      </c>
    </row>
    <row r="902" spans="1:10">
      <c r="A902"/>
      <c r="E902" s="97">
        <v>44031</v>
      </c>
      <c r="F902" t="str">
        <f>'July Details'!C20</f>
        <v>amazon codes</v>
      </c>
      <c r="G902" s="34">
        <f>J901</f>
        <v>21.323529411764703</v>
      </c>
      <c r="H902" s="34">
        <f>'July Details'!D20</f>
        <v>12</v>
      </c>
      <c r="J902" s="34">
        <f>G902+H902-I902</f>
        <v>33.323529411764703</v>
      </c>
    </row>
    <row r="903" spans="1:10">
      <c r="A903"/>
      <c r="E903" s="97">
        <v>44074</v>
      </c>
      <c r="F903" t="str">
        <f>'Aug Detail'!C11</f>
        <v>amazon</v>
      </c>
      <c r="G903" s="34">
        <f>J902</f>
        <v>33.323529411764703</v>
      </c>
      <c r="H903" s="34">
        <f>'Aug Detail'!E11/'Aug Detail'!F1</f>
        <v>43.846153846153847</v>
      </c>
      <c r="J903" s="34">
        <f>G903+H903-I903</f>
        <v>77.16968325791855</v>
      </c>
    </row>
    <row r="904" spans="1:10">
      <c r="A904"/>
      <c r="G904" s="34">
        <f>J903</f>
        <v>77.16968325791855</v>
      </c>
      <c r="J904" s="34">
        <f>G904+H904-I904</f>
        <v>77.16968325791855</v>
      </c>
    </row>
    <row r="905" spans="1:10">
      <c r="G905" s="34">
        <f>J904</f>
        <v>77.16968325791855</v>
      </c>
      <c r="J905" s="34">
        <f>G905+H905-I905</f>
        <v>77.16968325791855</v>
      </c>
    </row>
    <row r="906" spans="1:10">
      <c r="A906"/>
    </row>
    <row r="907" spans="1:10">
      <c r="A907"/>
    </row>
    <row r="908" spans="1:10">
      <c r="A908"/>
      <c r="B908" s="38">
        <v>940016</v>
      </c>
      <c r="D908" s="33" t="s">
        <v>888</v>
      </c>
      <c r="E908" s="97">
        <v>44023</v>
      </c>
      <c r="F908" t="str">
        <f>'July Details'!C9</f>
        <v>KLAVEIYO monthly subscribtion email campaign/email marketing</v>
      </c>
      <c r="G908" s="34">
        <v>0</v>
      </c>
      <c r="H908" s="34">
        <f>'July Details'!D9</f>
        <v>70</v>
      </c>
      <c r="J908" s="34">
        <f>G908+H908-I908</f>
        <v>70</v>
      </c>
    </row>
    <row r="909" spans="1:10">
      <c r="A909"/>
      <c r="E909" s="97">
        <v>44074</v>
      </c>
      <c r="F909" t="str">
        <f>'Aug Detail'!C8</f>
        <v>klaveiyo subscription</v>
      </c>
      <c r="G909" s="34">
        <f>J908</f>
        <v>70</v>
      </c>
      <c r="H909" s="34">
        <f>'Aug Detail'!D8</f>
        <v>70</v>
      </c>
      <c r="J909" s="34">
        <f>G909+H909-I909</f>
        <v>140</v>
      </c>
    </row>
    <row r="910" spans="1:10">
      <c r="A910"/>
      <c r="G910" s="34">
        <f>J909</f>
        <v>140</v>
      </c>
      <c r="J910" s="34">
        <f>G910+H910-I910</f>
        <v>140</v>
      </c>
    </row>
    <row r="911" spans="1:10">
      <c r="A911"/>
      <c r="G911" s="34">
        <f>J910</f>
        <v>140</v>
      </c>
      <c r="J911" s="34">
        <f>G911+H911-I911</f>
        <v>140</v>
      </c>
    </row>
    <row r="912" spans="1:10">
      <c r="G912" s="34">
        <f>J911</f>
        <v>140</v>
      </c>
      <c r="J912" s="34">
        <f>G912+H912-I912</f>
        <v>140</v>
      </c>
    </row>
    <row r="913" spans="1:10">
      <c r="A913"/>
    </row>
    <row r="914" spans="1:10">
      <c r="A914"/>
    </row>
    <row r="915" spans="1:10">
      <c r="A915"/>
      <c r="B915" s="38">
        <v>940017</v>
      </c>
      <c r="D915" s="33" t="s">
        <v>890</v>
      </c>
      <c r="E915" s="97">
        <v>44043</v>
      </c>
      <c r="F915" t="str">
        <f>'July Details'!C6</f>
        <v>igtv - one time charge</v>
      </c>
      <c r="G915" s="34">
        <v>0</v>
      </c>
      <c r="H915" s="34">
        <f>'July Details'!D6</f>
        <v>100</v>
      </c>
      <c r="J915" s="34">
        <f>G915+H915-I915</f>
        <v>100</v>
      </c>
    </row>
    <row r="916" spans="1:10">
      <c r="A916"/>
      <c r="G916" s="34">
        <f>J915</f>
        <v>100</v>
      </c>
      <c r="J916" s="34">
        <f>G916+H916-I916</f>
        <v>100</v>
      </c>
    </row>
    <row r="917" spans="1:10">
      <c r="A917"/>
      <c r="G917" s="34">
        <f>J916</f>
        <v>100</v>
      </c>
      <c r="J917" s="34">
        <f>G917+H917-I917</f>
        <v>100</v>
      </c>
    </row>
    <row r="918" spans="1:10">
      <c r="A918"/>
      <c r="G918" s="34">
        <f>J917</f>
        <v>100</v>
      </c>
      <c r="J918" s="34">
        <f>G918+H918-I918</f>
        <v>100</v>
      </c>
    </row>
    <row r="919" spans="1:10">
      <c r="G919" s="34">
        <f>J918</f>
        <v>100</v>
      </c>
      <c r="J919" s="34">
        <f>G919+H919-I919</f>
        <v>100</v>
      </c>
    </row>
    <row r="920" spans="1:10">
      <c r="A920"/>
    </row>
    <row r="921" spans="1:10">
      <c r="A921"/>
      <c r="B921" s="38">
        <v>95001</v>
      </c>
      <c r="D921" s="33" t="s">
        <v>80</v>
      </c>
      <c r="G921" s="34">
        <v>0</v>
      </c>
      <c r="J921" s="34">
        <f>G921+H921-I921</f>
        <v>0</v>
      </c>
    </row>
    <row r="922" spans="1:10">
      <c r="A922"/>
      <c r="G922" s="34">
        <f t="shared" ref="G922:G939" si="128">J921</f>
        <v>0</v>
      </c>
      <c r="J922" s="34">
        <f>G922+H922-I922</f>
        <v>0</v>
      </c>
    </row>
    <row r="923" spans="1:10">
      <c r="A923"/>
      <c r="G923" s="34">
        <f t="shared" si="128"/>
        <v>0</v>
      </c>
      <c r="J923" s="34">
        <f>G923+H923-I923</f>
        <v>0</v>
      </c>
    </row>
    <row r="924" spans="1:10">
      <c r="A924"/>
      <c r="G924" s="34">
        <f t="shared" si="128"/>
        <v>0</v>
      </c>
      <c r="J924" s="34">
        <f>G924+H924-I924</f>
        <v>0</v>
      </c>
    </row>
    <row r="925" spans="1:10">
      <c r="G925" s="34">
        <f t="shared" si="128"/>
        <v>0</v>
      </c>
      <c r="J925" s="34">
        <f t="shared" ref="J925:J939" si="129">G925+H925-I925</f>
        <v>0</v>
      </c>
    </row>
    <row r="926" spans="1:10">
      <c r="A926"/>
      <c r="G926" s="34">
        <f t="shared" si="128"/>
        <v>0</v>
      </c>
      <c r="J926" s="34">
        <f>G926+H926-I926</f>
        <v>0</v>
      </c>
    </row>
    <row r="927" spans="1:10">
      <c r="A927"/>
      <c r="G927" s="34">
        <f t="shared" si="128"/>
        <v>0</v>
      </c>
      <c r="J927" s="34">
        <f t="shared" si="129"/>
        <v>0</v>
      </c>
    </row>
    <row r="928" spans="1:10">
      <c r="A928"/>
      <c r="G928" s="34">
        <f t="shared" si="128"/>
        <v>0</v>
      </c>
      <c r="J928" s="34">
        <f t="shared" si="129"/>
        <v>0</v>
      </c>
    </row>
    <row r="929" spans="1:10">
      <c r="A929"/>
      <c r="G929" s="34">
        <f t="shared" si="128"/>
        <v>0</v>
      </c>
      <c r="J929" s="34">
        <f t="shared" si="129"/>
        <v>0</v>
      </c>
    </row>
    <row r="930" spans="1:10">
      <c r="A930"/>
      <c r="G930" s="34">
        <f t="shared" si="128"/>
        <v>0</v>
      </c>
      <c r="J930" s="34">
        <f t="shared" si="129"/>
        <v>0</v>
      </c>
    </row>
    <row r="931" spans="1:10">
      <c r="A931"/>
      <c r="G931" s="34">
        <f t="shared" si="128"/>
        <v>0</v>
      </c>
      <c r="J931" s="34">
        <f t="shared" si="129"/>
        <v>0</v>
      </c>
    </row>
    <row r="932" spans="1:10">
      <c r="A932"/>
      <c r="G932" s="34">
        <f t="shared" si="128"/>
        <v>0</v>
      </c>
      <c r="J932" s="34">
        <f t="shared" si="129"/>
        <v>0</v>
      </c>
    </row>
    <row r="933" spans="1:10">
      <c r="A933"/>
      <c r="G933" s="34">
        <f t="shared" si="128"/>
        <v>0</v>
      </c>
      <c r="J933" s="34">
        <f t="shared" si="129"/>
        <v>0</v>
      </c>
    </row>
    <row r="934" spans="1:10">
      <c r="A934"/>
      <c r="G934" s="34">
        <f t="shared" si="128"/>
        <v>0</v>
      </c>
      <c r="J934" s="34">
        <f t="shared" si="129"/>
        <v>0</v>
      </c>
    </row>
    <row r="935" spans="1:10">
      <c r="A935"/>
      <c r="G935" s="34">
        <f t="shared" si="128"/>
        <v>0</v>
      </c>
      <c r="J935" s="34">
        <f t="shared" si="129"/>
        <v>0</v>
      </c>
    </row>
    <row r="936" spans="1:10">
      <c r="A936"/>
      <c r="G936" s="34">
        <f t="shared" si="128"/>
        <v>0</v>
      </c>
      <c r="J936" s="34">
        <f t="shared" si="129"/>
        <v>0</v>
      </c>
    </row>
    <row r="937" spans="1:10">
      <c r="A937"/>
      <c r="G937" s="34">
        <f t="shared" si="128"/>
        <v>0</v>
      </c>
      <c r="J937" s="34">
        <f t="shared" si="129"/>
        <v>0</v>
      </c>
    </row>
    <row r="938" spans="1:10">
      <c r="A938"/>
      <c r="G938" s="34">
        <f t="shared" si="128"/>
        <v>0</v>
      </c>
      <c r="J938" s="34">
        <f t="shared" si="129"/>
        <v>0</v>
      </c>
    </row>
    <row r="939" spans="1:10">
      <c r="A939"/>
      <c r="G939" s="34">
        <f t="shared" si="128"/>
        <v>0</v>
      </c>
      <c r="J939" s="34">
        <f t="shared" si="129"/>
        <v>0</v>
      </c>
    </row>
    <row r="940" spans="1:10">
      <c r="A940"/>
    </row>
    <row r="941" spans="1:10">
      <c r="A941"/>
      <c r="B941" s="38">
        <v>96001</v>
      </c>
      <c r="D941" s="33" t="s">
        <v>81</v>
      </c>
      <c r="G941" s="34">
        <v>0</v>
      </c>
      <c r="J941" s="34">
        <f>G941+H941-I941</f>
        <v>0</v>
      </c>
    </row>
    <row r="942" spans="1:10">
      <c r="A942"/>
      <c r="G942" s="34">
        <f>J941</f>
        <v>0</v>
      </c>
      <c r="J942" s="34">
        <f>G942+H942-I942</f>
        <v>0</v>
      </c>
    </row>
    <row r="943" spans="1:10">
      <c r="A943"/>
      <c r="G943" s="34">
        <f>J942</f>
        <v>0</v>
      </c>
      <c r="J943" s="34">
        <f>G943+H943-I943</f>
        <v>0</v>
      </c>
    </row>
    <row r="944" spans="1:10">
      <c r="A944"/>
      <c r="G944" s="34">
        <f>J943</f>
        <v>0</v>
      </c>
      <c r="J944" s="34">
        <f>G944+H944-I944</f>
        <v>0</v>
      </c>
    </row>
    <row r="945" spans="1:10">
      <c r="G945" s="34">
        <f>J944</f>
        <v>0</v>
      </c>
      <c r="J945" s="34">
        <f>G945+H945-I945</f>
        <v>0</v>
      </c>
    </row>
    <row r="946" spans="1:10">
      <c r="A946"/>
    </row>
    <row r="947" spans="1:10">
      <c r="A947"/>
    </row>
    <row r="948" spans="1:10">
      <c r="A948"/>
      <c r="B948" s="38">
        <v>97001</v>
      </c>
      <c r="D948" s="33" t="s">
        <v>198</v>
      </c>
      <c r="G948" s="34">
        <v>0</v>
      </c>
      <c r="J948" s="34">
        <f>G948+H948-I948</f>
        <v>0</v>
      </c>
    </row>
    <row r="949" spans="1:10">
      <c r="A949"/>
      <c r="G949" s="34">
        <f>J948</f>
        <v>0</v>
      </c>
      <c r="J949" s="34">
        <f>G949+H949-I949</f>
        <v>0</v>
      </c>
    </row>
    <row r="950" spans="1:10">
      <c r="A950"/>
      <c r="G950" s="34">
        <f>J949</f>
        <v>0</v>
      </c>
      <c r="J950" s="34">
        <f>G950+H950-I950</f>
        <v>0</v>
      </c>
    </row>
    <row r="951" spans="1:10">
      <c r="G951" s="34">
        <f>J950</f>
        <v>0</v>
      </c>
      <c r="J951" s="34">
        <f>G951+H951-I951</f>
        <v>0</v>
      </c>
    </row>
    <row r="952" spans="1:10">
      <c r="G952" s="34">
        <f>J951</f>
        <v>0</v>
      </c>
      <c r="J952" s="34">
        <f>G952+H952-I952</f>
        <v>0</v>
      </c>
    </row>
    <row r="953" spans="1:10">
      <c r="A953"/>
    </row>
    <row r="954" spans="1:10">
      <c r="A954"/>
    </row>
    <row r="955" spans="1:10">
      <c r="A955"/>
      <c r="B955" s="38">
        <v>98001</v>
      </c>
      <c r="D955" s="33" t="s">
        <v>88</v>
      </c>
      <c r="E955" s="97">
        <f>'May details'!C8</f>
        <v>43960</v>
      </c>
      <c r="F955" s="97" t="str">
        <f>'May details'!D8</f>
        <v>Financial Analysis</v>
      </c>
      <c r="G955" s="34">
        <v>0</v>
      </c>
      <c r="H955" s="26">
        <f>'May details'!E8</f>
        <v>350</v>
      </c>
      <c r="J955" s="34">
        <f>G955+H955-I955</f>
        <v>350</v>
      </c>
    </row>
    <row r="956" spans="1:10">
      <c r="A956"/>
      <c r="E956" s="97">
        <v>44012</v>
      </c>
      <c r="F956" s="100" t="s">
        <v>840</v>
      </c>
      <c r="G956" s="34">
        <f>J955</f>
        <v>350</v>
      </c>
      <c r="H956" s="34">
        <f>'June Details'!D9</f>
        <v>150</v>
      </c>
      <c r="J956" s="34">
        <f>G956+H956-I956</f>
        <v>500</v>
      </c>
    </row>
    <row r="957" spans="1:10">
      <c r="A957"/>
      <c r="E957" s="97">
        <v>44025</v>
      </c>
      <c r="F957" s="100" t="s">
        <v>840</v>
      </c>
      <c r="G957" s="34">
        <f>J956</f>
        <v>500</v>
      </c>
      <c r="H957" s="34">
        <f>'July Details'!D11</f>
        <v>150</v>
      </c>
      <c r="J957" s="34">
        <f>G957+H957-I957</f>
        <v>650</v>
      </c>
    </row>
    <row r="958" spans="1:10">
      <c r="E958" s="97">
        <v>44074</v>
      </c>
      <c r="F958" t="str">
        <f>'Aug Detail'!C14</f>
        <v>financial</v>
      </c>
      <c r="G958" s="34">
        <f>J957</f>
        <v>650</v>
      </c>
      <c r="H958" s="34">
        <f>'Aug Detail'!D14</f>
        <v>150</v>
      </c>
      <c r="J958" s="34">
        <f>G958+H958-I958</f>
        <v>800</v>
      </c>
    </row>
    <row r="959" spans="1:10">
      <c r="G959" s="34">
        <f>J958</f>
        <v>800</v>
      </c>
      <c r="J959" s="34">
        <f>G959+H959-I959</f>
        <v>800</v>
      </c>
    </row>
    <row r="960" spans="1:10">
      <c r="A960"/>
    </row>
    <row r="961" spans="1:10">
      <c r="A961"/>
    </row>
    <row r="962" spans="1:10">
      <c r="A962"/>
      <c r="B962" s="38">
        <v>99001</v>
      </c>
      <c r="D962" s="33" t="s">
        <v>201</v>
      </c>
      <c r="G962" s="34">
        <v>0</v>
      </c>
      <c r="J962" s="34">
        <f t="shared" ref="J962:J977" si="130">G962+H962-I962</f>
        <v>0</v>
      </c>
    </row>
    <row r="963" spans="1:10">
      <c r="A963"/>
      <c r="G963" s="34">
        <f>J962</f>
        <v>0</v>
      </c>
      <c r="J963" s="34">
        <f t="shared" si="130"/>
        <v>0</v>
      </c>
    </row>
    <row r="964" spans="1:10">
      <c r="A964"/>
      <c r="G964" s="34">
        <f>J963</f>
        <v>0</v>
      </c>
      <c r="J964" s="34">
        <f t="shared" si="130"/>
        <v>0</v>
      </c>
    </row>
    <row r="965" spans="1:10">
      <c r="G965" s="34">
        <f>J964</f>
        <v>0</v>
      </c>
      <c r="J965" s="34">
        <f t="shared" si="130"/>
        <v>0</v>
      </c>
    </row>
    <row r="966" spans="1:10">
      <c r="G966" s="34">
        <f>J965</f>
        <v>0</v>
      </c>
      <c r="J966" s="34">
        <f t="shared" si="130"/>
        <v>0</v>
      </c>
    </row>
    <row r="967" spans="1:10">
      <c r="A967"/>
      <c r="G967" s="34">
        <f t="shared" ref="G967:G977" si="131">J966</f>
        <v>0</v>
      </c>
      <c r="J967" s="34">
        <f t="shared" si="130"/>
        <v>0</v>
      </c>
    </row>
    <row r="968" spans="1:10">
      <c r="A968"/>
      <c r="G968" s="34">
        <f t="shared" si="131"/>
        <v>0</v>
      </c>
      <c r="J968" s="34">
        <f t="shared" si="130"/>
        <v>0</v>
      </c>
    </row>
    <row r="969" spans="1:10">
      <c r="A969"/>
      <c r="G969" s="34">
        <f t="shared" si="131"/>
        <v>0</v>
      </c>
      <c r="J969" s="34">
        <f>G969+H969-I969</f>
        <v>0</v>
      </c>
    </row>
    <row r="970" spans="1:10">
      <c r="A970"/>
      <c r="G970" s="34">
        <f t="shared" si="131"/>
        <v>0</v>
      </c>
      <c r="J970" s="34">
        <f>G970+H970-I970</f>
        <v>0</v>
      </c>
    </row>
    <row r="971" spans="1:10">
      <c r="A971"/>
      <c r="G971" s="34">
        <f t="shared" si="131"/>
        <v>0</v>
      </c>
      <c r="J971" s="34">
        <f>G971+H971-I971</f>
        <v>0</v>
      </c>
    </row>
    <row r="972" spans="1:10">
      <c r="A972"/>
      <c r="G972" s="34">
        <f t="shared" si="131"/>
        <v>0</v>
      </c>
      <c r="J972" s="34">
        <f>G972+H972-I972</f>
        <v>0</v>
      </c>
    </row>
    <row r="973" spans="1:10">
      <c r="A973"/>
      <c r="G973" s="34">
        <f t="shared" si="131"/>
        <v>0</v>
      </c>
      <c r="J973" s="34">
        <f t="shared" si="130"/>
        <v>0</v>
      </c>
    </row>
    <row r="974" spans="1:10">
      <c r="A974"/>
      <c r="G974" s="34">
        <f t="shared" si="131"/>
        <v>0</v>
      </c>
      <c r="J974" s="34">
        <f t="shared" si="130"/>
        <v>0</v>
      </c>
    </row>
    <row r="975" spans="1:10">
      <c r="A975"/>
      <c r="G975" s="34">
        <f t="shared" si="131"/>
        <v>0</v>
      </c>
      <c r="J975" s="34">
        <f t="shared" si="130"/>
        <v>0</v>
      </c>
    </row>
    <row r="976" spans="1:10">
      <c r="A976"/>
      <c r="G976" s="34">
        <f t="shared" si="131"/>
        <v>0</v>
      </c>
      <c r="J976" s="34">
        <f t="shared" si="130"/>
        <v>0</v>
      </c>
    </row>
    <row r="977" spans="1:10">
      <c r="A977"/>
      <c r="G977" s="34">
        <f t="shared" si="131"/>
        <v>0</v>
      </c>
      <c r="J977" s="34">
        <f t="shared" si="130"/>
        <v>0</v>
      </c>
    </row>
    <row r="978" spans="1:10">
      <c r="A978"/>
    </row>
    <row r="979" spans="1:10">
      <c r="A979"/>
      <c r="B979" s="38">
        <v>90101</v>
      </c>
      <c r="D979" s="33" t="s">
        <v>204</v>
      </c>
      <c r="G979" s="34">
        <v>0</v>
      </c>
      <c r="J979" s="34">
        <f>G979+H979-I979</f>
        <v>0</v>
      </c>
    </row>
    <row r="980" spans="1:10">
      <c r="A980"/>
      <c r="G980" s="34">
        <f>J979</f>
        <v>0</v>
      </c>
      <c r="J980" s="34">
        <f>G980+H980-I980</f>
        <v>0</v>
      </c>
    </row>
    <row r="981" spans="1:10">
      <c r="A981"/>
      <c r="G981" s="34">
        <f>J980</f>
        <v>0</v>
      </c>
      <c r="J981" s="34">
        <f>G981+H981-I981</f>
        <v>0</v>
      </c>
    </row>
    <row r="982" spans="1:10">
      <c r="A982"/>
      <c r="G982" s="34">
        <f>J981</f>
        <v>0</v>
      </c>
      <c r="J982" s="34">
        <f>G982+H982-I982</f>
        <v>0</v>
      </c>
    </row>
    <row r="983" spans="1:10">
      <c r="G983" s="34">
        <f>J982</f>
        <v>0</v>
      </c>
      <c r="J983" s="34">
        <f>G983+H983-I983</f>
        <v>0</v>
      </c>
    </row>
    <row r="984" spans="1:10">
      <c r="A984"/>
    </row>
    <row r="985" spans="1:10">
      <c r="A985"/>
      <c r="B985" s="38">
        <v>90102</v>
      </c>
      <c r="D985" s="33" t="s">
        <v>199</v>
      </c>
      <c r="G985" s="34">
        <v>0</v>
      </c>
      <c r="J985" s="34">
        <f>G985+H985-I985</f>
        <v>0</v>
      </c>
    </row>
    <row r="986" spans="1:10">
      <c r="A986"/>
      <c r="G986" s="34">
        <f>J985</f>
        <v>0</v>
      </c>
      <c r="J986" s="34">
        <f>G986+H986-I986</f>
        <v>0</v>
      </c>
    </row>
    <row r="987" spans="1:10">
      <c r="A987"/>
      <c r="G987" s="34">
        <f>J986</f>
        <v>0</v>
      </c>
      <c r="J987" s="34">
        <f>G987+H987-I987</f>
        <v>0</v>
      </c>
    </row>
    <row r="988" spans="1:10">
      <c r="A988"/>
      <c r="G988" s="34">
        <f>J987</f>
        <v>0</v>
      </c>
      <c r="J988" s="34">
        <f>G988+H988-I988</f>
        <v>0</v>
      </c>
    </row>
    <row r="989" spans="1:10">
      <c r="G989" s="34">
        <f>J988</f>
        <v>0</v>
      </c>
      <c r="J989" s="34">
        <f>G989+H989-I989</f>
        <v>0</v>
      </c>
    </row>
    <row r="990" spans="1:10">
      <c r="A990"/>
    </row>
    <row r="991" spans="1:10">
      <c r="A991"/>
      <c r="B991" s="38">
        <v>90103</v>
      </c>
      <c r="D991" s="33" t="s">
        <v>889</v>
      </c>
      <c r="E991" s="97">
        <v>44043</v>
      </c>
      <c r="F991" t="str">
        <f>'July Details'!C19</f>
        <v>trademark canada</v>
      </c>
      <c r="G991" s="34">
        <v>0</v>
      </c>
      <c r="H991" s="34">
        <f>'July Details'!E19/'July Details'!G1</f>
        <v>1503.7593984962405</v>
      </c>
      <c r="J991" s="34">
        <f t="shared" ref="J991:J996" si="132">G991+H991-I991</f>
        <v>1503.7593984962405</v>
      </c>
    </row>
    <row r="992" spans="1:10">
      <c r="A992"/>
      <c r="G992" s="34">
        <f>J991</f>
        <v>1503.7593984962405</v>
      </c>
      <c r="J992" s="34">
        <f t="shared" si="132"/>
        <v>1503.7593984962405</v>
      </c>
    </row>
    <row r="993" spans="1:10">
      <c r="A993"/>
      <c r="G993" s="34">
        <f>J992</f>
        <v>1503.7593984962405</v>
      </c>
      <c r="J993" s="34">
        <f t="shared" si="132"/>
        <v>1503.7593984962405</v>
      </c>
    </row>
    <row r="994" spans="1:10">
      <c r="A994"/>
      <c r="G994" s="34">
        <f>J993</f>
        <v>1503.7593984962405</v>
      </c>
      <c r="J994" s="34">
        <f t="shared" si="132"/>
        <v>1503.7593984962405</v>
      </c>
    </row>
    <row r="995" spans="1:10">
      <c r="G995" s="34">
        <f>J994</f>
        <v>1503.7593984962405</v>
      </c>
      <c r="J995" s="34">
        <f t="shared" si="132"/>
        <v>1503.7593984962405</v>
      </c>
    </row>
    <row r="996" spans="1:10">
      <c r="A996"/>
      <c r="G996" s="34">
        <f t="shared" ref="G996:G1019" si="133">J995</f>
        <v>1503.7593984962405</v>
      </c>
      <c r="J996" s="34">
        <f t="shared" si="132"/>
        <v>1503.7593984962405</v>
      </c>
    </row>
    <row r="997" spans="1:10">
      <c r="A997"/>
      <c r="G997" s="34">
        <f t="shared" si="133"/>
        <v>1503.7593984962405</v>
      </c>
      <c r="J997" s="34">
        <f t="shared" ref="J997:J1013" si="134">G997+H997-I997</f>
        <v>1503.7593984962405</v>
      </c>
    </row>
    <row r="998" spans="1:10">
      <c r="A998"/>
      <c r="G998" s="34">
        <f t="shared" si="133"/>
        <v>1503.7593984962405</v>
      </c>
      <c r="J998" s="34">
        <f t="shared" si="134"/>
        <v>1503.7593984962405</v>
      </c>
    </row>
    <row r="999" spans="1:10">
      <c r="A999"/>
      <c r="B999"/>
      <c r="E999"/>
      <c r="G999" s="34">
        <f t="shared" si="133"/>
        <v>1503.7593984962405</v>
      </c>
      <c r="J999" s="34">
        <f t="shared" si="134"/>
        <v>1503.7593984962405</v>
      </c>
    </row>
    <row r="1000" spans="1:10">
      <c r="A1000"/>
      <c r="B1000"/>
      <c r="E1000"/>
      <c r="G1000" s="34">
        <f t="shared" si="133"/>
        <v>1503.7593984962405</v>
      </c>
      <c r="J1000" s="34">
        <f t="shared" si="134"/>
        <v>1503.7593984962405</v>
      </c>
    </row>
    <row r="1001" spans="1:10">
      <c r="A1001"/>
      <c r="B1001"/>
      <c r="E1001"/>
      <c r="G1001" s="34">
        <f t="shared" si="133"/>
        <v>1503.7593984962405</v>
      </c>
      <c r="J1001" s="34">
        <f t="shared" si="134"/>
        <v>1503.7593984962405</v>
      </c>
    </row>
    <row r="1002" spans="1:10">
      <c r="A1002"/>
      <c r="B1002"/>
      <c r="E1002"/>
      <c r="G1002" s="34">
        <f t="shared" si="133"/>
        <v>1503.7593984962405</v>
      </c>
      <c r="J1002" s="34">
        <f t="shared" si="134"/>
        <v>1503.7593984962405</v>
      </c>
    </row>
    <row r="1003" spans="1:10">
      <c r="A1003"/>
      <c r="B1003"/>
      <c r="E1003"/>
      <c r="G1003" s="34">
        <f t="shared" si="133"/>
        <v>1503.7593984962405</v>
      </c>
      <c r="J1003" s="34">
        <f t="shared" si="134"/>
        <v>1503.7593984962405</v>
      </c>
    </row>
    <row r="1004" spans="1:10">
      <c r="A1004"/>
      <c r="B1004"/>
      <c r="E1004"/>
      <c r="G1004" s="34">
        <f t="shared" si="133"/>
        <v>1503.7593984962405</v>
      </c>
      <c r="J1004" s="34">
        <f t="shared" si="134"/>
        <v>1503.7593984962405</v>
      </c>
    </row>
    <row r="1005" spans="1:10">
      <c r="A1005"/>
      <c r="B1005"/>
      <c r="E1005"/>
      <c r="G1005" s="34">
        <f t="shared" si="133"/>
        <v>1503.7593984962405</v>
      </c>
      <c r="J1005" s="34">
        <f t="shared" si="134"/>
        <v>1503.7593984962405</v>
      </c>
    </row>
    <row r="1006" spans="1:10">
      <c r="A1006"/>
      <c r="B1006"/>
      <c r="E1006"/>
      <c r="G1006" s="34">
        <f t="shared" si="133"/>
        <v>1503.7593984962405</v>
      </c>
      <c r="J1006" s="34">
        <f t="shared" si="134"/>
        <v>1503.7593984962405</v>
      </c>
    </row>
    <row r="1007" spans="1:10">
      <c r="A1007"/>
      <c r="B1007"/>
      <c r="E1007"/>
      <c r="G1007" s="34">
        <f t="shared" si="133"/>
        <v>1503.7593984962405</v>
      </c>
      <c r="J1007" s="34">
        <f t="shared" ref="J1007:J1012" si="135">G1007+H1007-I1007</f>
        <v>1503.7593984962405</v>
      </c>
    </row>
    <row r="1008" spans="1:10">
      <c r="A1008"/>
      <c r="B1008"/>
      <c r="E1008"/>
      <c r="G1008" s="34">
        <f t="shared" si="133"/>
        <v>1503.7593984962405</v>
      </c>
      <c r="J1008" s="34">
        <f t="shared" si="135"/>
        <v>1503.7593984962405</v>
      </c>
    </row>
    <row r="1009" spans="1:10">
      <c r="A1009"/>
      <c r="B1009"/>
      <c r="E1009"/>
      <c r="G1009" s="34">
        <f t="shared" si="133"/>
        <v>1503.7593984962405</v>
      </c>
      <c r="J1009" s="34">
        <f t="shared" si="135"/>
        <v>1503.7593984962405</v>
      </c>
    </row>
    <row r="1010" spans="1:10">
      <c r="A1010"/>
      <c r="B1010"/>
      <c r="E1010"/>
      <c r="G1010" s="34">
        <f t="shared" si="133"/>
        <v>1503.7593984962405</v>
      </c>
      <c r="J1010" s="34">
        <f t="shared" si="135"/>
        <v>1503.7593984962405</v>
      </c>
    </row>
    <row r="1011" spans="1:10">
      <c r="A1011"/>
      <c r="B1011"/>
      <c r="E1011"/>
      <c r="G1011" s="34">
        <f t="shared" si="133"/>
        <v>1503.7593984962405</v>
      </c>
      <c r="J1011" s="34">
        <f t="shared" si="135"/>
        <v>1503.7593984962405</v>
      </c>
    </row>
    <row r="1012" spans="1:10">
      <c r="A1012"/>
      <c r="B1012"/>
      <c r="E1012"/>
      <c r="G1012" s="34">
        <f t="shared" si="133"/>
        <v>1503.7593984962405</v>
      </c>
      <c r="J1012" s="34">
        <f t="shared" si="135"/>
        <v>1503.7593984962405</v>
      </c>
    </row>
    <row r="1013" spans="1:10">
      <c r="A1013"/>
      <c r="B1013"/>
      <c r="E1013"/>
      <c r="G1013" s="34">
        <f t="shared" si="133"/>
        <v>1503.7593984962405</v>
      </c>
      <c r="J1013" s="34">
        <f t="shared" si="134"/>
        <v>1503.7593984962405</v>
      </c>
    </row>
    <row r="1014" spans="1:10">
      <c r="A1014"/>
      <c r="B1014"/>
      <c r="E1014"/>
      <c r="G1014" s="34">
        <f t="shared" si="133"/>
        <v>1503.7593984962405</v>
      </c>
      <c r="J1014" s="34">
        <f t="shared" ref="J1014:J1019" si="136">G1014+H1014-I1014</f>
        <v>1503.7593984962405</v>
      </c>
    </row>
    <row r="1015" spans="1:10">
      <c r="A1015"/>
      <c r="G1015" s="34">
        <f t="shared" si="133"/>
        <v>1503.7593984962405</v>
      </c>
      <c r="J1015" s="34">
        <f t="shared" si="136"/>
        <v>1503.7593984962405</v>
      </c>
    </row>
    <row r="1016" spans="1:10">
      <c r="A1016"/>
      <c r="G1016" s="34">
        <f t="shared" si="133"/>
        <v>1503.7593984962405</v>
      </c>
      <c r="J1016" s="34">
        <f t="shared" si="136"/>
        <v>1503.7593984962405</v>
      </c>
    </row>
    <row r="1017" spans="1:10">
      <c r="A1017"/>
      <c r="G1017" s="34">
        <f t="shared" si="133"/>
        <v>1503.7593984962405</v>
      </c>
      <c r="J1017" s="34">
        <f t="shared" si="136"/>
        <v>1503.7593984962405</v>
      </c>
    </row>
    <row r="1018" spans="1:10">
      <c r="A1018"/>
      <c r="G1018" s="34">
        <f t="shared" si="133"/>
        <v>1503.7593984962405</v>
      </c>
      <c r="J1018" s="34">
        <f t="shared" si="136"/>
        <v>1503.7593984962405</v>
      </c>
    </row>
    <row r="1019" spans="1:10">
      <c r="A1019"/>
      <c r="G1019" s="34">
        <f t="shared" si="133"/>
        <v>1503.7593984962405</v>
      </c>
      <c r="J1019" s="34">
        <f t="shared" si="136"/>
        <v>1503.7593984962405</v>
      </c>
    </row>
    <row r="1020" spans="1:10">
      <c r="A1020"/>
    </row>
    <row r="1021" spans="1:10">
      <c r="A1021"/>
      <c r="B1021" s="38">
        <v>90104</v>
      </c>
      <c r="D1021" s="33"/>
      <c r="G1021" s="34">
        <v>0</v>
      </c>
      <c r="J1021" s="34">
        <f t="shared" ref="J1021:J1032" si="137">G1021+H1021-I1021</f>
        <v>0</v>
      </c>
    </row>
    <row r="1022" spans="1:10">
      <c r="A1022"/>
      <c r="G1022" s="34">
        <f>J1021</f>
        <v>0</v>
      </c>
      <c r="J1022" s="34">
        <f t="shared" si="137"/>
        <v>0</v>
      </c>
    </row>
    <row r="1023" spans="1:10">
      <c r="A1023"/>
      <c r="G1023" s="34">
        <f>J1022</f>
        <v>0</v>
      </c>
      <c r="J1023" s="34">
        <f t="shared" si="137"/>
        <v>0</v>
      </c>
    </row>
    <row r="1024" spans="1:10">
      <c r="A1024"/>
      <c r="G1024" s="34">
        <f>J1023</f>
        <v>0</v>
      </c>
      <c r="J1024" s="34">
        <f t="shared" si="137"/>
        <v>0</v>
      </c>
    </row>
    <row r="1025" spans="1:10">
      <c r="G1025" s="34">
        <f>J1024</f>
        <v>0</v>
      </c>
      <c r="J1025" s="34">
        <f t="shared" si="137"/>
        <v>0</v>
      </c>
    </row>
    <row r="1026" spans="1:10">
      <c r="A1026"/>
      <c r="G1026" s="34">
        <f t="shared" ref="G1026:G1032" si="138">J1025</f>
        <v>0</v>
      </c>
      <c r="J1026" s="34">
        <f t="shared" si="137"/>
        <v>0</v>
      </c>
    </row>
    <row r="1027" spans="1:10">
      <c r="A1027"/>
      <c r="G1027" s="34">
        <f t="shared" si="138"/>
        <v>0</v>
      </c>
      <c r="J1027" s="34">
        <f t="shared" si="137"/>
        <v>0</v>
      </c>
    </row>
    <row r="1028" spans="1:10">
      <c r="A1028"/>
      <c r="G1028" s="34">
        <f t="shared" si="138"/>
        <v>0</v>
      </c>
      <c r="J1028" s="34">
        <f t="shared" si="137"/>
        <v>0</v>
      </c>
    </row>
    <row r="1029" spans="1:10">
      <c r="A1029"/>
      <c r="G1029" s="34">
        <f t="shared" si="138"/>
        <v>0</v>
      </c>
      <c r="J1029" s="34">
        <f t="shared" si="137"/>
        <v>0</v>
      </c>
    </row>
    <row r="1030" spans="1:10">
      <c r="A1030"/>
      <c r="G1030" s="34">
        <f t="shared" si="138"/>
        <v>0</v>
      </c>
      <c r="J1030" s="34">
        <f t="shared" si="137"/>
        <v>0</v>
      </c>
    </row>
    <row r="1031" spans="1:10">
      <c r="A1031"/>
      <c r="G1031" s="34">
        <f t="shared" si="138"/>
        <v>0</v>
      </c>
      <c r="J1031" s="34">
        <f t="shared" si="137"/>
        <v>0</v>
      </c>
    </row>
    <row r="1032" spans="1:10">
      <c r="A1032"/>
      <c r="G1032" s="34">
        <f t="shared" si="138"/>
        <v>0</v>
      </c>
      <c r="J1032" s="34">
        <f t="shared" si="137"/>
        <v>0</v>
      </c>
    </row>
    <row r="1033" spans="1:10">
      <c r="A1033"/>
    </row>
    <row r="1034" spans="1:10">
      <c r="A1034"/>
      <c r="B1034" s="38">
        <v>90105</v>
      </c>
      <c r="D1034" s="33"/>
      <c r="G1034" s="34">
        <v>0</v>
      </c>
      <c r="J1034" s="34">
        <f t="shared" ref="J1034:J1058" si="139">G1034+H1034-I1034</f>
        <v>0</v>
      </c>
    </row>
    <row r="1035" spans="1:10">
      <c r="A1035"/>
      <c r="G1035" s="34">
        <f t="shared" ref="G1035:G1058" si="140">J1034</f>
        <v>0</v>
      </c>
      <c r="J1035" s="34">
        <f t="shared" si="139"/>
        <v>0</v>
      </c>
    </row>
    <row r="1036" spans="1:10">
      <c r="A1036"/>
      <c r="G1036" s="34">
        <f t="shared" si="140"/>
        <v>0</v>
      </c>
      <c r="J1036" s="34">
        <f t="shared" ref="J1036:J1043" si="141">G1036+H1036-I1036</f>
        <v>0</v>
      </c>
    </row>
    <row r="1037" spans="1:10">
      <c r="A1037"/>
      <c r="G1037" s="34">
        <f t="shared" si="140"/>
        <v>0</v>
      </c>
      <c r="J1037" s="34">
        <f t="shared" si="141"/>
        <v>0</v>
      </c>
    </row>
    <row r="1038" spans="1:10">
      <c r="G1038" s="34">
        <f t="shared" si="140"/>
        <v>0</v>
      </c>
      <c r="J1038" s="34">
        <f t="shared" si="141"/>
        <v>0</v>
      </c>
    </row>
    <row r="1039" spans="1:10">
      <c r="A1039"/>
      <c r="G1039" s="34">
        <f t="shared" si="140"/>
        <v>0</v>
      </c>
      <c r="J1039" s="34">
        <f t="shared" si="141"/>
        <v>0</v>
      </c>
    </row>
    <row r="1040" spans="1:10">
      <c r="A1040"/>
      <c r="G1040" s="34">
        <f t="shared" si="140"/>
        <v>0</v>
      </c>
      <c r="J1040" s="34">
        <f t="shared" si="141"/>
        <v>0</v>
      </c>
    </row>
    <row r="1041" spans="1:10">
      <c r="A1041"/>
      <c r="G1041" s="34">
        <f t="shared" si="140"/>
        <v>0</v>
      </c>
      <c r="J1041" s="34">
        <f t="shared" si="141"/>
        <v>0</v>
      </c>
    </row>
    <row r="1042" spans="1:10">
      <c r="A1042"/>
      <c r="G1042" s="34">
        <f t="shared" si="140"/>
        <v>0</v>
      </c>
      <c r="J1042" s="34">
        <f t="shared" si="141"/>
        <v>0</v>
      </c>
    </row>
    <row r="1043" spans="1:10">
      <c r="A1043"/>
      <c r="G1043" s="34">
        <f t="shared" si="140"/>
        <v>0</v>
      </c>
      <c r="J1043" s="34">
        <f t="shared" si="141"/>
        <v>0</v>
      </c>
    </row>
    <row r="1044" spans="1:10">
      <c r="A1044"/>
      <c r="G1044" s="34">
        <f t="shared" si="140"/>
        <v>0</v>
      </c>
      <c r="J1044" s="34">
        <f t="shared" si="139"/>
        <v>0</v>
      </c>
    </row>
    <row r="1045" spans="1:10">
      <c r="A1045"/>
      <c r="G1045" s="34">
        <f t="shared" si="140"/>
        <v>0</v>
      </c>
      <c r="J1045" s="34">
        <f t="shared" si="139"/>
        <v>0</v>
      </c>
    </row>
    <row r="1046" spans="1:10">
      <c r="A1046"/>
      <c r="G1046" s="34">
        <f t="shared" si="140"/>
        <v>0</v>
      </c>
      <c r="J1046" s="34">
        <f t="shared" si="139"/>
        <v>0</v>
      </c>
    </row>
    <row r="1047" spans="1:10">
      <c r="A1047"/>
      <c r="G1047" s="34">
        <f t="shared" si="140"/>
        <v>0</v>
      </c>
      <c r="J1047" s="34">
        <f>G1047+H1047-I1047</f>
        <v>0</v>
      </c>
    </row>
    <row r="1048" spans="1:10">
      <c r="A1048"/>
      <c r="G1048" s="34">
        <f t="shared" si="140"/>
        <v>0</v>
      </c>
      <c r="J1048" s="34">
        <f>G1048+H1048-I1048</f>
        <v>0</v>
      </c>
    </row>
    <row r="1049" spans="1:10">
      <c r="A1049"/>
      <c r="G1049" s="34">
        <f t="shared" si="140"/>
        <v>0</v>
      </c>
      <c r="J1049" s="34">
        <f>G1049+H1049-I1049</f>
        <v>0</v>
      </c>
    </row>
    <row r="1050" spans="1:10">
      <c r="A1050"/>
      <c r="G1050" s="34">
        <f t="shared" si="140"/>
        <v>0</v>
      </c>
      <c r="J1050" s="34">
        <f>G1050+H1050-I1050</f>
        <v>0</v>
      </c>
    </row>
    <row r="1051" spans="1:10">
      <c r="A1051"/>
      <c r="G1051" s="34">
        <f t="shared" si="140"/>
        <v>0</v>
      </c>
      <c r="J1051" s="34">
        <f>G1051+H1051-I1051</f>
        <v>0</v>
      </c>
    </row>
    <row r="1052" spans="1:10">
      <c r="G1052" s="34">
        <f t="shared" si="140"/>
        <v>0</v>
      </c>
      <c r="J1052" s="34">
        <f t="shared" si="139"/>
        <v>0</v>
      </c>
    </row>
    <row r="1053" spans="1:10">
      <c r="G1053" s="34">
        <f t="shared" si="140"/>
        <v>0</v>
      </c>
      <c r="J1053" s="34">
        <f t="shared" si="139"/>
        <v>0</v>
      </c>
    </row>
    <row r="1054" spans="1:10">
      <c r="G1054" s="34">
        <f t="shared" si="140"/>
        <v>0</v>
      </c>
      <c r="J1054" s="34">
        <f t="shared" si="139"/>
        <v>0</v>
      </c>
    </row>
    <row r="1055" spans="1:10">
      <c r="G1055" s="34">
        <f t="shared" si="140"/>
        <v>0</v>
      </c>
      <c r="J1055" s="34">
        <f t="shared" si="139"/>
        <v>0</v>
      </c>
    </row>
    <row r="1056" spans="1:10">
      <c r="G1056" s="34">
        <f t="shared" si="140"/>
        <v>0</v>
      </c>
      <c r="J1056" s="34">
        <f t="shared" si="139"/>
        <v>0</v>
      </c>
    </row>
    <row r="1057" spans="1:10">
      <c r="G1057" s="34">
        <f t="shared" si="140"/>
        <v>0</v>
      </c>
      <c r="J1057" s="34">
        <f t="shared" si="139"/>
        <v>0</v>
      </c>
    </row>
    <row r="1058" spans="1:10">
      <c r="G1058" s="34">
        <f t="shared" si="140"/>
        <v>0</v>
      </c>
      <c r="J1058" s="34">
        <f t="shared" si="139"/>
        <v>0</v>
      </c>
    </row>
    <row r="1060" spans="1:10">
      <c r="C1060" t="s">
        <v>67</v>
      </c>
    </row>
    <row r="1061" spans="1:10">
      <c r="B1061" s="38">
        <v>11101</v>
      </c>
      <c r="D1061" s="33" t="s">
        <v>68</v>
      </c>
      <c r="G1061" s="34">
        <f>J1060</f>
        <v>0</v>
      </c>
      <c r="J1061" s="34">
        <f t="shared" ref="J1061:J1092" si="142">G1061+H1061-I1061</f>
        <v>0</v>
      </c>
    </row>
    <row r="1062" spans="1:10">
      <c r="G1062" s="34">
        <f>J1061</f>
        <v>0</v>
      </c>
      <c r="J1062" s="34">
        <f t="shared" si="142"/>
        <v>0</v>
      </c>
    </row>
    <row r="1063" spans="1:10">
      <c r="B1063"/>
      <c r="E1063"/>
      <c r="G1063" s="34">
        <f t="shared" ref="G1063:G1069" si="143">J1062</f>
        <v>0</v>
      </c>
      <c r="J1063" s="34">
        <f t="shared" si="142"/>
        <v>0</v>
      </c>
    </row>
    <row r="1064" spans="1:10">
      <c r="B1064"/>
      <c r="E1064"/>
      <c r="G1064" s="34">
        <f t="shared" si="143"/>
        <v>0</v>
      </c>
      <c r="J1064" s="34">
        <f t="shared" si="142"/>
        <v>0</v>
      </c>
    </row>
    <row r="1065" spans="1:10">
      <c r="A1065" s="38">
        <v>11001</v>
      </c>
      <c r="B1065"/>
      <c r="E1065"/>
      <c r="G1065" s="34">
        <f t="shared" si="143"/>
        <v>0</v>
      </c>
      <c r="J1065" s="34">
        <f t="shared" si="142"/>
        <v>0</v>
      </c>
    </row>
    <row r="1066" spans="1:10">
      <c r="B1066"/>
      <c r="E1066"/>
      <c r="G1066" s="34">
        <f t="shared" si="143"/>
        <v>0</v>
      </c>
      <c r="J1066" s="34">
        <f t="shared" si="142"/>
        <v>0</v>
      </c>
    </row>
    <row r="1067" spans="1:10">
      <c r="B1067"/>
      <c r="E1067"/>
      <c r="G1067" s="34">
        <f t="shared" si="143"/>
        <v>0</v>
      </c>
      <c r="J1067" s="34">
        <f t="shared" si="142"/>
        <v>0</v>
      </c>
    </row>
    <row r="1068" spans="1:10">
      <c r="A1068"/>
      <c r="B1068"/>
      <c r="E1068"/>
      <c r="G1068" s="34">
        <f t="shared" si="143"/>
        <v>0</v>
      </c>
      <c r="J1068" s="34">
        <f t="shared" si="142"/>
        <v>0</v>
      </c>
    </row>
    <row r="1069" spans="1:10">
      <c r="A1069"/>
      <c r="B1069"/>
      <c r="E1069"/>
      <c r="G1069" s="34">
        <f t="shared" si="143"/>
        <v>0</v>
      </c>
      <c r="J1069" s="34">
        <f t="shared" si="142"/>
        <v>0</v>
      </c>
    </row>
    <row r="1070" spans="1:10">
      <c r="A1070"/>
      <c r="B1070"/>
      <c r="E1070"/>
      <c r="G1070" s="34">
        <f t="shared" ref="G1070:G1116" si="144">J1069</f>
        <v>0</v>
      </c>
      <c r="J1070" s="34">
        <f t="shared" si="142"/>
        <v>0</v>
      </c>
    </row>
    <row r="1071" spans="1:10">
      <c r="A1071"/>
      <c r="B1071"/>
      <c r="E1071"/>
      <c r="G1071" s="34">
        <f t="shared" si="144"/>
        <v>0</v>
      </c>
      <c r="J1071" s="34">
        <f t="shared" si="142"/>
        <v>0</v>
      </c>
    </row>
    <row r="1072" spans="1:10">
      <c r="A1072"/>
      <c r="B1072"/>
      <c r="E1072"/>
      <c r="G1072" s="34">
        <f t="shared" si="144"/>
        <v>0</v>
      </c>
      <c r="J1072" s="34">
        <f t="shared" si="142"/>
        <v>0</v>
      </c>
    </row>
    <row r="1073" spans="1:10">
      <c r="A1073"/>
      <c r="B1073"/>
      <c r="E1073"/>
      <c r="G1073" s="34">
        <f t="shared" si="144"/>
        <v>0</v>
      </c>
      <c r="J1073" s="34">
        <f t="shared" si="142"/>
        <v>0</v>
      </c>
    </row>
    <row r="1074" spans="1:10">
      <c r="A1074"/>
      <c r="B1074"/>
      <c r="E1074"/>
      <c r="G1074" s="34">
        <f t="shared" si="144"/>
        <v>0</v>
      </c>
      <c r="J1074" s="34">
        <f t="shared" si="142"/>
        <v>0</v>
      </c>
    </row>
    <row r="1075" spans="1:10">
      <c r="A1075"/>
      <c r="B1075"/>
      <c r="E1075"/>
      <c r="G1075" s="34">
        <f t="shared" si="144"/>
        <v>0</v>
      </c>
      <c r="J1075" s="34">
        <f t="shared" si="142"/>
        <v>0</v>
      </c>
    </row>
    <row r="1076" spans="1:10">
      <c r="A1076"/>
      <c r="B1076"/>
      <c r="E1076"/>
      <c r="G1076" s="34">
        <f t="shared" si="144"/>
        <v>0</v>
      </c>
      <c r="J1076" s="34">
        <f t="shared" si="142"/>
        <v>0</v>
      </c>
    </row>
    <row r="1077" spans="1:10">
      <c r="A1077"/>
      <c r="B1077"/>
      <c r="E1077"/>
      <c r="G1077" s="34">
        <f t="shared" si="144"/>
        <v>0</v>
      </c>
      <c r="J1077" s="34">
        <f t="shared" si="142"/>
        <v>0</v>
      </c>
    </row>
    <row r="1078" spans="1:10">
      <c r="A1078"/>
      <c r="B1078"/>
      <c r="E1078"/>
      <c r="G1078" s="34">
        <f t="shared" si="144"/>
        <v>0</v>
      </c>
      <c r="J1078" s="34">
        <f t="shared" si="142"/>
        <v>0</v>
      </c>
    </row>
    <row r="1079" spans="1:10">
      <c r="A1079"/>
      <c r="B1079"/>
      <c r="E1079"/>
      <c r="G1079" s="34">
        <f t="shared" si="144"/>
        <v>0</v>
      </c>
      <c r="J1079" s="34">
        <f t="shared" si="142"/>
        <v>0</v>
      </c>
    </row>
    <row r="1080" spans="1:10">
      <c r="A1080"/>
      <c r="B1080"/>
      <c r="E1080"/>
      <c r="G1080" s="34">
        <f t="shared" si="144"/>
        <v>0</v>
      </c>
      <c r="J1080" s="34">
        <f t="shared" si="142"/>
        <v>0</v>
      </c>
    </row>
    <row r="1081" spans="1:10">
      <c r="A1081"/>
      <c r="B1081"/>
      <c r="E1081"/>
      <c r="G1081" s="34">
        <f t="shared" si="144"/>
        <v>0</v>
      </c>
      <c r="J1081" s="34">
        <f t="shared" si="142"/>
        <v>0</v>
      </c>
    </row>
    <row r="1082" spans="1:10">
      <c r="A1082"/>
      <c r="B1082"/>
      <c r="E1082"/>
      <c r="G1082" s="34">
        <f t="shared" si="144"/>
        <v>0</v>
      </c>
      <c r="J1082" s="34">
        <f t="shared" si="142"/>
        <v>0</v>
      </c>
    </row>
    <row r="1083" spans="1:10">
      <c r="A1083"/>
      <c r="B1083"/>
      <c r="E1083"/>
      <c r="G1083" s="34">
        <f t="shared" si="144"/>
        <v>0</v>
      </c>
      <c r="J1083" s="34">
        <f t="shared" si="142"/>
        <v>0</v>
      </c>
    </row>
    <row r="1084" spans="1:10">
      <c r="A1084"/>
      <c r="B1084"/>
      <c r="E1084"/>
      <c r="G1084" s="34">
        <f t="shared" si="144"/>
        <v>0</v>
      </c>
      <c r="J1084" s="34">
        <f t="shared" si="142"/>
        <v>0</v>
      </c>
    </row>
    <row r="1085" spans="1:10">
      <c r="A1085"/>
      <c r="B1085"/>
      <c r="E1085"/>
      <c r="G1085" s="34">
        <f t="shared" si="144"/>
        <v>0</v>
      </c>
      <c r="J1085" s="34">
        <f t="shared" si="142"/>
        <v>0</v>
      </c>
    </row>
    <row r="1086" spans="1:10">
      <c r="A1086"/>
      <c r="B1086"/>
      <c r="E1086"/>
      <c r="G1086" s="34">
        <f t="shared" si="144"/>
        <v>0</v>
      </c>
      <c r="J1086" s="34">
        <f t="shared" si="142"/>
        <v>0</v>
      </c>
    </row>
    <row r="1087" spans="1:10">
      <c r="A1087"/>
      <c r="B1087"/>
      <c r="E1087"/>
      <c r="G1087" s="34">
        <f t="shared" si="144"/>
        <v>0</v>
      </c>
      <c r="J1087" s="34">
        <f t="shared" si="142"/>
        <v>0</v>
      </c>
    </row>
    <row r="1088" spans="1:10">
      <c r="A1088"/>
      <c r="B1088"/>
      <c r="E1088"/>
      <c r="G1088" s="34">
        <f t="shared" si="144"/>
        <v>0</v>
      </c>
      <c r="J1088" s="34">
        <f t="shared" si="142"/>
        <v>0</v>
      </c>
    </row>
    <row r="1089" spans="1:10">
      <c r="A1089"/>
      <c r="B1089"/>
      <c r="E1089"/>
      <c r="G1089" s="34">
        <f t="shared" si="144"/>
        <v>0</v>
      </c>
      <c r="J1089" s="34">
        <f t="shared" si="142"/>
        <v>0</v>
      </c>
    </row>
    <row r="1090" spans="1:10">
      <c r="A1090"/>
      <c r="B1090"/>
      <c r="E1090"/>
      <c r="G1090" s="34">
        <f t="shared" si="144"/>
        <v>0</v>
      </c>
      <c r="J1090" s="34">
        <f t="shared" si="142"/>
        <v>0</v>
      </c>
    </row>
    <row r="1091" spans="1:10">
      <c r="A1091"/>
      <c r="B1091"/>
      <c r="E1091"/>
      <c r="G1091" s="34">
        <f t="shared" si="144"/>
        <v>0</v>
      </c>
      <c r="J1091" s="34">
        <f t="shared" si="142"/>
        <v>0</v>
      </c>
    </row>
    <row r="1092" spans="1:10">
      <c r="A1092"/>
      <c r="B1092"/>
      <c r="E1092"/>
      <c r="G1092" s="34">
        <f t="shared" si="144"/>
        <v>0</v>
      </c>
      <c r="J1092" s="34">
        <f t="shared" si="142"/>
        <v>0</v>
      </c>
    </row>
    <row r="1093" spans="1:10">
      <c r="A1093"/>
      <c r="B1093"/>
      <c r="E1093"/>
      <c r="G1093" s="34">
        <f t="shared" si="144"/>
        <v>0</v>
      </c>
      <c r="J1093" s="34">
        <f t="shared" ref="J1093:J1116" si="145">G1093+H1093-I1093</f>
        <v>0</v>
      </c>
    </row>
    <row r="1094" spans="1:10">
      <c r="A1094"/>
      <c r="B1094"/>
      <c r="E1094"/>
      <c r="G1094" s="34">
        <f t="shared" si="144"/>
        <v>0</v>
      </c>
      <c r="J1094" s="34">
        <f t="shared" si="145"/>
        <v>0</v>
      </c>
    </row>
    <row r="1095" spans="1:10">
      <c r="A1095"/>
      <c r="B1095"/>
      <c r="E1095"/>
      <c r="G1095" s="34">
        <f t="shared" si="144"/>
        <v>0</v>
      </c>
      <c r="J1095" s="34">
        <f t="shared" si="145"/>
        <v>0</v>
      </c>
    </row>
    <row r="1096" spans="1:10">
      <c r="A1096"/>
      <c r="B1096"/>
      <c r="E1096"/>
      <c r="G1096" s="34">
        <f t="shared" si="144"/>
        <v>0</v>
      </c>
      <c r="J1096" s="34">
        <f t="shared" si="145"/>
        <v>0</v>
      </c>
    </row>
    <row r="1097" spans="1:10">
      <c r="A1097"/>
      <c r="B1097"/>
      <c r="E1097"/>
      <c r="G1097" s="34">
        <f t="shared" si="144"/>
        <v>0</v>
      </c>
      <c r="J1097" s="34">
        <f t="shared" si="145"/>
        <v>0</v>
      </c>
    </row>
    <row r="1098" spans="1:10">
      <c r="A1098"/>
      <c r="B1098"/>
      <c r="E1098"/>
      <c r="G1098" s="34">
        <f t="shared" si="144"/>
        <v>0</v>
      </c>
      <c r="J1098" s="34">
        <f t="shared" si="145"/>
        <v>0</v>
      </c>
    </row>
    <row r="1099" spans="1:10">
      <c r="A1099"/>
      <c r="B1099"/>
      <c r="E1099"/>
      <c r="G1099" s="34">
        <f t="shared" si="144"/>
        <v>0</v>
      </c>
      <c r="J1099" s="34">
        <f t="shared" si="145"/>
        <v>0</v>
      </c>
    </row>
    <row r="1100" spans="1:10">
      <c r="A1100"/>
      <c r="B1100"/>
      <c r="E1100"/>
      <c r="G1100" s="34">
        <f t="shared" si="144"/>
        <v>0</v>
      </c>
      <c r="J1100" s="34">
        <f t="shared" si="145"/>
        <v>0</v>
      </c>
    </row>
    <row r="1101" spans="1:10">
      <c r="A1101"/>
      <c r="B1101"/>
      <c r="E1101"/>
      <c r="G1101" s="34">
        <f t="shared" si="144"/>
        <v>0</v>
      </c>
      <c r="J1101" s="34">
        <f t="shared" si="145"/>
        <v>0</v>
      </c>
    </row>
    <row r="1102" spans="1:10">
      <c r="A1102"/>
      <c r="B1102"/>
      <c r="E1102"/>
      <c r="G1102" s="34">
        <f t="shared" si="144"/>
        <v>0</v>
      </c>
      <c r="J1102" s="34">
        <f t="shared" si="145"/>
        <v>0</v>
      </c>
    </row>
    <row r="1103" spans="1:10">
      <c r="A1103"/>
      <c r="B1103"/>
      <c r="E1103"/>
      <c r="G1103" s="34">
        <f t="shared" si="144"/>
        <v>0</v>
      </c>
      <c r="J1103" s="34">
        <f t="shared" si="145"/>
        <v>0</v>
      </c>
    </row>
    <row r="1104" spans="1:10">
      <c r="A1104"/>
      <c r="B1104"/>
      <c r="E1104"/>
      <c r="G1104" s="34">
        <f t="shared" si="144"/>
        <v>0</v>
      </c>
      <c r="J1104" s="34">
        <f t="shared" si="145"/>
        <v>0</v>
      </c>
    </row>
    <row r="1105" spans="1:10">
      <c r="A1105"/>
      <c r="B1105"/>
      <c r="E1105"/>
      <c r="G1105" s="34">
        <f t="shared" si="144"/>
        <v>0</v>
      </c>
      <c r="J1105" s="34">
        <f t="shared" si="145"/>
        <v>0</v>
      </c>
    </row>
    <row r="1106" spans="1:10">
      <c r="A1106"/>
      <c r="B1106"/>
      <c r="E1106"/>
      <c r="G1106" s="34">
        <f t="shared" si="144"/>
        <v>0</v>
      </c>
      <c r="J1106" s="34">
        <f t="shared" si="145"/>
        <v>0</v>
      </c>
    </row>
    <row r="1107" spans="1:10">
      <c r="A1107"/>
      <c r="B1107"/>
      <c r="E1107"/>
      <c r="G1107" s="34">
        <f t="shared" si="144"/>
        <v>0</v>
      </c>
      <c r="J1107" s="34">
        <f t="shared" si="145"/>
        <v>0</v>
      </c>
    </row>
    <row r="1108" spans="1:10">
      <c r="A1108"/>
      <c r="B1108"/>
      <c r="E1108"/>
      <c r="G1108" s="34">
        <f t="shared" si="144"/>
        <v>0</v>
      </c>
      <c r="J1108" s="34">
        <f t="shared" si="145"/>
        <v>0</v>
      </c>
    </row>
    <row r="1109" spans="1:10">
      <c r="A1109"/>
      <c r="B1109"/>
      <c r="E1109"/>
      <c r="G1109" s="34">
        <f t="shared" si="144"/>
        <v>0</v>
      </c>
      <c r="J1109" s="34">
        <f t="shared" si="145"/>
        <v>0</v>
      </c>
    </row>
    <row r="1110" spans="1:10">
      <c r="A1110"/>
      <c r="B1110"/>
      <c r="E1110"/>
      <c r="G1110" s="34">
        <f t="shared" si="144"/>
        <v>0</v>
      </c>
      <c r="J1110" s="34">
        <f t="shared" si="145"/>
        <v>0</v>
      </c>
    </row>
    <row r="1111" spans="1:10">
      <c r="A1111"/>
      <c r="B1111"/>
      <c r="E1111"/>
      <c r="G1111" s="34">
        <f t="shared" si="144"/>
        <v>0</v>
      </c>
      <c r="J1111" s="34">
        <f t="shared" si="145"/>
        <v>0</v>
      </c>
    </row>
    <row r="1112" spans="1:10">
      <c r="A1112"/>
      <c r="B1112"/>
      <c r="E1112"/>
      <c r="G1112" s="34">
        <f t="shared" si="144"/>
        <v>0</v>
      </c>
      <c r="J1112" s="34">
        <f t="shared" si="145"/>
        <v>0</v>
      </c>
    </row>
    <row r="1113" spans="1:10">
      <c r="A1113"/>
      <c r="B1113"/>
      <c r="E1113"/>
      <c r="G1113" s="34">
        <f t="shared" si="144"/>
        <v>0</v>
      </c>
      <c r="J1113" s="34">
        <f t="shared" si="145"/>
        <v>0</v>
      </c>
    </row>
    <row r="1114" spans="1:10">
      <c r="A1114"/>
      <c r="B1114"/>
      <c r="E1114"/>
      <c r="G1114" s="34">
        <f t="shared" si="144"/>
        <v>0</v>
      </c>
      <c r="J1114" s="34">
        <f t="shared" si="145"/>
        <v>0</v>
      </c>
    </row>
    <row r="1115" spans="1:10">
      <c r="A1115"/>
      <c r="B1115"/>
      <c r="E1115"/>
      <c r="G1115" s="34">
        <f t="shared" si="144"/>
        <v>0</v>
      </c>
      <c r="J1115" s="34">
        <f t="shared" si="145"/>
        <v>0</v>
      </c>
    </row>
    <row r="1116" spans="1:10">
      <c r="A1116"/>
      <c r="B1116"/>
      <c r="E1116"/>
      <c r="G1116" s="34">
        <f t="shared" si="144"/>
        <v>0</v>
      </c>
      <c r="J1116" s="34">
        <f t="shared" si="145"/>
        <v>0</v>
      </c>
    </row>
    <row r="1117" spans="1:10">
      <c r="A1117"/>
      <c r="B1117"/>
      <c r="E1117"/>
      <c r="G1117" s="34">
        <f t="shared" ref="G1117:G1180" si="146">J1116</f>
        <v>0</v>
      </c>
      <c r="J1117" s="34">
        <f t="shared" ref="J1117:J1179" si="147">G1117+H1117-I1117</f>
        <v>0</v>
      </c>
    </row>
    <row r="1118" spans="1:10">
      <c r="A1118"/>
      <c r="B1118"/>
      <c r="E1118"/>
      <c r="G1118" s="34">
        <f t="shared" si="146"/>
        <v>0</v>
      </c>
      <c r="J1118" s="34">
        <f t="shared" si="147"/>
        <v>0</v>
      </c>
    </row>
    <row r="1119" spans="1:10">
      <c r="A1119"/>
      <c r="B1119"/>
      <c r="E1119"/>
      <c r="G1119" s="34">
        <f t="shared" si="146"/>
        <v>0</v>
      </c>
      <c r="J1119" s="34">
        <f t="shared" si="147"/>
        <v>0</v>
      </c>
    </row>
    <row r="1120" spans="1:10">
      <c r="A1120"/>
      <c r="B1120"/>
      <c r="E1120"/>
      <c r="G1120" s="34">
        <f t="shared" si="146"/>
        <v>0</v>
      </c>
      <c r="J1120" s="34">
        <f t="shared" si="147"/>
        <v>0</v>
      </c>
    </row>
    <row r="1121" spans="1:10">
      <c r="A1121"/>
      <c r="B1121"/>
      <c r="E1121"/>
      <c r="G1121" s="34">
        <f t="shared" si="146"/>
        <v>0</v>
      </c>
      <c r="J1121" s="34">
        <f t="shared" si="147"/>
        <v>0</v>
      </c>
    </row>
    <row r="1122" spans="1:10">
      <c r="A1122"/>
      <c r="B1122"/>
      <c r="E1122"/>
      <c r="G1122" s="34">
        <f t="shared" si="146"/>
        <v>0</v>
      </c>
      <c r="J1122" s="34">
        <f t="shared" si="147"/>
        <v>0</v>
      </c>
    </row>
    <row r="1123" spans="1:10">
      <c r="A1123"/>
      <c r="B1123"/>
      <c r="E1123"/>
      <c r="G1123" s="34">
        <f t="shared" si="146"/>
        <v>0</v>
      </c>
      <c r="J1123" s="34">
        <f t="shared" si="147"/>
        <v>0</v>
      </c>
    </row>
    <row r="1124" spans="1:10">
      <c r="A1124"/>
      <c r="B1124"/>
      <c r="E1124"/>
      <c r="G1124" s="34">
        <f t="shared" si="146"/>
        <v>0</v>
      </c>
      <c r="J1124" s="34">
        <f t="shared" si="147"/>
        <v>0</v>
      </c>
    </row>
    <row r="1125" spans="1:10">
      <c r="A1125"/>
      <c r="B1125"/>
      <c r="E1125"/>
      <c r="G1125" s="34">
        <f t="shared" si="146"/>
        <v>0</v>
      </c>
      <c r="J1125" s="34">
        <f t="shared" si="147"/>
        <v>0</v>
      </c>
    </row>
    <row r="1126" spans="1:10">
      <c r="A1126"/>
      <c r="B1126"/>
      <c r="E1126"/>
      <c r="G1126" s="34">
        <f t="shared" si="146"/>
        <v>0</v>
      </c>
      <c r="J1126" s="34">
        <f t="shared" si="147"/>
        <v>0</v>
      </c>
    </row>
    <row r="1127" spans="1:10">
      <c r="A1127"/>
      <c r="B1127"/>
      <c r="E1127"/>
      <c r="G1127" s="34">
        <f t="shared" si="146"/>
        <v>0</v>
      </c>
      <c r="J1127" s="34">
        <f t="shared" si="147"/>
        <v>0</v>
      </c>
    </row>
    <row r="1128" spans="1:10">
      <c r="A1128"/>
      <c r="B1128"/>
      <c r="E1128"/>
      <c r="G1128" s="34">
        <f t="shared" si="146"/>
        <v>0</v>
      </c>
      <c r="J1128" s="34">
        <f t="shared" si="147"/>
        <v>0</v>
      </c>
    </row>
    <row r="1129" spans="1:10">
      <c r="A1129"/>
      <c r="B1129"/>
      <c r="E1129"/>
      <c r="G1129" s="34">
        <f t="shared" si="146"/>
        <v>0</v>
      </c>
      <c r="J1129" s="34">
        <f t="shared" si="147"/>
        <v>0</v>
      </c>
    </row>
    <row r="1130" spans="1:10">
      <c r="A1130"/>
      <c r="B1130"/>
      <c r="E1130"/>
      <c r="G1130" s="34">
        <f t="shared" si="146"/>
        <v>0</v>
      </c>
      <c r="J1130" s="34">
        <f t="shared" si="147"/>
        <v>0</v>
      </c>
    </row>
    <row r="1131" spans="1:10">
      <c r="A1131"/>
      <c r="B1131"/>
      <c r="E1131"/>
      <c r="G1131" s="34">
        <f t="shared" si="146"/>
        <v>0</v>
      </c>
      <c r="J1131" s="34">
        <f t="shared" si="147"/>
        <v>0</v>
      </c>
    </row>
    <row r="1132" spans="1:10">
      <c r="A1132"/>
      <c r="B1132"/>
      <c r="E1132"/>
      <c r="G1132" s="34">
        <f t="shared" si="146"/>
        <v>0</v>
      </c>
      <c r="J1132" s="34">
        <f t="shared" si="147"/>
        <v>0</v>
      </c>
    </row>
    <row r="1133" spans="1:10">
      <c r="A1133"/>
      <c r="B1133"/>
      <c r="E1133"/>
      <c r="G1133" s="34">
        <f t="shared" si="146"/>
        <v>0</v>
      </c>
      <c r="J1133" s="34">
        <f t="shared" si="147"/>
        <v>0</v>
      </c>
    </row>
    <row r="1134" spans="1:10">
      <c r="A1134"/>
      <c r="B1134"/>
      <c r="E1134"/>
      <c r="G1134" s="34">
        <f t="shared" si="146"/>
        <v>0</v>
      </c>
      <c r="J1134" s="34">
        <f t="shared" si="147"/>
        <v>0</v>
      </c>
    </row>
    <row r="1135" spans="1:10">
      <c r="A1135"/>
      <c r="B1135"/>
      <c r="E1135"/>
      <c r="G1135" s="34">
        <f t="shared" si="146"/>
        <v>0</v>
      </c>
      <c r="J1135" s="34">
        <f t="shared" si="147"/>
        <v>0</v>
      </c>
    </row>
    <row r="1136" spans="1:10">
      <c r="A1136"/>
      <c r="B1136"/>
      <c r="E1136"/>
      <c r="G1136" s="34">
        <f t="shared" si="146"/>
        <v>0</v>
      </c>
      <c r="J1136" s="34">
        <f t="shared" si="147"/>
        <v>0</v>
      </c>
    </row>
    <row r="1137" spans="1:10">
      <c r="A1137"/>
      <c r="B1137"/>
      <c r="E1137"/>
      <c r="G1137" s="34">
        <f t="shared" si="146"/>
        <v>0</v>
      </c>
      <c r="J1137" s="34">
        <f t="shared" si="147"/>
        <v>0</v>
      </c>
    </row>
    <row r="1138" spans="1:10">
      <c r="A1138"/>
      <c r="B1138"/>
      <c r="E1138"/>
      <c r="G1138" s="34">
        <f t="shared" si="146"/>
        <v>0</v>
      </c>
      <c r="J1138" s="34">
        <f t="shared" si="147"/>
        <v>0</v>
      </c>
    </row>
    <row r="1139" spans="1:10">
      <c r="A1139"/>
      <c r="B1139"/>
      <c r="E1139"/>
      <c r="G1139" s="34">
        <f t="shared" si="146"/>
        <v>0</v>
      </c>
      <c r="J1139" s="34">
        <f t="shared" si="147"/>
        <v>0</v>
      </c>
    </row>
    <row r="1140" spans="1:10">
      <c r="A1140"/>
      <c r="B1140"/>
      <c r="E1140"/>
      <c r="G1140" s="34">
        <f t="shared" si="146"/>
        <v>0</v>
      </c>
      <c r="J1140" s="34">
        <f t="shared" si="147"/>
        <v>0</v>
      </c>
    </row>
    <row r="1141" spans="1:10">
      <c r="A1141"/>
      <c r="B1141"/>
      <c r="E1141"/>
      <c r="G1141" s="34">
        <f t="shared" si="146"/>
        <v>0</v>
      </c>
      <c r="J1141" s="34">
        <f t="shared" si="147"/>
        <v>0</v>
      </c>
    </row>
    <row r="1142" spans="1:10">
      <c r="A1142"/>
      <c r="B1142"/>
      <c r="E1142"/>
      <c r="G1142" s="34">
        <f t="shared" si="146"/>
        <v>0</v>
      </c>
      <c r="J1142" s="34">
        <f t="shared" si="147"/>
        <v>0</v>
      </c>
    </row>
    <row r="1143" spans="1:10">
      <c r="A1143"/>
      <c r="B1143"/>
      <c r="E1143"/>
      <c r="G1143" s="34">
        <f t="shared" si="146"/>
        <v>0</v>
      </c>
      <c r="J1143" s="34">
        <f t="shared" si="147"/>
        <v>0</v>
      </c>
    </row>
    <row r="1144" spans="1:10">
      <c r="A1144"/>
      <c r="B1144"/>
      <c r="E1144"/>
      <c r="G1144" s="34">
        <f t="shared" si="146"/>
        <v>0</v>
      </c>
      <c r="J1144" s="34">
        <f t="shared" si="147"/>
        <v>0</v>
      </c>
    </row>
    <row r="1145" spans="1:10">
      <c r="A1145"/>
      <c r="B1145"/>
      <c r="E1145"/>
      <c r="G1145" s="34">
        <f t="shared" si="146"/>
        <v>0</v>
      </c>
      <c r="J1145" s="34">
        <f t="shared" si="147"/>
        <v>0</v>
      </c>
    </row>
    <row r="1146" spans="1:10">
      <c r="A1146"/>
      <c r="B1146"/>
      <c r="E1146"/>
      <c r="G1146" s="34">
        <f t="shared" si="146"/>
        <v>0</v>
      </c>
      <c r="J1146" s="34">
        <f t="shared" si="147"/>
        <v>0</v>
      </c>
    </row>
    <row r="1147" spans="1:10">
      <c r="A1147"/>
      <c r="B1147"/>
      <c r="E1147"/>
      <c r="G1147" s="34">
        <f t="shared" si="146"/>
        <v>0</v>
      </c>
      <c r="J1147" s="34">
        <f t="shared" si="147"/>
        <v>0</v>
      </c>
    </row>
    <row r="1148" spans="1:10">
      <c r="A1148"/>
      <c r="B1148"/>
      <c r="E1148"/>
      <c r="G1148" s="34">
        <f t="shared" si="146"/>
        <v>0</v>
      </c>
      <c r="J1148" s="34">
        <f t="shared" si="147"/>
        <v>0</v>
      </c>
    </row>
    <row r="1149" spans="1:10">
      <c r="A1149"/>
      <c r="B1149"/>
      <c r="E1149"/>
      <c r="G1149" s="34">
        <f t="shared" si="146"/>
        <v>0</v>
      </c>
      <c r="J1149" s="34">
        <f t="shared" si="147"/>
        <v>0</v>
      </c>
    </row>
    <row r="1150" spans="1:10">
      <c r="A1150"/>
      <c r="B1150"/>
      <c r="E1150"/>
      <c r="G1150" s="34">
        <f t="shared" si="146"/>
        <v>0</v>
      </c>
      <c r="J1150" s="34">
        <f t="shared" si="147"/>
        <v>0</v>
      </c>
    </row>
    <row r="1151" spans="1:10">
      <c r="A1151"/>
      <c r="B1151"/>
      <c r="E1151"/>
      <c r="F1151" s="42"/>
      <c r="G1151" s="34">
        <f t="shared" si="146"/>
        <v>0</v>
      </c>
      <c r="J1151" s="34">
        <f t="shared" si="147"/>
        <v>0</v>
      </c>
    </row>
    <row r="1152" spans="1:10">
      <c r="A1152"/>
      <c r="B1152"/>
      <c r="E1152"/>
      <c r="F1152" s="42"/>
      <c r="G1152" s="34">
        <f t="shared" si="146"/>
        <v>0</v>
      </c>
      <c r="J1152" s="34">
        <f t="shared" si="147"/>
        <v>0</v>
      </c>
    </row>
    <row r="1153" spans="1:10">
      <c r="A1153"/>
      <c r="B1153"/>
      <c r="E1153"/>
      <c r="F1153" s="42"/>
      <c r="G1153" s="34">
        <f t="shared" si="146"/>
        <v>0</v>
      </c>
      <c r="J1153" s="34">
        <f t="shared" si="147"/>
        <v>0</v>
      </c>
    </row>
    <row r="1154" spans="1:10">
      <c r="A1154"/>
      <c r="B1154"/>
      <c r="E1154"/>
      <c r="F1154" s="42"/>
      <c r="G1154" s="34">
        <f t="shared" si="146"/>
        <v>0</v>
      </c>
      <c r="J1154" s="34">
        <f t="shared" si="147"/>
        <v>0</v>
      </c>
    </row>
    <row r="1155" spans="1:10">
      <c r="A1155"/>
      <c r="B1155"/>
      <c r="E1155"/>
      <c r="F1155" s="42"/>
      <c r="G1155" s="34">
        <f t="shared" si="146"/>
        <v>0</v>
      </c>
      <c r="J1155" s="34">
        <f t="shared" si="147"/>
        <v>0</v>
      </c>
    </row>
    <row r="1156" spans="1:10">
      <c r="A1156"/>
      <c r="B1156"/>
      <c r="E1156"/>
      <c r="F1156" s="42"/>
      <c r="G1156" s="34">
        <f t="shared" si="146"/>
        <v>0</v>
      </c>
      <c r="J1156" s="34">
        <f t="shared" si="147"/>
        <v>0</v>
      </c>
    </row>
    <row r="1157" spans="1:10">
      <c r="A1157"/>
      <c r="B1157"/>
      <c r="E1157"/>
      <c r="F1157" s="42"/>
      <c r="G1157" s="34">
        <f t="shared" si="146"/>
        <v>0</v>
      </c>
      <c r="J1157" s="34">
        <f t="shared" si="147"/>
        <v>0</v>
      </c>
    </row>
    <row r="1158" spans="1:10">
      <c r="A1158"/>
      <c r="B1158"/>
      <c r="E1158"/>
      <c r="F1158" s="42"/>
      <c r="G1158" s="34">
        <f t="shared" si="146"/>
        <v>0</v>
      </c>
      <c r="J1158" s="34">
        <f t="shared" si="147"/>
        <v>0</v>
      </c>
    </row>
    <row r="1159" spans="1:10">
      <c r="A1159"/>
      <c r="B1159"/>
      <c r="E1159"/>
      <c r="F1159" s="42"/>
      <c r="G1159" s="34">
        <f t="shared" si="146"/>
        <v>0</v>
      </c>
      <c r="J1159" s="34">
        <f t="shared" si="147"/>
        <v>0</v>
      </c>
    </row>
    <row r="1160" spans="1:10">
      <c r="A1160"/>
      <c r="B1160"/>
      <c r="E1160"/>
      <c r="F1160" s="42"/>
      <c r="G1160" s="34">
        <f t="shared" si="146"/>
        <v>0</v>
      </c>
      <c r="J1160" s="34">
        <f t="shared" si="147"/>
        <v>0</v>
      </c>
    </row>
    <row r="1161" spans="1:10">
      <c r="A1161"/>
      <c r="B1161"/>
      <c r="E1161"/>
      <c r="F1161" s="42"/>
      <c r="G1161" s="34">
        <f t="shared" si="146"/>
        <v>0</v>
      </c>
      <c r="J1161" s="34">
        <f t="shared" si="147"/>
        <v>0</v>
      </c>
    </row>
    <row r="1162" spans="1:10">
      <c r="A1162"/>
      <c r="B1162"/>
      <c r="E1162"/>
      <c r="F1162" s="42"/>
      <c r="G1162" s="34">
        <f t="shared" si="146"/>
        <v>0</v>
      </c>
      <c r="J1162" s="34">
        <f t="shared" si="147"/>
        <v>0</v>
      </c>
    </row>
    <row r="1163" spans="1:10">
      <c r="A1163"/>
      <c r="B1163"/>
      <c r="E1163"/>
      <c r="F1163" s="42"/>
      <c r="G1163" s="34">
        <f t="shared" si="146"/>
        <v>0</v>
      </c>
      <c r="J1163" s="34">
        <f t="shared" si="147"/>
        <v>0</v>
      </c>
    </row>
    <row r="1164" spans="1:10">
      <c r="A1164"/>
      <c r="B1164"/>
      <c r="E1164"/>
      <c r="F1164" s="42"/>
      <c r="G1164" s="34">
        <f t="shared" si="146"/>
        <v>0</v>
      </c>
      <c r="J1164" s="34">
        <f t="shared" si="147"/>
        <v>0</v>
      </c>
    </row>
    <row r="1165" spans="1:10">
      <c r="A1165"/>
      <c r="B1165"/>
      <c r="E1165"/>
      <c r="F1165" s="42"/>
      <c r="G1165" s="34">
        <f t="shared" si="146"/>
        <v>0</v>
      </c>
      <c r="J1165" s="34">
        <f t="shared" si="147"/>
        <v>0</v>
      </c>
    </row>
    <row r="1166" spans="1:10">
      <c r="A1166"/>
      <c r="B1166"/>
      <c r="E1166"/>
      <c r="F1166" s="42"/>
      <c r="G1166" s="34">
        <f t="shared" si="146"/>
        <v>0</v>
      </c>
      <c r="J1166" s="34">
        <f t="shared" si="147"/>
        <v>0</v>
      </c>
    </row>
    <row r="1167" spans="1:10">
      <c r="A1167"/>
      <c r="B1167"/>
      <c r="E1167"/>
      <c r="F1167" s="42"/>
      <c r="G1167" s="34">
        <f t="shared" si="146"/>
        <v>0</v>
      </c>
      <c r="J1167" s="34">
        <f t="shared" si="147"/>
        <v>0</v>
      </c>
    </row>
    <row r="1168" spans="1:10">
      <c r="A1168"/>
      <c r="B1168"/>
      <c r="E1168"/>
      <c r="F1168" s="42"/>
      <c r="G1168" s="34">
        <f t="shared" si="146"/>
        <v>0</v>
      </c>
      <c r="J1168" s="34">
        <f t="shared" si="147"/>
        <v>0</v>
      </c>
    </row>
    <row r="1169" spans="1:10">
      <c r="A1169"/>
      <c r="B1169"/>
      <c r="E1169"/>
      <c r="F1169" s="42"/>
      <c r="G1169" s="34">
        <f t="shared" si="146"/>
        <v>0</v>
      </c>
      <c r="J1169" s="34">
        <f t="shared" si="147"/>
        <v>0</v>
      </c>
    </row>
    <row r="1170" spans="1:10">
      <c r="A1170"/>
      <c r="B1170"/>
      <c r="E1170"/>
      <c r="F1170" s="42"/>
      <c r="G1170" s="34">
        <f t="shared" si="146"/>
        <v>0</v>
      </c>
      <c r="J1170" s="34">
        <f t="shared" si="147"/>
        <v>0</v>
      </c>
    </row>
    <row r="1171" spans="1:10">
      <c r="A1171"/>
      <c r="B1171"/>
      <c r="E1171"/>
      <c r="F1171" s="42"/>
      <c r="G1171" s="34">
        <f t="shared" si="146"/>
        <v>0</v>
      </c>
      <c r="J1171" s="34">
        <f t="shared" si="147"/>
        <v>0</v>
      </c>
    </row>
    <row r="1172" spans="1:10">
      <c r="A1172"/>
      <c r="B1172"/>
      <c r="E1172"/>
      <c r="F1172" s="42"/>
      <c r="G1172" s="34">
        <f t="shared" si="146"/>
        <v>0</v>
      </c>
      <c r="J1172" s="34">
        <f t="shared" si="147"/>
        <v>0</v>
      </c>
    </row>
    <row r="1173" spans="1:10">
      <c r="A1173"/>
      <c r="B1173"/>
      <c r="E1173"/>
      <c r="F1173" s="42"/>
      <c r="G1173" s="34">
        <f t="shared" si="146"/>
        <v>0</v>
      </c>
      <c r="J1173" s="34">
        <f t="shared" si="147"/>
        <v>0</v>
      </c>
    </row>
    <row r="1174" spans="1:10">
      <c r="A1174"/>
      <c r="B1174"/>
      <c r="E1174"/>
      <c r="F1174" s="42"/>
      <c r="G1174" s="34">
        <f t="shared" si="146"/>
        <v>0</v>
      </c>
      <c r="J1174" s="34">
        <f t="shared" si="147"/>
        <v>0</v>
      </c>
    </row>
    <row r="1175" spans="1:10">
      <c r="A1175"/>
      <c r="B1175"/>
      <c r="E1175"/>
      <c r="F1175" s="42"/>
      <c r="G1175" s="34">
        <f t="shared" si="146"/>
        <v>0</v>
      </c>
      <c r="J1175" s="34">
        <f t="shared" si="147"/>
        <v>0</v>
      </c>
    </row>
    <row r="1176" spans="1:10">
      <c r="A1176"/>
      <c r="B1176"/>
      <c r="E1176"/>
      <c r="F1176" s="42"/>
      <c r="G1176" s="34">
        <f t="shared" si="146"/>
        <v>0</v>
      </c>
      <c r="J1176" s="34">
        <f t="shared" si="147"/>
        <v>0</v>
      </c>
    </row>
    <row r="1177" spans="1:10">
      <c r="A1177"/>
      <c r="B1177"/>
      <c r="E1177"/>
      <c r="F1177" s="42"/>
      <c r="G1177" s="34">
        <f t="shared" si="146"/>
        <v>0</v>
      </c>
      <c r="J1177" s="34">
        <f t="shared" si="147"/>
        <v>0</v>
      </c>
    </row>
    <row r="1178" spans="1:10">
      <c r="A1178"/>
      <c r="B1178"/>
      <c r="E1178"/>
      <c r="F1178" s="42"/>
      <c r="G1178" s="34">
        <f t="shared" si="146"/>
        <v>0</v>
      </c>
      <c r="J1178" s="34">
        <f t="shared" si="147"/>
        <v>0</v>
      </c>
    </row>
    <row r="1179" spans="1:10">
      <c r="A1179"/>
      <c r="B1179"/>
      <c r="E1179"/>
      <c r="F1179" s="42"/>
      <c r="G1179" s="34">
        <f t="shared" si="146"/>
        <v>0</v>
      </c>
      <c r="J1179" s="34">
        <f t="shared" si="147"/>
        <v>0</v>
      </c>
    </row>
    <row r="1180" spans="1:10">
      <c r="A1180"/>
      <c r="B1180"/>
      <c r="E1180"/>
      <c r="F1180" s="42"/>
      <c r="G1180" s="34">
        <f t="shared" si="146"/>
        <v>0</v>
      </c>
      <c r="J1180" s="34">
        <f t="shared" ref="J1180:J1243" si="148">G1180+H1180-I1180</f>
        <v>0</v>
      </c>
    </row>
    <row r="1181" spans="1:10">
      <c r="A1181"/>
      <c r="B1181"/>
      <c r="E1181"/>
      <c r="F1181" s="42"/>
      <c r="G1181" s="34">
        <f t="shared" ref="G1181:G1244" si="149">J1180</f>
        <v>0</v>
      </c>
      <c r="J1181" s="34">
        <f t="shared" si="148"/>
        <v>0</v>
      </c>
    </row>
    <row r="1182" spans="1:10">
      <c r="A1182"/>
      <c r="B1182"/>
      <c r="E1182"/>
      <c r="F1182" s="42"/>
      <c r="G1182" s="34">
        <f t="shared" si="149"/>
        <v>0</v>
      </c>
      <c r="J1182" s="34">
        <f t="shared" si="148"/>
        <v>0</v>
      </c>
    </row>
    <row r="1183" spans="1:10">
      <c r="A1183"/>
      <c r="B1183"/>
      <c r="E1183"/>
      <c r="F1183" s="42"/>
      <c r="G1183" s="34">
        <f t="shared" si="149"/>
        <v>0</v>
      </c>
      <c r="J1183" s="34">
        <f t="shared" si="148"/>
        <v>0</v>
      </c>
    </row>
    <row r="1184" spans="1:10">
      <c r="A1184"/>
      <c r="B1184"/>
      <c r="E1184"/>
      <c r="F1184" s="42"/>
      <c r="G1184" s="34">
        <f t="shared" si="149"/>
        <v>0</v>
      </c>
      <c r="J1184" s="34">
        <f t="shared" si="148"/>
        <v>0</v>
      </c>
    </row>
    <row r="1185" spans="1:10">
      <c r="A1185"/>
      <c r="B1185"/>
      <c r="E1185"/>
      <c r="F1185" s="42"/>
      <c r="G1185" s="34">
        <f t="shared" si="149"/>
        <v>0</v>
      </c>
      <c r="J1185" s="34">
        <f t="shared" si="148"/>
        <v>0</v>
      </c>
    </row>
    <row r="1186" spans="1:10">
      <c r="A1186"/>
      <c r="B1186"/>
      <c r="E1186"/>
      <c r="F1186" s="42"/>
      <c r="G1186" s="34">
        <f t="shared" si="149"/>
        <v>0</v>
      </c>
      <c r="J1186" s="34">
        <f t="shared" si="148"/>
        <v>0</v>
      </c>
    </row>
    <row r="1187" spans="1:10">
      <c r="A1187"/>
      <c r="B1187"/>
      <c r="E1187"/>
      <c r="F1187" s="42"/>
      <c r="G1187" s="34">
        <f t="shared" si="149"/>
        <v>0</v>
      </c>
      <c r="J1187" s="34">
        <f t="shared" si="148"/>
        <v>0</v>
      </c>
    </row>
    <row r="1188" spans="1:10">
      <c r="A1188"/>
      <c r="B1188"/>
      <c r="E1188"/>
      <c r="F1188" s="42"/>
      <c r="G1188" s="34">
        <f t="shared" si="149"/>
        <v>0</v>
      </c>
      <c r="J1188" s="34">
        <f t="shared" si="148"/>
        <v>0</v>
      </c>
    </row>
    <row r="1189" spans="1:10">
      <c r="A1189"/>
      <c r="B1189"/>
      <c r="E1189"/>
      <c r="F1189" s="42"/>
      <c r="G1189" s="34">
        <f t="shared" si="149"/>
        <v>0</v>
      </c>
      <c r="J1189" s="34">
        <f t="shared" si="148"/>
        <v>0</v>
      </c>
    </row>
    <row r="1190" spans="1:10">
      <c r="A1190"/>
      <c r="B1190"/>
      <c r="E1190"/>
      <c r="F1190" s="42"/>
      <c r="G1190" s="34">
        <f t="shared" si="149"/>
        <v>0</v>
      </c>
      <c r="J1190" s="34">
        <f t="shared" si="148"/>
        <v>0</v>
      </c>
    </row>
    <row r="1191" spans="1:10">
      <c r="A1191"/>
      <c r="B1191"/>
      <c r="E1191"/>
      <c r="F1191" s="42"/>
      <c r="G1191" s="34">
        <f t="shared" si="149"/>
        <v>0</v>
      </c>
      <c r="J1191" s="34">
        <f t="shared" si="148"/>
        <v>0</v>
      </c>
    </row>
    <row r="1192" spans="1:10">
      <c r="A1192"/>
      <c r="B1192"/>
      <c r="E1192"/>
      <c r="F1192" s="42"/>
      <c r="G1192" s="34">
        <f t="shared" si="149"/>
        <v>0</v>
      </c>
      <c r="J1192" s="34">
        <f t="shared" si="148"/>
        <v>0</v>
      </c>
    </row>
    <row r="1193" spans="1:10">
      <c r="A1193"/>
      <c r="B1193"/>
      <c r="E1193"/>
      <c r="F1193" s="42"/>
      <c r="G1193" s="34">
        <f t="shared" si="149"/>
        <v>0</v>
      </c>
      <c r="J1193" s="34">
        <f t="shared" si="148"/>
        <v>0</v>
      </c>
    </row>
    <row r="1194" spans="1:10">
      <c r="A1194"/>
      <c r="B1194"/>
      <c r="E1194"/>
      <c r="F1194" s="42"/>
      <c r="G1194" s="34">
        <f t="shared" si="149"/>
        <v>0</v>
      </c>
      <c r="J1194" s="34">
        <f t="shared" si="148"/>
        <v>0</v>
      </c>
    </row>
    <row r="1195" spans="1:10">
      <c r="A1195"/>
      <c r="B1195"/>
      <c r="E1195"/>
      <c r="F1195" s="42"/>
      <c r="G1195" s="34">
        <f t="shared" si="149"/>
        <v>0</v>
      </c>
      <c r="J1195" s="34">
        <f t="shared" si="148"/>
        <v>0</v>
      </c>
    </row>
    <row r="1196" spans="1:10">
      <c r="A1196"/>
      <c r="B1196"/>
      <c r="E1196"/>
      <c r="F1196" s="42"/>
      <c r="G1196" s="34">
        <f t="shared" si="149"/>
        <v>0</v>
      </c>
      <c r="J1196" s="34">
        <f t="shared" si="148"/>
        <v>0</v>
      </c>
    </row>
    <row r="1197" spans="1:10">
      <c r="A1197"/>
      <c r="B1197"/>
      <c r="E1197"/>
      <c r="F1197" s="42"/>
      <c r="G1197" s="34">
        <f t="shared" si="149"/>
        <v>0</v>
      </c>
      <c r="J1197" s="34">
        <f t="shared" si="148"/>
        <v>0</v>
      </c>
    </row>
    <row r="1198" spans="1:10">
      <c r="A1198"/>
      <c r="B1198"/>
      <c r="E1198"/>
      <c r="F1198" s="42"/>
      <c r="G1198" s="34">
        <f t="shared" si="149"/>
        <v>0</v>
      </c>
      <c r="J1198" s="34">
        <f t="shared" si="148"/>
        <v>0</v>
      </c>
    </row>
    <row r="1199" spans="1:10">
      <c r="A1199"/>
      <c r="B1199"/>
      <c r="E1199"/>
      <c r="F1199" s="42"/>
      <c r="G1199" s="34">
        <f t="shared" si="149"/>
        <v>0</v>
      </c>
      <c r="J1199" s="34">
        <f t="shared" si="148"/>
        <v>0</v>
      </c>
    </row>
    <row r="1200" spans="1:10">
      <c r="A1200"/>
      <c r="B1200"/>
      <c r="E1200"/>
      <c r="F1200" s="42"/>
      <c r="G1200" s="34">
        <f t="shared" si="149"/>
        <v>0</v>
      </c>
      <c r="J1200" s="34">
        <f t="shared" si="148"/>
        <v>0</v>
      </c>
    </row>
    <row r="1201" spans="1:10">
      <c r="A1201"/>
      <c r="B1201"/>
      <c r="E1201"/>
      <c r="F1201" s="42"/>
      <c r="G1201" s="34">
        <f t="shared" si="149"/>
        <v>0</v>
      </c>
      <c r="J1201" s="34">
        <f t="shared" si="148"/>
        <v>0</v>
      </c>
    </row>
    <row r="1202" spans="1:10">
      <c r="A1202"/>
      <c r="B1202"/>
      <c r="E1202"/>
      <c r="F1202" s="42"/>
      <c r="G1202" s="34">
        <f t="shared" si="149"/>
        <v>0</v>
      </c>
      <c r="J1202" s="34">
        <f t="shared" si="148"/>
        <v>0</v>
      </c>
    </row>
    <row r="1203" spans="1:10">
      <c r="A1203"/>
      <c r="B1203"/>
      <c r="E1203"/>
      <c r="F1203" s="42"/>
      <c r="G1203" s="34">
        <f t="shared" si="149"/>
        <v>0</v>
      </c>
      <c r="J1203" s="34">
        <f t="shared" si="148"/>
        <v>0</v>
      </c>
    </row>
    <row r="1204" spans="1:10">
      <c r="A1204"/>
      <c r="B1204"/>
      <c r="E1204"/>
      <c r="F1204" s="42"/>
      <c r="G1204" s="34">
        <f t="shared" si="149"/>
        <v>0</v>
      </c>
      <c r="J1204" s="34">
        <f t="shared" si="148"/>
        <v>0</v>
      </c>
    </row>
    <row r="1205" spans="1:10">
      <c r="A1205"/>
      <c r="B1205"/>
      <c r="E1205"/>
      <c r="F1205" s="42"/>
      <c r="G1205" s="34">
        <f t="shared" si="149"/>
        <v>0</v>
      </c>
      <c r="J1205" s="34">
        <f t="shared" si="148"/>
        <v>0</v>
      </c>
    </row>
    <row r="1206" spans="1:10">
      <c r="A1206"/>
      <c r="B1206"/>
      <c r="E1206"/>
      <c r="F1206" s="42"/>
      <c r="G1206" s="34">
        <f t="shared" si="149"/>
        <v>0</v>
      </c>
      <c r="J1206" s="34">
        <f t="shared" si="148"/>
        <v>0</v>
      </c>
    </row>
    <row r="1207" spans="1:10">
      <c r="A1207"/>
      <c r="B1207"/>
      <c r="E1207"/>
      <c r="F1207" s="42"/>
      <c r="G1207" s="34">
        <f t="shared" si="149"/>
        <v>0</v>
      </c>
      <c r="J1207" s="34">
        <f t="shared" si="148"/>
        <v>0</v>
      </c>
    </row>
    <row r="1208" spans="1:10">
      <c r="A1208"/>
      <c r="B1208"/>
      <c r="E1208"/>
      <c r="F1208" s="42"/>
      <c r="G1208" s="34">
        <f t="shared" si="149"/>
        <v>0</v>
      </c>
      <c r="J1208" s="34">
        <f t="shared" si="148"/>
        <v>0</v>
      </c>
    </row>
    <row r="1209" spans="1:10">
      <c r="A1209"/>
      <c r="B1209"/>
      <c r="E1209"/>
      <c r="F1209" s="42"/>
      <c r="G1209" s="34">
        <f t="shared" si="149"/>
        <v>0</v>
      </c>
      <c r="J1209" s="34">
        <f t="shared" si="148"/>
        <v>0</v>
      </c>
    </row>
    <row r="1210" spans="1:10">
      <c r="A1210"/>
      <c r="B1210"/>
      <c r="E1210"/>
      <c r="F1210" s="42"/>
      <c r="G1210" s="34">
        <f t="shared" si="149"/>
        <v>0</v>
      </c>
      <c r="J1210" s="34">
        <f t="shared" si="148"/>
        <v>0</v>
      </c>
    </row>
    <row r="1211" spans="1:10">
      <c r="A1211"/>
      <c r="B1211"/>
      <c r="E1211"/>
      <c r="F1211" s="42"/>
      <c r="G1211" s="34">
        <f t="shared" si="149"/>
        <v>0</v>
      </c>
      <c r="J1211" s="34">
        <f t="shared" si="148"/>
        <v>0</v>
      </c>
    </row>
    <row r="1212" spans="1:10">
      <c r="A1212"/>
      <c r="B1212"/>
      <c r="E1212"/>
      <c r="F1212" s="42"/>
      <c r="G1212" s="34">
        <f t="shared" si="149"/>
        <v>0</v>
      </c>
      <c r="J1212" s="34">
        <f t="shared" si="148"/>
        <v>0</v>
      </c>
    </row>
    <row r="1213" spans="1:10">
      <c r="A1213"/>
      <c r="B1213"/>
      <c r="E1213"/>
      <c r="F1213" s="42"/>
      <c r="G1213" s="34">
        <f t="shared" si="149"/>
        <v>0</v>
      </c>
      <c r="J1213" s="34">
        <f t="shared" si="148"/>
        <v>0</v>
      </c>
    </row>
    <row r="1214" spans="1:10">
      <c r="A1214"/>
      <c r="B1214"/>
      <c r="E1214"/>
      <c r="F1214" s="42"/>
      <c r="G1214" s="34">
        <f t="shared" si="149"/>
        <v>0</v>
      </c>
      <c r="J1214" s="34">
        <f t="shared" si="148"/>
        <v>0</v>
      </c>
    </row>
    <row r="1215" spans="1:10">
      <c r="A1215"/>
      <c r="B1215"/>
      <c r="E1215"/>
      <c r="F1215" s="42"/>
      <c r="G1215" s="34">
        <f t="shared" si="149"/>
        <v>0</v>
      </c>
      <c r="J1215" s="34">
        <f t="shared" si="148"/>
        <v>0</v>
      </c>
    </row>
    <row r="1216" spans="1:10">
      <c r="A1216"/>
      <c r="B1216"/>
      <c r="E1216"/>
      <c r="F1216" s="42"/>
      <c r="G1216" s="34">
        <f t="shared" si="149"/>
        <v>0</v>
      </c>
      <c r="J1216" s="34">
        <f t="shared" si="148"/>
        <v>0</v>
      </c>
    </row>
    <row r="1217" spans="1:10">
      <c r="A1217"/>
      <c r="B1217"/>
      <c r="E1217"/>
      <c r="F1217" s="42"/>
      <c r="G1217" s="34">
        <f t="shared" si="149"/>
        <v>0</v>
      </c>
      <c r="J1217" s="34">
        <f t="shared" si="148"/>
        <v>0</v>
      </c>
    </row>
    <row r="1218" spans="1:10">
      <c r="A1218"/>
      <c r="B1218"/>
      <c r="E1218"/>
      <c r="F1218" s="42"/>
      <c r="G1218" s="34">
        <f t="shared" si="149"/>
        <v>0</v>
      </c>
      <c r="J1218" s="34">
        <f t="shared" si="148"/>
        <v>0</v>
      </c>
    </row>
    <row r="1219" spans="1:10">
      <c r="A1219"/>
      <c r="B1219"/>
      <c r="E1219"/>
      <c r="F1219" s="42"/>
      <c r="G1219" s="34">
        <f t="shared" si="149"/>
        <v>0</v>
      </c>
      <c r="J1219" s="34">
        <f t="shared" si="148"/>
        <v>0</v>
      </c>
    </row>
    <row r="1220" spans="1:10">
      <c r="A1220"/>
      <c r="B1220"/>
      <c r="E1220"/>
      <c r="F1220" s="42"/>
      <c r="G1220" s="34">
        <f t="shared" si="149"/>
        <v>0</v>
      </c>
      <c r="J1220" s="34">
        <f t="shared" si="148"/>
        <v>0</v>
      </c>
    </row>
    <row r="1221" spans="1:10">
      <c r="A1221"/>
      <c r="B1221"/>
      <c r="E1221"/>
      <c r="F1221" s="42"/>
      <c r="G1221" s="34">
        <f t="shared" si="149"/>
        <v>0</v>
      </c>
      <c r="J1221" s="34">
        <f t="shared" si="148"/>
        <v>0</v>
      </c>
    </row>
    <row r="1222" spans="1:10">
      <c r="A1222"/>
      <c r="B1222"/>
      <c r="E1222"/>
      <c r="F1222" s="42"/>
      <c r="G1222" s="34">
        <f t="shared" si="149"/>
        <v>0</v>
      </c>
      <c r="J1222" s="34">
        <f t="shared" si="148"/>
        <v>0</v>
      </c>
    </row>
    <row r="1223" spans="1:10">
      <c r="A1223"/>
      <c r="B1223"/>
      <c r="E1223"/>
      <c r="F1223" s="42"/>
      <c r="G1223" s="34">
        <f t="shared" si="149"/>
        <v>0</v>
      </c>
      <c r="J1223" s="34">
        <f t="shared" si="148"/>
        <v>0</v>
      </c>
    </row>
    <row r="1224" spans="1:10">
      <c r="A1224"/>
      <c r="B1224"/>
      <c r="E1224"/>
      <c r="F1224" s="42"/>
      <c r="G1224" s="34">
        <f t="shared" si="149"/>
        <v>0</v>
      </c>
      <c r="J1224" s="34">
        <f t="shared" si="148"/>
        <v>0</v>
      </c>
    </row>
    <row r="1225" spans="1:10">
      <c r="A1225"/>
      <c r="B1225"/>
      <c r="E1225"/>
      <c r="F1225" s="42"/>
      <c r="G1225" s="34">
        <f t="shared" si="149"/>
        <v>0</v>
      </c>
      <c r="J1225" s="34">
        <f t="shared" si="148"/>
        <v>0</v>
      </c>
    </row>
    <row r="1226" spans="1:10">
      <c r="A1226"/>
      <c r="B1226"/>
      <c r="E1226"/>
      <c r="F1226" s="42"/>
      <c r="G1226" s="34">
        <f t="shared" si="149"/>
        <v>0</v>
      </c>
      <c r="J1226" s="34">
        <f t="shared" si="148"/>
        <v>0</v>
      </c>
    </row>
    <row r="1227" spans="1:10">
      <c r="A1227"/>
      <c r="B1227"/>
      <c r="E1227"/>
      <c r="F1227" s="42"/>
      <c r="G1227" s="34">
        <f t="shared" si="149"/>
        <v>0</v>
      </c>
      <c r="J1227" s="34">
        <f t="shared" si="148"/>
        <v>0</v>
      </c>
    </row>
    <row r="1228" spans="1:10">
      <c r="A1228"/>
      <c r="B1228"/>
      <c r="E1228"/>
      <c r="F1228" s="42"/>
      <c r="G1228" s="34">
        <f t="shared" si="149"/>
        <v>0</v>
      </c>
      <c r="J1228" s="34">
        <f t="shared" si="148"/>
        <v>0</v>
      </c>
    </row>
    <row r="1229" spans="1:10">
      <c r="A1229"/>
      <c r="B1229"/>
      <c r="E1229"/>
      <c r="F1229" s="42"/>
      <c r="G1229" s="34">
        <f t="shared" si="149"/>
        <v>0</v>
      </c>
      <c r="J1229" s="34">
        <f t="shared" si="148"/>
        <v>0</v>
      </c>
    </row>
    <row r="1230" spans="1:10">
      <c r="A1230"/>
      <c r="B1230"/>
      <c r="E1230"/>
      <c r="F1230" s="42"/>
      <c r="G1230" s="34">
        <f t="shared" si="149"/>
        <v>0</v>
      </c>
      <c r="J1230" s="34">
        <f t="shared" si="148"/>
        <v>0</v>
      </c>
    </row>
    <row r="1231" spans="1:10">
      <c r="A1231"/>
      <c r="B1231"/>
      <c r="E1231"/>
      <c r="F1231" s="42"/>
      <c r="G1231" s="34">
        <f t="shared" si="149"/>
        <v>0</v>
      </c>
      <c r="J1231" s="34">
        <f t="shared" si="148"/>
        <v>0</v>
      </c>
    </row>
    <row r="1232" spans="1:10">
      <c r="A1232"/>
      <c r="B1232"/>
      <c r="E1232"/>
      <c r="F1232" s="42"/>
      <c r="G1232" s="34">
        <f t="shared" si="149"/>
        <v>0</v>
      </c>
      <c r="J1232" s="34">
        <f t="shared" si="148"/>
        <v>0</v>
      </c>
    </row>
    <row r="1233" spans="1:10">
      <c r="A1233"/>
      <c r="B1233"/>
      <c r="E1233"/>
      <c r="F1233" s="42"/>
      <c r="G1233" s="34">
        <f t="shared" si="149"/>
        <v>0</v>
      </c>
      <c r="J1233" s="34">
        <f t="shared" si="148"/>
        <v>0</v>
      </c>
    </row>
    <row r="1234" spans="1:10">
      <c r="A1234"/>
      <c r="B1234"/>
      <c r="E1234"/>
      <c r="F1234" s="42"/>
      <c r="G1234" s="34">
        <f t="shared" si="149"/>
        <v>0</v>
      </c>
      <c r="J1234" s="34">
        <f t="shared" si="148"/>
        <v>0</v>
      </c>
    </row>
    <row r="1235" spans="1:10">
      <c r="A1235"/>
      <c r="B1235"/>
      <c r="E1235"/>
      <c r="F1235" s="42"/>
      <c r="G1235" s="34">
        <f t="shared" si="149"/>
        <v>0</v>
      </c>
      <c r="J1235" s="34">
        <f t="shared" si="148"/>
        <v>0</v>
      </c>
    </row>
    <row r="1236" spans="1:10">
      <c r="A1236"/>
      <c r="B1236"/>
      <c r="E1236"/>
      <c r="F1236" s="42"/>
      <c r="G1236" s="34">
        <f t="shared" si="149"/>
        <v>0</v>
      </c>
      <c r="J1236" s="34">
        <f t="shared" si="148"/>
        <v>0</v>
      </c>
    </row>
    <row r="1237" spans="1:10">
      <c r="A1237"/>
      <c r="B1237"/>
      <c r="E1237"/>
      <c r="F1237" s="42"/>
      <c r="G1237" s="34">
        <f t="shared" si="149"/>
        <v>0</v>
      </c>
      <c r="J1237" s="34">
        <f t="shared" si="148"/>
        <v>0</v>
      </c>
    </row>
    <row r="1238" spans="1:10">
      <c r="A1238"/>
      <c r="B1238"/>
      <c r="E1238"/>
      <c r="F1238" s="42"/>
      <c r="G1238" s="34">
        <f t="shared" si="149"/>
        <v>0</v>
      </c>
      <c r="J1238" s="34">
        <f t="shared" si="148"/>
        <v>0</v>
      </c>
    </row>
    <row r="1239" spans="1:10">
      <c r="A1239"/>
      <c r="B1239"/>
      <c r="E1239"/>
      <c r="F1239" s="42"/>
      <c r="G1239" s="34">
        <f t="shared" si="149"/>
        <v>0</v>
      </c>
      <c r="J1239" s="34">
        <f t="shared" si="148"/>
        <v>0</v>
      </c>
    </row>
    <row r="1240" spans="1:10">
      <c r="A1240"/>
      <c r="B1240"/>
      <c r="E1240"/>
      <c r="F1240" s="42"/>
      <c r="G1240" s="34">
        <f t="shared" si="149"/>
        <v>0</v>
      </c>
      <c r="J1240" s="34">
        <f t="shared" si="148"/>
        <v>0</v>
      </c>
    </row>
    <row r="1241" spans="1:10">
      <c r="A1241"/>
      <c r="B1241"/>
      <c r="E1241"/>
      <c r="F1241" s="42"/>
      <c r="G1241" s="34">
        <f t="shared" si="149"/>
        <v>0</v>
      </c>
      <c r="J1241" s="34">
        <f t="shared" si="148"/>
        <v>0</v>
      </c>
    </row>
    <row r="1242" spans="1:10">
      <c r="A1242"/>
      <c r="B1242"/>
      <c r="E1242"/>
      <c r="F1242" s="42"/>
      <c r="G1242" s="34">
        <f t="shared" si="149"/>
        <v>0</v>
      </c>
      <c r="J1242" s="34">
        <f t="shared" si="148"/>
        <v>0</v>
      </c>
    </row>
    <row r="1243" spans="1:10">
      <c r="A1243"/>
      <c r="B1243"/>
      <c r="E1243"/>
      <c r="F1243" s="42"/>
      <c r="G1243" s="34">
        <f t="shared" si="149"/>
        <v>0</v>
      </c>
      <c r="J1243" s="34">
        <f t="shared" si="148"/>
        <v>0</v>
      </c>
    </row>
    <row r="1244" spans="1:10">
      <c r="A1244"/>
      <c r="B1244"/>
      <c r="E1244"/>
      <c r="F1244" s="42"/>
      <c r="G1244" s="34">
        <f t="shared" si="149"/>
        <v>0</v>
      </c>
      <c r="J1244" s="34">
        <f t="shared" ref="J1244:J1264" si="150">G1244+H1244-I1244</f>
        <v>0</v>
      </c>
    </row>
    <row r="1245" spans="1:10">
      <c r="A1245"/>
      <c r="B1245"/>
      <c r="E1245"/>
      <c r="F1245" s="42"/>
      <c r="G1245" s="34">
        <f t="shared" ref="G1245:G1264" si="151">J1244</f>
        <v>0</v>
      </c>
      <c r="J1245" s="34">
        <f t="shared" si="150"/>
        <v>0</v>
      </c>
    </row>
    <row r="1246" spans="1:10">
      <c r="A1246"/>
      <c r="B1246"/>
      <c r="E1246"/>
      <c r="G1246" s="34">
        <f t="shared" si="151"/>
        <v>0</v>
      </c>
      <c r="J1246" s="34">
        <f t="shared" si="150"/>
        <v>0</v>
      </c>
    </row>
    <row r="1247" spans="1:10">
      <c r="A1247"/>
      <c r="B1247"/>
      <c r="E1247"/>
      <c r="G1247" s="34">
        <f t="shared" si="151"/>
        <v>0</v>
      </c>
      <c r="J1247" s="34">
        <f t="shared" si="150"/>
        <v>0</v>
      </c>
    </row>
    <row r="1248" spans="1:10">
      <c r="A1248"/>
      <c r="B1248"/>
      <c r="E1248"/>
      <c r="G1248" s="34">
        <f t="shared" si="151"/>
        <v>0</v>
      </c>
      <c r="J1248" s="34">
        <f t="shared" si="150"/>
        <v>0</v>
      </c>
    </row>
    <row r="1249" spans="1:10">
      <c r="A1249"/>
      <c r="B1249"/>
      <c r="E1249"/>
      <c r="G1249" s="34">
        <f t="shared" si="151"/>
        <v>0</v>
      </c>
      <c r="J1249" s="34">
        <f t="shared" si="150"/>
        <v>0</v>
      </c>
    </row>
    <row r="1250" spans="1:10">
      <c r="A1250"/>
      <c r="B1250"/>
      <c r="E1250"/>
      <c r="G1250" s="34">
        <f t="shared" si="151"/>
        <v>0</v>
      </c>
      <c r="J1250" s="34">
        <f t="shared" si="150"/>
        <v>0</v>
      </c>
    </row>
    <row r="1251" spans="1:10">
      <c r="A1251"/>
      <c r="B1251"/>
      <c r="E1251"/>
      <c r="G1251" s="34">
        <f t="shared" si="151"/>
        <v>0</v>
      </c>
      <c r="J1251" s="34">
        <f t="shared" si="150"/>
        <v>0</v>
      </c>
    </row>
    <row r="1252" spans="1:10">
      <c r="A1252"/>
      <c r="B1252"/>
      <c r="E1252"/>
      <c r="G1252" s="34">
        <f t="shared" si="151"/>
        <v>0</v>
      </c>
      <c r="J1252" s="34">
        <f t="shared" si="150"/>
        <v>0</v>
      </c>
    </row>
    <row r="1253" spans="1:10">
      <c r="A1253"/>
      <c r="B1253"/>
      <c r="E1253"/>
      <c r="G1253" s="34">
        <f t="shared" si="151"/>
        <v>0</v>
      </c>
      <c r="J1253" s="34">
        <f t="shared" si="150"/>
        <v>0</v>
      </c>
    </row>
    <row r="1254" spans="1:10">
      <c r="A1254"/>
      <c r="B1254"/>
      <c r="E1254"/>
      <c r="G1254" s="34">
        <f t="shared" si="151"/>
        <v>0</v>
      </c>
      <c r="J1254" s="34">
        <f t="shared" si="150"/>
        <v>0</v>
      </c>
    </row>
    <row r="1255" spans="1:10">
      <c r="A1255"/>
      <c r="G1255" s="34">
        <f t="shared" si="151"/>
        <v>0</v>
      </c>
      <c r="J1255" s="34">
        <f t="shared" si="150"/>
        <v>0</v>
      </c>
    </row>
    <row r="1256" spans="1:10">
      <c r="A1256"/>
      <c r="G1256" s="34">
        <f t="shared" si="151"/>
        <v>0</v>
      </c>
      <c r="J1256" s="34">
        <f t="shared" si="150"/>
        <v>0</v>
      </c>
    </row>
    <row r="1257" spans="1:10">
      <c r="A1257"/>
      <c r="G1257" s="34">
        <f t="shared" si="151"/>
        <v>0</v>
      </c>
      <c r="J1257" s="34">
        <f t="shared" si="150"/>
        <v>0</v>
      </c>
    </row>
    <row r="1258" spans="1:10">
      <c r="A1258"/>
      <c r="G1258" s="34">
        <f t="shared" si="151"/>
        <v>0</v>
      </c>
      <c r="J1258" s="34">
        <f t="shared" si="150"/>
        <v>0</v>
      </c>
    </row>
    <row r="1259" spans="1:10">
      <c r="A1259"/>
      <c r="G1259" s="34">
        <f t="shared" si="151"/>
        <v>0</v>
      </c>
      <c r="J1259" s="34">
        <f t="shared" si="150"/>
        <v>0</v>
      </c>
    </row>
    <row r="1260" spans="1:10">
      <c r="A1260"/>
      <c r="G1260" s="34">
        <f t="shared" si="151"/>
        <v>0</v>
      </c>
      <c r="J1260" s="34">
        <f t="shared" si="150"/>
        <v>0</v>
      </c>
    </row>
    <row r="1261" spans="1:10">
      <c r="A1261"/>
      <c r="G1261" s="34">
        <f t="shared" si="151"/>
        <v>0</v>
      </c>
      <c r="J1261" s="34">
        <f t="shared" si="150"/>
        <v>0</v>
      </c>
    </row>
    <row r="1262" spans="1:10">
      <c r="A1262"/>
      <c r="G1262" s="34">
        <f t="shared" si="151"/>
        <v>0</v>
      </c>
      <c r="J1262" s="34">
        <f t="shared" si="150"/>
        <v>0</v>
      </c>
    </row>
    <row r="1263" spans="1:10">
      <c r="A1263"/>
      <c r="G1263" s="34">
        <f t="shared" si="151"/>
        <v>0</v>
      </c>
      <c r="J1263" s="34">
        <f t="shared" si="150"/>
        <v>0</v>
      </c>
    </row>
    <row r="1264" spans="1:10">
      <c r="A1264"/>
      <c r="G1264" s="34">
        <f t="shared" si="151"/>
        <v>0</v>
      </c>
      <c r="J1264" s="34">
        <f t="shared" si="150"/>
        <v>0</v>
      </c>
    </row>
    <row r="1265" spans="1:10">
      <c r="A1265"/>
    </row>
    <row r="1266" spans="1:10">
      <c r="A1266"/>
      <c r="B1266" s="38">
        <v>11102</v>
      </c>
      <c r="D1266" s="33" t="s">
        <v>200</v>
      </c>
      <c r="E1266" s="97">
        <f>'CC Details'!C74</f>
        <v>43875</v>
      </c>
      <c r="F1266" t="str">
        <f>_xlfn.CONCAT('CC Details'!D74,ledgers!$E$1,'CC Details'!H74)</f>
        <v xml:space="preserve">PURCHASE INTEREST - Fee </v>
      </c>
      <c r="G1266" s="34">
        <v>0</v>
      </c>
      <c r="H1266" s="34">
        <f>'CC Details'!E74</f>
        <v>20.68</v>
      </c>
      <c r="J1266" s="34">
        <f t="shared" ref="J1266:J1273" si="152">G1266+H1266-I1266</f>
        <v>20.68</v>
      </c>
    </row>
    <row r="1267" spans="1:10">
      <c r="A1267"/>
      <c r="E1267" s="97">
        <f>'CC Details'!C63</f>
        <v>43903</v>
      </c>
      <c r="F1267" t="str">
        <f>_xlfn.CONCAT('CC Details'!D63,ledgers!$E$1,'CC Details'!H63)</f>
        <v xml:space="preserve">PURCHASE INTEREST - Fee </v>
      </c>
      <c r="G1267" s="34">
        <f t="shared" ref="G1267:G1273" si="153">J1266</f>
        <v>20.68</v>
      </c>
      <c r="H1267" s="34">
        <f>'CC Details'!E63</f>
        <v>15.06</v>
      </c>
      <c r="J1267" s="34">
        <f t="shared" si="152"/>
        <v>35.74</v>
      </c>
    </row>
    <row r="1268" spans="1:10">
      <c r="A1268"/>
      <c r="E1268" s="97">
        <f>'CC Details'!C62</f>
        <v>43906</v>
      </c>
      <c r="F1268" t="str">
        <f>_xlfn.CONCAT('CC Details'!D62,ledgers!$E$1,'CC Details'!H62)</f>
        <v xml:space="preserve">INTEREST REVERSAL TORONTO, ON - Fee </v>
      </c>
      <c r="G1268" s="34">
        <f t="shared" si="153"/>
        <v>35.74</v>
      </c>
      <c r="I1268" s="34">
        <f>'CC Details'!F62</f>
        <v>20.68</v>
      </c>
      <c r="J1268" s="34">
        <f t="shared" si="152"/>
        <v>15.060000000000002</v>
      </c>
    </row>
    <row r="1269" spans="1:10">
      <c r="A1269"/>
      <c r="E1269" s="97">
        <f>'CC Details'!C61</f>
        <v>43906</v>
      </c>
      <c r="F1269" t="str">
        <f>_xlfn.CONCAT('CC Details'!D61,ledgers!$E$1,'CC Details'!H61)</f>
        <v xml:space="preserve">INTEREST REVERSAL TORONTO, ON - Fee </v>
      </c>
      <c r="G1269" s="34">
        <f t="shared" si="153"/>
        <v>15.060000000000002</v>
      </c>
      <c r="I1269" s="34">
        <f>'CC Details'!F61</f>
        <v>15.06</v>
      </c>
      <c r="J1269" s="34">
        <f t="shared" si="152"/>
        <v>0</v>
      </c>
    </row>
    <row r="1270" spans="1:10">
      <c r="E1270" s="97">
        <f>'CC Details'!C33</f>
        <v>43935</v>
      </c>
      <c r="F1270" t="str">
        <f>_xlfn.CONCAT('CC Details'!D33,ledgers!$E$1,'CC Details'!H33)</f>
        <v xml:space="preserve">PURCHASE INTEREST - Fee </v>
      </c>
      <c r="G1270" s="34">
        <f t="shared" si="153"/>
        <v>0</v>
      </c>
      <c r="H1270" s="34">
        <f>'CC Details'!E33</f>
        <v>0.08</v>
      </c>
      <c r="J1270" s="34">
        <f t="shared" si="152"/>
        <v>0.08</v>
      </c>
    </row>
    <row r="1271" spans="1:10">
      <c r="A1271"/>
      <c r="B1271"/>
      <c r="E1271" s="97">
        <f>'CC Details'!C32</f>
        <v>43936</v>
      </c>
      <c r="F1271" t="str">
        <f>_xlfn.CONCAT('CC Details'!D32,ledgers!$E$1,'CC Details'!H32)</f>
        <v xml:space="preserve">INTEREST REVERSAL TORONTO, ON - Fee </v>
      </c>
      <c r="G1271" s="34">
        <f t="shared" si="153"/>
        <v>0.08</v>
      </c>
      <c r="I1271" s="34">
        <f>'CC Details'!F32</f>
        <v>0.08</v>
      </c>
      <c r="J1271" s="34">
        <f>G1271+H1271-I1271</f>
        <v>0</v>
      </c>
    </row>
    <row r="1272" spans="1:10">
      <c r="A1272"/>
      <c r="B1272"/>
      <c r="G1272" s="34">
        <f t="shared" si="153"/>
        <v>0</v>
      </c>
      <c r="J1272" s="34">
        <f t="shared" si="152"/>
        <v>0</v>
      </c>
    </row>
    <row r="1273" spans="1:10">
      <c r="A1273"/>
      <c r="B1273"/>
      <c r="G1273" s="34">
        <f t="shared" si="153"/>
        <v>0</v>
      </c>
      <c r="J1273" s="34">
        <f t="shared" si="152"/>
        <v>0</v>
      </c>
    </row>
    <row r="1274" spans="1:10">
      <c r="A1274"/>
    </row>
    <row r="1275" spans="1:10">
      <c r="A1275"/>
    </row>
    <row r="1276" spans="1:10" ht="13.5" thickBot="1">
      <c r="A1276"/>
      <c r="B1276"/>
      <c r="H1276" s="44">
        <f>SUM(H7:H1275)</f>
        <v>289657.83680451766</v>
      </c>
      <c r="I1276" s="44">
        <f>SUM(I7:I1275)</f>
        <v>289657.83680451754</v>
      </c>
    </row>
    <row r="1277" spans="1:10" ht="13.5" thickTop="1">
      <c r="A1277"/>
      <c r="B1277"/>
    </row>
    <row r="1278" spans="1:10">
      <c r="A1278"/>
    </row>
    <row r="1281" spans="1:1">
      <c r="A1281"/>
    </row>
    <row r="1282" spans="1:1">
      <c r="A1282"/>
    </row>
  </sheetData>
  <mergeCells count="6">
    <mergeCell ref="F5:F6"/>
    <mergeCell ref="E5:E6"/>
    <mergeCell ref="D5:D6"/>
    <mergeCell ref="B5:B6"/>
    <mergeCell ref="A5:A6"/>
    <mergeCell ref="C5:C6"/>
  </mergeCells>
  <hyperlinks>
    <hyperlink ref="I1" r:id="rId1"/>
  </hyperlinks>
  <pageMargins left="0.7" right="0.7" top="0.75" bottom="0.75" header="0.3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  <outlinePr summaryBelow="0" summaryRight="0"/>
  </sheetPr>
  <dimension ref="A1:N1001"/>
  <sheetViews>
    <sheetView workbookViewId="0">
      <selection activeCell="B10" sqref="B10"/>
    </sheetView>
  </sheetViews>
  <sheetFormatPr defaultColWidth="14.42578125" defaultRowHeight="12.75"/>
  <cols>
    <col min="1" max="1" width="14.42578125" style="310"/>
    <col min="2" max="2" width="14.42578125" style="311"/>
    <col min="3" max="3" width="33.140625" style="311" customWidth="1"/>
    <col min="4" max="16384" width="14.42578125" style="311"/>
  </cols>
  <sheetData>
    <row r="1" spans="1:11" ht="13.5" thickBot="1">
      <c r="C1" s="312"/>
      <c r="D1" s="313" t="s">
        <v>275</v>
      </c>
      <c r="E1" s="313" t="s">
        <v>243</v>
      </c>
      <c r="F1" s="312">
        <v>1.3</v>
      </c>
      <c r="G1" s="312"/>
      <c r="H1" s="312"/>
      <c r="J1" s="312"/>
    </row>
    <row r="2" spans="1:11" ht="26.25" thickBot="1">
      <c r="A2" s="314" t="s">
        <v>896</v>
      </c>
      <c r="C2" s="315" t="s">
        <v>904</v>
      </c>
      <c r="D2" s="316">
        <v>4600</v>
      </c>
      <c r="E2" s="316"/>
      <c r="F2" s="315" t="s">
        <v>768</v>
      </c>
      <c r="G2" s="315" t="s">
        <v>753</v>
      </c>
      <c r="H2" s="315"/>
      <c r="I2" s="315"/>
      <c r="J2" s="312"/>
      <c r="K2" s="312"/>
    </row>
    <row r="3" spans="1:11" ht="13.5" thickBot="1">
      <c r="A3" s="314" t="s">
        <v>896</v>
      </c>
      <c r="C3" s="315" t="s">
        <v>905</v>
      </c>
      <c r="D3" s="316">
        <v>4980</v>
      </c>
      <c r="E3" s="316"/>
      <c r="F3" s="315" t="s">
        <v>275</v>
      </c>
      <c r="G3" s="315" t="s">
        <v>753</v>
      </c>
      <c r="H3" s="315"/>
      <c r="I3" s="315"/>
    </row>
    <row r="4" spans="1:11" ht="26.25" thickBot="1">
      <c r="A4" s="314" t="s">
        <v>896</v>
      </c>
      <c r="C4" s="315" t="s">
        <v>906</v>
      </c>
      <c r="D4" s="316">
        <v>5116</v>
      </c>
      <c r="E4" s="316"/>
      <c r="F4" s="315" t="s">
        <v>275</v>
      </c>
      <c r="G4" s="315" t="s">
        <v>753</v>
      </c>
      <c r="H4" s="315"/>
      <c r="I4" s="315"/>
      <c r="J4" s="312"/>
    </row>
    <row r="5" spans="1:11" ht="13.5" thickBot="1">
      <c r="A5" s="310" t="s">
        <v>655</v>
      </c>
      <c r="B5" s="319"/>
      <c r="C5" s="315" t="s">
        <v>907</v>
      </c>
      <c r="D5" s="316">
        <v>88</v>
      </c>
      <c r="E5" s="316"/>
      <c r="F5" s="315" t="s">
        <v>768</v>
      </c>
      <c r="G5" s="315" t="s">
        <v>755</v>
      </c>
      <c r="H5" s="317">
        <v>40391</v>
      </c>
      <c r="I5" s="315"/>
    </row>
    <row r="6" spans="1:11" ht="13.5" thickBot="1">
      <c r="A6" s="310" t="s">
        <v>887</v>
      </c>
      <c r="B6" s="319"/>
      <c r="C6" s="315" t="s">
        <v>908</v>
      </c>
      <c r="D6" s="316">
        <v>40</v>
      </c>
      <c r="E6" s="316"/>
      <c r="F6" s="315" t="s">
        <v>768</v>
      </c>
      <c r="G6" s="315" t="s">
        <v>763</v>
      </c>
      <c r="H6" s="317">
        <v>40756</v>
      </c>
      <c r="I6" s="315"/>
    </row>
    <row r="7" spans="1:11" ht="13.5" thickBot="1">
      <c r="A7" s="310" t="s">
        <v>653</v>
      </c>
      <c r="B7" s="319"/>
      <c r="C7" s="315" t="s">
        <v>909</v>
      </c>
      <c r="E7" s="316">
        <v>788.5</v>
      </c>
      <c r="F7" s="315" t="s">
        <v>820</v>
      </c>
      <c r="G7" s="315" t="s">
        <v>753</v>
      </c>
      <c r="H7" s="317">
        <v>40756</v>
      </c>
      <c r="I7" s="315"/>
    </row>
    <row r="8" spans="1:11" ht="13.5" thickBot="1">
      <c r="A8" s="310" t="s">
        <v>888</v>
      </c>
      <c r="B8" s="319"/>
      <c r="C8" s="315" t="s">
        <v>910</v>
      </c>
      <c r="D8" s="316">
        <v>70</v>
      </c>
      <c r="E8" s="316"/>
      <c r="F8" s="315" t="s">
        <v>768</v>
      </c>
      <c r="G8" s="315" t="s">
        <v>753</v>
      </c>
      <c r="H8" s="317">
        <v>40756</v>
      </c>
      <c r="I8" s="315"/>
    </row>
    <row r="9" spans="1:11" ht="13.5" thickBot="1">
      <c r="A9" s="310" t="s">
        <v>660</v>
      </c>
      <c r="B9" s="319"/>
      <c r="C9" s="315" t="s">
        <v>911</v>
      </c>
      <c r="D9" s="316">
        <v>493</v>
      </c>
      <c r="E9" s="316"/>
      <c r="F9" s="315" t="s">
        <v>275</v>
      </c>
      <c r="G9" s="315" t="s">
        <v>748</v>
      </c>
      <c r="H9" s="317">
        <v>41122</v>
      </c>
      <c r="I9" s="315"/>
    </row>
    <row r="10" spans="1:11" ht="13.5" thickBot="1">
      <c r="A10" s="318" t="s">
        <v>187</v>
      </c>
      <c r="B10" s="321"/>
      <c r="C10" s="315" t="s">
        <v>912</v>
      </c>
      <c r="E10" s="316">
        <v>626</v>
      </c>
      <c r="F10" s="315" t="s">
        <v>820</v>
      </c>
      <c r="G10" s="315" t="s">
        <v>753</v>
      </c>
      <c r="H10" s="317">
        <v>41122</v>
      </c>
      <c r="I10" s="315"/>
    </row>
    <row r="11" spans="1:11" ht="13.5" thickBot="1">
      <c r="A11" s="310" t="s">
        <v>838</v>
      </c>
      <c r="B11" s="319"/>
      <c r="C11" s="315" t="s">
        <v>913</v>
      </c>
      <c r="E11" s="316">
        <v>57</v>
      </c>
      <c r="F11" s="315" t="s">
        <v>820</v>
      </c>
      <c r="G11" s="315" t="s">
        <v>753</v>
      </c>
      <c r="H11" s="317">
        <v>41487</v>
      </c>
      <c r="I11" s="315"/>
    </row>
    <row r="12" spans="1:11" ht="26.25" thickBot="1">
      <c r="A12" s="310" t="s">
        <v>896</v>
      </c>
      <c r="C12" s="315" t="s">
        <v>914</v>
      </c>
      <c r="D12" s="316">
        <v>2150</v>
      </c>
      <c r="E12" s="316"/>
      <c r="F12" s="315" t="s">
        <v>768</v>
      </c>
      <c r="G12" s="315" t="s">
        <v>763</v>
      </c>
      <c r="H12" s="317">
        <v>41487</v>
      </c>
      <c r="I12" s="315"/>
    </row>
    <row r="13" spans="1:11" ht="13.5" thickBot="1">
      <c r="A13" s="310" t="s">
        <v>702</v>
      </c>
      <c r="B13" s="319"/>
      <c r="C13" s="315" t="s">
        <v>915</v>
      </c>
      <c r="E13" s="316">
        <v>700</v>
      </c>
      <c r="F13" s="315" t="s">
        <v>820</v>
      </c>
      <c r="G13" s="315" t="s">
        <v>753</v>
      </c>
      <c r="H13" s="317">
        <v>41852</v>
      </c>
      <c r="I13" s="315"/>
    </row>
    <row r="14" spans="1:11" ht="13.5" thickBot="1">
      <c r="A14" s="310" t="s">
        <v>88</v>
      </c>
      <c r="B14" s="319"/>
      <c r="C14" s="315" t="s">
        <v>862</v>
      </c>
      <c r="D14" s="316">
        <v>150</v>
      </c>
      <c r="E14" s="316"/>
      <c r="F14" s="315" t="s">
        <v>768</v>
      </c>
      <c r="G14" s="315" t="s">
        <v>753</v>
      </c>
      <c r="H14" s="317">
        <v>42217</v>
      </c>
      <c r="I14" s="315"/>
    </row>
    <row r="15" spans="1:11" ht="13.5" thickBot="1">
      <c r="A15" s="310" t="s">
        <v>654</v>
      </c>
      <c r="B15" s="319"/>
      <c r="C15" s="315" t="s">
        <v>858</v>
      </c>
      <c r="D15" s="316">
        <v>286</v>
      </c>
      <c r="E15" s="316"/>
      <c r="F15" s="315" t="s">
        <v>768</v>
      </c>
      <c r="G15" s="315" t="s">
        <v>763</v>
      </c>
      <c r="H15" s="317">
        <v>42217</v>
      </c>
      <c r="I15" s="315"/>
    </row>
    <row r="16" spans="1:11" ht="13.5" thickBot="1">
      <c r="A16" s="310" t="s">
        <v>702</v>
      </c>
      <c r="B16" s="319"/>
      <c r="C16" s="315" t="s">
        <v>916</v>
      </c>
      <c r="D16" s="316">
        <v>836</v>
      </c>
      <c r="E16" s="316"/>
      <c r="F16" s="315" t="s">
        <v>768</v>
      </c>
      <c r="G16" s="315" t="s">
        <v>755</v>
      </c>
      <c r="H16" s="317">
        <v>44044</v>
      </c>
      <c r="I16" s="315"/>
    </row>
    <row r="17" spans="1:14" ht="13.5" thickBot="1">
      <c r="A17" s="310" t="s">
        <v>653</v>
      </c>
      <c r="B17" s="320"/>
      <c r="C17" s="315" t="s">
        <v>917</v>
      </c>
      <c r="E17" s="316">
        <v>867</v>
      </c>
      <c r="F17" s="315" t="s">
        <v>820</v>
      </c>
      <c r="G17" s="315" t="s">
        <v>755</v>
      </c>
      <c r="H17" s="315"/>
      <c r="I17" s="315"/>
    </row>
    <row r="18" spans="1:14" ht="13.5" thickBot="1">
      <c r="A18" s="310" t="s">
        <v>662</v>
      </c>
      <c r="B18" s="319"/>
      <c r="C18" s="315" t="s">
        <v>876</v>
      </c>
      <c r="E18" s="316">
        <v>50</v>
      </c>
      <c r="F18" s="315" t="s">
        <v>820</v>
      </c>
      <c r="G18" s="315" t="s">
        <v>755</v>
      </c>
      <c r="H18" s="315"/>
      <c r="I18" s="315"/>
    </row>
    <row r="19" spans="1:14" ht="13.5" thickBot="1">
      <c r="A19" s="310" t="s">
        <v>663</v>
      </c>
      <c r="B19" s="319"/>
      <c r="C19" s="315" t="s">
        <v>918</v>
      </c>
      <c r="D19" s="316">
        <v>367</v>
      </c>
      <c r="E19" s="316"/>
      <c r="F19" s="315" t="s">
        <v>768</v>
      </c>
      <c r="G19" s="315" t="s">
        <v>763</v>
      </c>
      <c r="H19" s="316">
        <v>30</v>
      </c>
      <c r="I19" s="315"/>
    </row>
    <row r="20" spans="1:14" ht="13.5" thickBot="1">
      <c r="A20" s="310" t="s">
        <v>654</v>
      </c>
      <c r="B20" s="319"/>
      <c r="C20" s="315" t="s">
        <v>858</v>
      </c>
      <c r="D20" s="316">
        <v>151.38</v>
      </c>
      <c r="E20" s="316"/>
      <c r="F20" s="315" t="s">
        <v>768</v>
      </c>
      <c r="G20" s="315" t="s">
        <v>763</v>
      </c>
      <c r="H20" s="316">
        <v>30</v>
      </c>
      <c r="I20" s="315"/>
    </row>
    <row r="21" spans="1:14" ht="13.5" thickBot="1">
      <c r="A21" s="310" t="s">
        <v>705</v>
      </c>
      <c r="B21" s="320"/>
      <c r="C21" s="315" t="s">
        <v>919</v>
      </c>
      <c r="D21" s="316">
        <v>3571</v>
      </c>
      <c r="E21" s="316"/>
      <c r="F21" s="315" t="s">
        <v>768</v>
      </c>
      <c r="G21" s="315" t="s">
        <v>763</v>
      </c>
      <c r="H21" s="316">
        <v>31</v>
      </c>
      <c r="I21" s="315"/>
    </row>
    <row r="22" spans="1:14" ht="13.5" thickBot="1">
      <c r="A22" s="310" t="s">
        <v>704</v>
      </c>
      <c r="B22" s="319"/>
      <c r="C22" s="315" t="s">
        <v>920</v>
      </c>
      <c r="D22" s="316">
        <v>250</v>
      </c>
      <c r="E22" s="316"/>
      <c r="F22" s="315" t="s">
        <v>768</v>
      </c>
      <c r="G22" s="315" t="s">
        <v>763</v>
      </c>
      <c r="H22" s="316">
        <v>31</v>
      </c>
      <c r="I22" s="315"/>
      <c r="J22" s="312"/>
      <c r="K22" s="312"/>
      <c r="N22" s="312"/>
    </row>
    <row r="23" spans="1:14" ht="13.5" thickBot="1">
      <c r="C23" s="315"/>
      <c r="D23" s="315"/>
      <c r="E23" s="315"/>
      <c r="F23" s="315"/>
      <c r="G23" s="315"/>
      <c r="H23" s="315"/>
      <c r="I23" s="315"/>
    </row>
    <row r="24" spans="1:14">
      <c r="C24" s="312"/>
      <c r="D24" s="312"/>
      <c r="E24" s="312"/>
      <c r="F24" s="312"/>
      <c r="G24" s="312"/>
    </row>
    <row r="25" spans="1:14">
      <c r="C25" s="312"/>
      <c r="D25" s="312"/>
      <c r="E25" s="312"/>
      <c r="F25" s="312"/>
      <c r="G25" s="312"/>
    </row>
    <row r="26" spans="1:14">
      <c r="C26" s="312"/>
      <c r="D26" s="312"/>
      <c r="E26" s="312"/>
      <c r="F26" s="312"/>
      <c r="G26" s="312"/>
    </row>
    <row r="27" spans="1:14">
      <c r="C27" s="312"/>
    </row>
    <row r="28" spans="1:14">
      <c r="C28" s="312"/>
    </row>
    <row r="29" spans="1:14">
      <c r="C29" s="312"/>
    </row>
    <row r="30" spans="1:14">
      <c r="C30" s="312"/>
    </row>
    <row r="31" spans="1:14">
      <c r="C31" s="312"/>
    </row>
    <row r="32" spans="1:14">
      <c r="C32" s="312"/>
    </row>
    <row r="33" spans="3:8">
      <c r="C33" s="312"/>
    </row>
    <row r="34" spans="3:8">
      <c r="C34" s="312"/>
    </row>
    <row r="35" spans="3:8">
      <c r="C35" s="312"/>
    </row>
    <row r="36" spans="3:8">
      <c r="C36" s="312"/>
    </row>
    <row r="37" spans="3:8">
      <c r="C37" s="312"/>
      <c r="D37" s="312"/>
      <c r="E37" s="312"/>
      <c r="F37" s="312"/>
      <c r="G37" s="312"/>
    </row>
    <row r="38" spans="3:8">
      <c r="C38" s="312"/>
      <c r="D38" s="312"/>
      <c r="E38" s="312"/>
      <c r="F38" s="312"/>
      <c r="G38" s="312"/>
      <c r="H38" s="312"/>
    </row>
    <row r="39" spans="3:8">
      <c r="C39" s="312"/>
      <c r="D39" s="312"/>
      <c r="E39" s="312"/>
      <c r="F39" s="312"/>
    </row>
    <row r="40" spans="3:8">
      <c r="C40" s="312"/>
      <c r="D40" s="312"/>
      <c r="E40" s="312"/>
      <c r="F40" s="312"/>
    </row>
    <row r="41" spans="3:8">
      <c r="C41" s="312"/>
      <c r="D41" s="312"/>
      <c r="E41" s="312"/>
      <c r="F41" s="312"/>
      <c r="G41" s="312"/>
    </row>
    <row r="42" spans="3:8">
      <c r="C42" s="312"/>
    </row>
    <row r="43" spans="3:8">
      <c r="C43" s="312"/>
    </row>
    <row r="44" spans="3:8">
      <c r="C44" s="312"/>
    </row>
    <row r="45" spans="3:8">
      <c r="C45" s="312"/>
    </row>
    <row r="46" spans="3:8">
      <c r="C46" s="312"/>
    </row>
    <row r="47" spans="3:8">
      <c r="C47" s="312"/>
    </row>
    <row r="48" spans="3:8">
      <c r="C48" s="312"/>
    </row>
    <row r="49" spans="3:3">
      <c r="C49" s="312"/>
    </row>
    <row r="50" spans="3:3">
      <c r="C50" s="312"/>
    </row>
    <row r="51" spans="3:3">
      <c r="C51" s="312"/>
    </row>
    <row r="52" spans="3:3">
      <c r="C52" s="312"/>
    </row>
    <row r="53" spans="3:3">
      <c r="C53" s="312"/>
    </row>
    <row r="54" spans="3:3">
      <c r="C54" s="312"/>
    </row>
    <row r="55" spans="3:3">
      <c r="C55" s="312"/>
    </row>
    <row r="56" spans="3:3">
      <c r="C56" s="312"/>
    </row>
    <row r="57" spans="3:3">
      <c r="C57" s="312"/>
    </row>
    <row r="58" spans="3:3">
      <c r="C58" s="312"/>
    </row>
    <row r="59" spans="3:3">
      <c r="C59" s="312"/>
    </row>
    <row r="60" spans="3:3">
      <c r="C60" s="312"/>
    </row>
    <row r="61" spans="3:3">
      <c r="C61" s="312"/>
    </row>
    <row r="62" spans="3:3">
      <c r="C62" s="312"/>
    </row>
    <row r="63" spans="3:3">
      <c r="C63" s="312"/>
    </row>
    <row r="64" spans="3:3">
      <c r="C64" s="312"/>
    </row>
    <row r="65" spans="3:3">
      <c r="C65" s="312"/>
    </row>
    <row r="66" spans="3:3">
      <c r="C66" s="312"/>
    </row>
    <row r="67" spans="3:3">
      <c r="C67" s="312"/>
    </row>
    <row r="68" spans="3:3">
      <c r="C68" s="312"/>
    </row>
    <row r="69" spans="3:3">
      <c r="C69" s="312"/>
    </row>
    <row r="70" spans="3:3">
      <c r="C70" s="312"/>
    </row>
    <row r="71" spans="3:3">
      <c r="C71" s="312"/>
    </row>
    <row r="72" spans="3:3">
      <c r="C72" s="312"/>
    </row>
    <row r="73" spans="3:3">
      <c r="C73" s="312"/>
    </row>
    <row r="74" spans="3:3">
      <c r="C74" s="312"/>
    </row>
    <row r="75" spans="3:3">
      <c r="C75" s="312"/>
    </row>
    <row r="76" spans="3:3">
      <c r="C76" s="312"/>
    </row>
    <row r="77" spans="3:3">
      <c r="C77" s="312"/>
    </row>
    <row r="78" spans="3:3">
      <c r="C78" s="312"/>
    </row>
    <row r="79" spans="3:3">
      <c r="C79" s="312"/>
    </row>
    <row r="80" spans="3:3">
      <c r="C80" s="312"/>
    </row>
    <row r="81" spans="3:3">
      <c r="C81" s="312"/>
    </row>
    <row r="82" spans="3:3">
      <c r="C82" s="312"/>
    </row>
    <row r="83" spans="3:3">
      <c r="C83" s="312"/>
    </row>
    <row r="84" spans="3:3">
      <c r="C84" s="312"/>
    </row>
    <row r="85" spans="3:3">
      <c r="C85" s="312"/>
    </row>
    <row r="86" spans="3:3">
      <c r="C86" s="312"/>
    </row>
    <row r="87" spans="3:3">
      <c r="C87" s="312"/>
    </row>
    <row r="88" spans="3:3">
      <c r="C88" s="312"/>
    </row>
    <row r="89" spans="3:3">
      <c r="C89" s="312"/>
    </row>
    <row r="90" spans="3:3">
      <c r="C90" s="312"/>
    </row>
    <row r="91" spans="3:3">
      <c r="C91" s="312"/>
    </row>
    <row r="92" spans="3:3">
      <c r="C92" s="312"/>
    </row>
    <row r="93" spans="3:3">
      <c r="C93" s="312"/>
    </row>
    <row r="94" spans="3:3">
      <c r="C94" s="312"/>
    </row>
    <row r="95" spans="3:3">
      <c r="C95" s="312"/>
    </row>
    <row r="96" spans="3:3">
      <c r="C96" s="312"/>
    </row>
    <row r="97" spans="3:3">
      <c r="C97" s="312"/>
    </row>
    <row r="98" spans="3:3">
      <c r="C98" s="312"/>
    </row>
    <row r="99" spans="3:3">
      <c r="C99" s="312"/>
    </row>
    <row r="100" spans="3:3">
      <c r="C100" s="312"/>
    </row>
    <row r="101" spans="3:3">
      <c r="C101" s="312"/>
    </row>
    <row r="102" spans="3:3">
      <c r="C102" s="312"/>
    </row>
    <row r="103" spans="3:3">
      <c r="C103" s="312"/>
    </row>
    <row r="104" spans="3:3">
      <c r="C104" s="312"/>
    </row>
    <row r="105" spans="3:3">
      <c r="C105" s="312"/>
    </row>
    <row r="106" spans="3:3">
      <c r="C106" s="312"/>
    </row>
    <row r="107" spans="3:3">
      <c r="C107" s="312"/>
    </row>
    <row r="108" spans="3:3">
      <c r="C108" s="312"/>
    </row>
    <row r="109" spans="3:3">
      <c r="C109" s="312"/>
    </row>
    <row r="110" spans="3:3">
      <c r="C110" s="312"/>
    </row>
    <row r="111" spans="3:3">
      <c r="C111" s="312"/>
    </row>
    <row r="112" spans="3:3">
      <c r="C112" s="312"/>
    </row>
    <row r="113" spans="3:3">
      <c r="C113" s="312"/>
    </row>
    <row r="114" spans="3:3">
      <c r="C114" s="312"/>
    </row>
    <row r="115" spans="3:3">
      <c r="C115" s="312"/>
    </row>
    <row r="116" spans="3:3">
      <c r="C116" s="312"/>
    </row>
    <row r="117" spans="3:3">
      <c r="C117" s="312"/>
    </row>
    <row r="118" spans="3:3">
      <c r="C118" s="312"/>
    </row>
    <row r="119" spans="3:3">
      <c r="C119" s="312"/>
    </row>
    <row r="120" spans="3:3">
      <c r="C120" s="312"/>
    </row>
    <row r="121" spans="3:3">
      <c r="C121" s="312"/>
    </row>
    <row r="122" spans="3:3">
      <c r="C122" s="312"/>
    </row>
    <row r="123" spans="3:3">
      <c r="C123" s="312"/>
    </row>
    <row r="124" spans="3:3">
      <c r="C124" s="312"/>
    </row>
    <row r="125" spans="3:3">
      <c r="C125" s="312"/>
    </row>
    <row r="126" spans="3:3">
      <c r="C126" s="312"/>
    </row>
    <row r="127" spans="3:3">
      <c r="C127" s="312"/>
    </row>
    <row r="128" spans="3:3">
      <c r="C128" s="312"/>
    </row>
    <row r="129" spans="3:3">
      <c r="C129" s="312"/>
    </row>
    <row r="130" spans="3:3">
      <c r="C130" s="312"/>
    </row>
    <row r="131" spans="3:3">
      <c r="C131" s="312"/>
    </row>
    <row r="132" spans="3:3">
      <c r="C132" s="312"/>
    </row>
    <row r="133" spans="3:3">
      <c r="C133" s="312"/>
    </row>
    <row r="134" spans="3:3">
      <c r="C134" s="312"/>
    </row>
    <row r="135" spans="3:3">
      <c r="C135" s="312"/>
    </row>
    <row r="136" spans="3:3">
      <c r="C136" s="312"/>
    </row>
    <row r="137" spans="3:3">
      <c r="C137" s="312"/>
    </row>
    <row r="138" spans="3:3">
      <c r="C138" s="312"/>
    </row>
    <row r="139" spans="3:3">
      <c r="C139" s="312"/>
    </row>
    <row r="140" spans="3:3">
      <c r="C140" s="312"/>
    </row>
    <row r="141" spans="3:3">
      <c r="C141" s="312"/>
    </row>
    <row r="142" spans="3:3">
      <c r="C142" s="312"/>
    </row>
    <row r="143" spans="3:3">
      <c r="C143" s="312"/>
    </row>
    <row r="144" spans="3:3">
      <c r="C144" s="312"/>
    </row>
    <row r="145" spans="3:3">
      <c r="C145" s="312"/>
    </row>
    <row r="146" spans="3:3">
      <c r="C146" s="312"/>
    </row>
    <row r="147" spans="3:3">
      <c r="C147" s="312"/>
    </row>
    <row r="148" spans="3:3">
      <c r="C148" s="312"/>
    </row>
    <row r="149" spans="3:3">
      <c r="C149" s="312"/>
    </row>
    <row r="150" spans="3:3">
      <c r="C150" s="312"/>
    </row>
    <row r="151" spans="3:3">
      <c r="C151" s="312"/>
    </row>
    <row r="152" spans="3:3">
      <c r="C152" s="312"/>
    </row>
    <row r="153" spans="3:3">
      <c r="C153" s="312"/>
    </row>
    <row r="154" spans="3:3">
      <c r="C154" s="312"/>
    </row>
    <row r="155" spans="3:3">
      <c r="C155" s="312"/>
    </row>
    <row r="156" spans="3:3">
      <c r="C156" s="312"/>
    </row>
    <row r="157" spans="3:3">
      <c r="C157" s="312"/>
    </row>
    <row r="158" spans="3:3">
      <c r="C158" s="312"/>
    </row>
    <row r="159" spans="3:3">
      <c r="C159" s="312"/>
    </row>
    <row r="160" spans="3:3">
      <c r="C160" s="312"/>
    </row>
    <row r="161" spans="3:3">
      <c r="C161" s="312"/>
    </row>
    <row r="162" spans="3:3">
      <c r="C162" s="312"/>
    </row>
    <row r="163" spans="3:3">
      <c r="C163" s="312"/>
    </row>
    <row r="164" spans="3:3">
      <c r="C164" s="312"/>
    </row>
    <row r="165" spans="3:3">
      <c r="C165" s="312"/>
    </row>
    <row r="166" spans="3:3">
      <c r="C166" s="312"/>
    </row>
    <row r="167" spans="3:3">
      <c r="C167" s="312"/>
    </row>
    <row r="168" spans="3:3">
      <c r="C168" s="312"/>
    </row>
    <row r="169" spans="3:3">
      <c r="C169" s="312"/>
    </row>
    <row r="170" spans="3:3">
      <c r="C170" s="312"/>
    </row>
    <row r="171" spans="3:3">
      <c r="C171" s="312"/>
    </row>
    <row r="172" spans="3:3">
      <c r="C172" s="312"/>
    </row>
    <row r="173" spans="3:3">
      <c r="C173" s="312"/>
    </row>
    <row r="174" spans="3:3">
      <c r="C174" s="312"/>
    </row>
    <row r="175" spans="3:3">
      <c r="C175" s="312"/>
    </row>
    <row r="176" spans="3:3">
      <c r="C176" s="312"/>
    </row>
    <row r="177" spans="3:3">
      <c r="C177" s="312"/>
    </row>
    <row r="178" spans="3:3">
      <c r="C178" s="312"/>
    </row>
    <row r="179" spans="3:3">
      <c r="C179" s="312"/>
    </row>
    <row r="180" spans="3:3">
      <c r="C180" s="312"/>
    </row>
    <row r="181" spans="3:3">
      <c r="C181" s="312"/>
    </row>
    <row r="182" spans="3:3">
      <c r="C182" s="312"/>
    </row>
    <row r="183" spans="3:3">
      <c r="C183" s="312"/>
    </row>
    <row r="184" spans="3:3">
      <c r="C184" s="312"/>
    </row>
    <row r="185" spans="3:3">
      <c r="C185" s="312"/>
    </row>
    <row r="186" spans="3:3">
      <c r="C186" s="312"/>
    </row>
    <row r="187" spans="3:3">
      <c r="C187" s="312"/>
    </row>
    <row r="188" spans="3:3">
      <c r="C188" s="312"/>
    </row>
    <row r="189" spans="3:3">
      <c r="C189" s="312"/>
    </row>
    <row r="190" spans="3:3">
      <c r="C190" s="312"/>
    </row>
    <row r="191" spans="3:3">
      <c r="C191" s="312"/>
    </row>
    <row r="192" spans="3:3">
      <c r="C192" s="312"/>
    </row>
    <row r="193" spans="3:3">
      <c r="C193" s="312"/>
    </row>
    <row r="194" spans="3:3">
      <c r="C194" s="312"/>
    </row>
    <row r="195" spans="3:3">
      <c r="C195" s="312"/>
    </row>
    <row r="196" spans="3:3">
      <c r="C196" s="312"/>
    </row>
    <row r="197" spans="3:3">
      <c r="C197" s="312"/>
    </row>
    <row r="198" spans="3:3">
      <c r="C198" s="312"/>
    </row>
    <row r="199" spans="3:3">
      <c r="C199" s="312"/>
    </row>
    <row r="200" spans="3:3">
      <c r="C200" s="312"/>
    </row>
    <row r="201" spans="3:3">
      <c r="C201" s="312"/>
    </row>
    <row r="202" spans="3:3">
      <c r="C202" s="312"/>
    </row>
    <row r="203" spans="3:3">
      <c r="C203" s="312"/>
    </row>
    <row r="204" spans="3:3">
      <c r="C204" s="312"/>
    </row>
    <row r="205" spans="3:3">
      <c r="C205" s="312"/>
    </row>
    <row r="206" spans="3:3">
      <c r="C206" s="312"/>
    </row>
    <row r="207" spans="3:3">
      <c r="C207" s="312"/>
    </row>
    <row r="208" spans="3:3">
      <c r="C208" s="312"/>
    </row>
    <row r="209" spans="3:3">
      <c r="C209" s="312"/>
    </row>
    <row r="210" spans="3:3">
      <c r="C210" s="312"/>
    </row>
    <row r="211" spans="3:3">
      <c r="C211" s="312"/>
    </row>
    <row r="212" spans="3:3">
      <c r="C212" s="312"/>
    </row>
    <row r="213" spans="3:3">
      <c r="C213" s="312"/>
    </row>
    <row r="214" spans="3:3">
      <c r="C214" s="312"/>
    </row>
    <row r="215" spans="3:3">
      <c r="C215" s="312"/>
    </row>
    <row r="216" spans="3:3">
      <c r="C216" s="312"/>
    </row>
    <row r="217" spans="3:3">
      <c r="C217" s="312"/>
    </row>
    <row r="218" spans="3:3">
      <c r="C218" s="312"/>
    </row>
    <row r="219" spans="3:3">
      <c r="C219" s="312"/>
    </row>
    <row r="220" spans="3:3">
      <c r="C220" s="312"/>
    </row>
    <row r="221" spans="3:3">
      <c r="C221" s="312"/>
    </row>
    <row r="222" spans="3:3">
      <c r="C222" s="312"/>
    </row>
    <row r="223" spans="3:3">
      <c r="C223" s="312"/>
    </row>
    <row r="224" spans="3:3">
      <c r="C224" s="312"/>
    </row>
    <row r="225" spans="3:3">
      <c r="C225" s="312"/>
    </row>
    <row r="226" spans="3:3">
      <c r="C226" s="312"/>
    </row>
    <row r="227" spans="3:3">
      <c r="C227" s="312"/>
    </row>
    <row r="228" spans="3:3">
      <c r="C228" s="312"/>
    </row>
    <row r="229" spans="3:3">
      <c r="C229" s="312"/>
    </row>
    <row r="230" spans="3:3">
      <c r="C230" s="312"/>
    </row>
    <row r="231" spans="3:3">
      <c r="C231" s="312"/>
    </row>
    <row r="232" spans="3:3">
      <c r="C232" s="312"/>
    </row>
    <row r="233" spans="3:3">
      <c r="C233" s="312"/>
    </row>
    <row r="234" spans="3:3">
      <c r="C234" s="312"/>
    </row>
    <row r="235" spans="3:3">
      <c r="C235" s="312"/>
    </row>
    <row r="236" spans="3:3">
      <c r="C236" s="312"/>
    </row>
    <row r="237" spans="3:3">
      <c r="C237" s="312"/>
    </row>
    <row r="238" spans="3:3">
      <c r="C238" s="312"/>
    </row>
    <row r="239" spans="3:3">
      <c r="C239" s="312"/>
    </row>
    <row r="240" spans="3:3">
      <c r="C240" s="312"/>
    </row>
    <row r="241" spans="3:3">
      <c r="C241" s="312"/>
    </row>
    <row r="242" spans="3:3">
      <c r="C242" s="312"/>
    </row>
    <row r="243" spans="3:3">
      <c r="C243" s="312"/>
    </row>
    <row r="244" spans="3:3">
      <c r="C244" s="312"/>
    </row>
    <row r="245" spans="3:3">
      <c r="C245" s="312"/>
    </row>
    <row r="246" spans="3:3">
      <c r="C246" s="312"/>
    </row>
    <row r="247" spans="3:3">
      <c r="C247" s="312"/>
    </row>
    <row r="248" spans="3:3">
      <c r="C248" s="312"/>
    </row>
    <row r="249" spans="3:3">
      <c r="C249" s="312"/>
    </row>
    <row r="250" spans="3:3">
      <c r="C250" s="312"/>
    </row>
    <row r="251" spans="3:3">
      <c r="C251" s="312"/>
    </row>
    <row r="252" spans="3:3">
      <c r="C252" s="312"/>
    </row>
    <row r="253" spans="3:3">
      <c r="C253" s="312"/>
    </row>
    <row r="254" spans="3:3">
      <c r="C254" s="312"/>
    </row>
    <row r="255" spans="3:3">
      <c r="C255" s="312"/>
    </row>
    <row r="256" spans="3:3">
      <c r="C256" s="312"/>
    </row>
    <row r="257" spans="3:3">
      <c r="C257" s="312"/>
    </row>
    <row r="258" spans="3:3">
      <c r="C258" s="312"/>
    </row>
    <row r="259" spans="3:3">
      <c r="C259" s="312"/>
    </row>
    <row r="260" spans="3:3">
      <c r="C260" s="312"/>
    </row>
    <row r="261" spans="3:3">
      <c r="C261" s="312"/>
    </row>
    <row r="262" spans="3:3">
      <c r="C262" s="312"/>
    </row>
    <row r="263" spans="3:3">
      <c r="C263" s="312"/>
    </row>
    <row r="264" spans="3:3">
      <c r="C264" s="312"/>
    </row>
    <row r="265" spans="3:3">
      <c r="C265" s="312"/>
    </row>
    <row r="266" spans="3:3">
      <c r="C266" s="312"/>
    </row>
    <row r="267" spans="3:3">
      <c r="C267" s="312"/>
    </row>
    <row r="268" spans="3:3">
      <c r="C268" s="312"/>
    </row>
    <row r="269" spans="3:3">
      <c r="C269" s="312"/>
    </row>
    <row r="270" spans="3:3">
      <c r="C270" s="312"/>
    </row>
    <row r="271" spans="3:3">
      <c r="C271" s="312"/>
    </row>
    <row r="272" spans="3:3">
      <c r="C272" s="312"/>
    </row>
    <row r="273" spans="3:3">
      <c r="C273" s="312"/>
    </row>
    <row r="274" spans="3:3">
      <c r="C274" s="312"/>
    </row>
    <row r="275" spans="3:3">
      <c r="C275" s="312"/>
    </row>
    <row r="276" spans="3:3">
      <c r="C276" s="312"/>
    </row>
    <row r="277" spans="3:3">
      <c r="C277" s="312"/>
    </row>
    <row r="278" spans="3:3">
      <c r="C278" s="312"/>
    </row>
    <row r="279" spans="3:3">
      <c r="C279" s="312"/>
    </row>
    <row r="280" spans="3:3">
      <c r="C280" s="312"/>
    </row>
    <row r="281" spans="3:3">
      <c r="C281" s="312"/>
    </row>
    <row r="282" spans="3:3">
      <c r="C282" s="312"/>
    </row>
    <row r="283" spans="3:3">
      <c r="C283" s="312"/>
    </row>
    <row r="284" spans="3:3">
      <c r="C284" s="312"/>
    </row>
    <row r="285" spans="3:3">
      <c r="C285" s="312"/>
    </row>
    <row r="286" spans="3:3">
      <c r="C286" s="312"/>
    </row>
    <row r="287" spans="3:3">
      <c r="C287" s="312"/>
    </row>
    <row r="288" spans="3:3">
      <c r="C288" s="312"/>
    </row>
    <row r="289" spans="3:3">
      <c r="C289" s="312"/>
    </row>
    <row r="290" spans="3:3">
      <c r="C290" s="312"/>
    </row>
    <row r="291" spans="3:3">
      <c r="C291" s="312"/>
    </row>
    <row r="292" spans="3:3">
      <c r="C292" s="312"/>
    </row>
    <row r="293" spans="3:3">
      <c r="C293" s="312"/>
    </row>
    <row r="294" spans="3:3">
      <c r="C294" s="312"/>
    </row>
    <row r="295" spans="3:3">
      <c r="C295" s="312"/>
    </row>
    <row r="296" spans="3:3">
      <c r="C296" s="312"/>
    </row>
    <row r="297" spans="3:3">
      <c r="C297" s="312"/>
    </row>
    <row r="298" spans="3:3">
      <c r="C298" s="312"/>
    </row>
    <row r="299" spans="3:3">
      <c r="C299" s="312"/>
    </row>
    <row r="300" spans="3:3">
      <c r="C300" s="312"/>
    </row>
    <row r="301" spans="3:3">
      <c r="C301" s="312"/>
    </row>
    <row r="302" spans="3:3">
      <c r="C302" s="312"/>
    </row>
    <row r="303" spans="3:3">
      <c r="C303" s="312"/>
    </row>
    <row r="304" spans="3:3">
      <c r="C304" s="312"/>
    </row>
    <row r="305" spans="3:3">
      <c r="C305" s="312"/>
    </row>
    <row r="306" spans="3:3">
      <c r="C306" s="312"/>
    </row>
    <row r="307" spans="3:3">
      <c r="C307" s="312"/>
    </row>
    <row r="308" spans="3:3">
      <c r="C308" s="312"/>
    </row>
    <row r="309" spans="3:3">
      <c r="C309" s="312"/>
    </row>
    <row r="310" spans="3:3">
      <c r="C310" s="312"/>
    </row>
    <row r="311" spans="3:3">
      <c r="C311" s="312"/>
    </row>
    <row r="312" spans="3:3">
      <c r="C312" s="312"/>
    </row>
    <row r="313" spans="3:3">
      <c r="C313" s="312"/>
    </row>
    <row r="314" spans="3:3">
      <c r="C314" s="312"/>
    </row>
    <row r="315" spans="3:3">
      <c r="C315" s="312"/>
    </row>
    <row r="316" spans="3:3">
      <c r="C316" s="312"/>
    </row>
    <row r="317" spans="3:3">
      <c r="C317" s="312"/>
    </row>
    <row r="318" spans="3:3">
      <c r="C318" s="312"/>
    </row>
    <row r="319" spans="3:3">
      <c r="C319" s="312"/>
    </row>
    <row r="320" spans="3:3">
      <c r="C320" s="312"/>
    </row>
    <row r="321" spans="3:3">
      <c r="C321" s="312"/>
    </row>
    <row r="322" spans="3:3">
      <c r="C322" s="312"/>
    </row>
    <row r="323" spans="3:3">
      <c r="C323" s="312"/>
    </row>
    <row r="324" spans="3:3">
      <c r="C324" s="312"/>
    </row>
    <row r="325" spans="3:3">
      <c r="C325" s="312"/>
    </row>
    <row r="326" spans="3:3">
      <c r="C326" s="312"/>
    </row>
    <row r="327" spans="3:3">
      <c r="C327" s="312"/>
    </row>
    <row r="328" spans="3:3">
      <c r="C328" s="312"/>
    </row>
    <row r="329" spans="3:3">
      <c r="C329" s="312"/>
    </row>
    <row r="330" spans="3:3">
      <c r="C330" s="312"/>
    </row>
    <row r="331" spans="3:3">
      <c r="C331" s="312"/>
    </row>
    <row r="332" spans="3:3">
      <c r="C332" s="312"/>
    </row>
    <row r="333" spans="3:3">
      <c r="C333" s="312"/>
    </row>
    <row r="334" spans="3:3">
      <c r="C334" s="312"/>
    </row>
    <row r="335" spans="3:3">
      <c r="C335" s="312"/>
    </row>
    <row r="336" spans="3:3">
      <c r="C336" s="312"/>
    </row>
    <row r="337" spans="3:3">
      <c r="C337" s="312"/>
    </row>
    <row r="338" spans="3:3">
      <c r="C338" s="312"/>
    </row>
    <row r="339" spans="3:3">
      <c r="C339" s="312"/>
    </row>
    <row r="340" spans="3:3">
      <c r="C340" s="312"/>
    </row>
    <row r="341" spans="3:3">
      <c r="C341" s="312"/>
    </row>
    <row r="342" spans="3:3">
      <c r="C342" s="312"/>
    </row>
    <row r="343" spans="3:3">
      <c r="C343" s="312"/>
    </row>
    <row r="344" spans="3:3">
      <c r="C344" s="312"/>
    </row>
    <row r="345" spans="3:3">
      <c r="C345" s="312"/>
    </row>
    <row r="346" spans="3:3">
      <c r="C346" s="312"/>
    </row>
    <row r="347" spans="3:3">
      <c r="C347" s="312"/>
    </row>
    <row r="348" spans="3:3">
      <c r="C348" s="312"/>
    </row>
    <row r="349" spans="3:3">
      <c r="C349" s="312"/>
    </row>
    <row r="350" spans="3:3">
      <c r="C350" s="312"/>
    </row>
    <row r="351" spans="3:3">
      <c r="C351" s="312"/>
    </row>
    <row r="352" spans="3:3">
      <c r="C352" s="312"/>
    </row>
    <row r="353" spans="3:3">
      <c r="C353" s="312"/>
    </row>
    <row r="354" spans="3:3">
      <c r="C354" s="312"/>
    </row>
    <row r="355" spans="3:3">
      <c r="C355" s="312"/>
    </row>
    <row r="356" spans="3:3">
      <c r="C356" s="312"/>
    </row>
    <row r="357" spans="3:3">
      <c r="C357" s="312"/>
    </row>
    <row r="358" spans="3:3">
      <c r="C358" s="312"/>
    </row>
    <row r="359" spans="3:3">
      <c r="C359" s="312"/>
    </row>
    <row r="360" spans="3:3">
      <c r="C360" s="312"/>
    </row>
    <row r="361" spans="3:3">
      <c r="C361" s="312"/>
    </row>
    <row r="362" spans="3:3">
      <c r="C362" s="312"/>
    </row>
    <row r="363" spans="3:3">
      <c r="C363" s="312"/>
    </row>
    <row r="364" spans="3:3">
      <c r="C364" s="312"/>
    </row>
    <row r="365" spans="3:3">
      <c r="C365" s="312"/>
    </row>
    <row r="366" spans="3:3">
      <c r="C366" s="312"/>
    </row>
    <row r="367" spans="3:3">
      <c r="C367" s="312"/>
    </row>
    <row r="368" spans="3:3">
      <c r="C368" s="312"/>
    </row>
    <row r="369" spans="3:3">
      <c r="C369" s="312"/>
    </row>
    <row r="370" spans="3:3">
      <c r="C370" s="312"/>
    </row>
    <row r="371" spans="3:3">
      <c r="C371" s="312"/>
    </row>
    <row r="372" spans="3:3">
      <c r="C372" s="312"/>
    </row>
    <row r="373" spans="3:3">
      <c r="C373" s="312"/>
    </row>
    <row r="374" spans="3:3">
      <c r="C374" s="312"/>
    </row>
    <row r="375" spans="3:3">
      <c r="C375" s="312"/>
    </row>
    <row r="376" spans="3:3">
      <c r="C376" s="312"/>
    </row>
    <row r="377" spans="3:3">
      <c r="C377" s="312"/>
    </row>
    <row r="378" spans="3:3">
      <c r="C378" s="312"/>
    </row>
    <row r="379" spans="3:3">
      <c r="C379" s="312"/>
    </row>
    <row r="380" spans="3:3">
      <c r="C380" s="312"/>
    </row>
    <row r="381" spans="3:3">
      <c r="C381" s="312"/>
    </row>
    <row r="382" spans="3:3">
      <c r="C382" s="312"/>
    </row>
    <row r="383" spans="3:3">
      <c r="C383" s="312"/>
    </row>
    <row r="384" spans="3:3">
      <c r="C384" s="312"/>
    </row>
    <row r="385" spans="3:3">
      <c r="C385" s="312"/>
    </row>
    <row r="386" spans="3:3">
      <c r="C386" s="312"/>
    </row>
    <row r="387" spans="3:3">
      <c r="C387" s="312"/>
    </row>
    <row r="388" spans="3:3">
      <c r="C388" s="312"/>
    </row>
    <row r="389" spans="3:3">
      <c r="C389" s="312"/>
    </row>
    <row r="390" spans="3:3">
      <c r="C390" s="312"/>
    </row>
    <row r="391" spans="3:3">
      <c r="C391" s="312"/>
    </row>
    <row r="392" spans="3:3">
      <c r="C392" s="312"/>
    </row>
    <row r="393" spans="3:3">
      <c r="C393" s="312"/>
    </row>
    <row r="394" spans="3:3">
      <c r="C394" s="312"/>
    </row>
    <row r="395" spans="3:3">
      <c r="C395" s="312"/>
    </row>
    <row r="396" spans="3:3">
      <c r="C396" s="312"/>
    </row>
    <row r="397" spans="3:3">
      <c r="C397" s="312"/>
    </row>
    <row r="398" spans="3:3">
      <c r="C398" s="312"/>
    </row>
    <row r="399" spans="3:3">
      <c r="C399" s="312"/>
    </row>
    <row r="400" spans="3:3">
      <c r="C400" s="312"/>
    </row>
    <row r="401" spans="3:3">
      <c r="C401" s="312"/>
    </row>
    <row r="402" spans="3:3">
      <c r="C402" s="312"/>
    </row>
    <row r="403" spans="3:3">
      <c r="C403" s="312"/>
    </row>
    <row r="404" spans="3:3">
      <c r="C404" s="312"/>
    </row>
    <row r="405" spans="3:3">
      <c r="C405" s="312"/>
    </row>
    <row r="406" spans="3:3">
      <c r="C406" s="312"/>
    </row>
    <row r="407" spans="3:3">
      <c r="C407" s="312"/>
    </row>
    <row r="408" spans="3:3">
      <c r="C408" s="312"/>
    </row>
    <row r="409" spans="3:3">
      <c r="C409" s="312"/>
    </row>
    <row r="410" spans="3:3">
      <c r="C410" s="312"/>
    </row>
    <row r="411" spans="3:3">
      <c r="C411" s="312"/>
    </row>
    <row r="412" spans="3:3">
      <c r="C412" s="312"/>
    </row>
    <row r="413" spans="3:3">
      <c r="C413" s="312"/>
    </row>
    <row r="414" spans="3:3">
      <c r="C414" s="312"/>
    </row>
    <row r="415" spans="3:3">
      <c r="C415" s="312"/>
    </row>
    <row r="416" spans="3:3">
      <c r="C416" s="312"/>
    </row>
    <row r="417" spans="3:3">
      <c r="C417" s="312"/>
    </row>
    <row r="418" spans="3:3">
      <c r="C418" s="312"/>
    </row>
    <row r="419" spans="3:3">
      <c r="C419" s="312"/>
    </row>
    <row r="420" spans="3:3">
      <c r="C420" s="312"/>
    </row>
    <row r="421" spans="3:3">
      <c r="C421" s="312"/>
    </row>
    <row r="422" spans="3:3">
      <c r="C422" s="312"/>
    </row>
    <row r="423" spans="3:3">
      <c r="C423" s="312"/>
    </row>
    <row r="424" spans="3:3">
      <c r="C424" s="312"/>
    </row>
    <row r="425" spans="3:3">
      <c r="C425" s="312"/>
    </row>
    <row r="426" spans="3:3">
      <c r="C426" s="312"/>
    </row>
    <row r="427" spans="3:3">
      <c r="C427" s="312"/>
    </row>
    <row r="428" spans="3:3">
      <c r="C428" s="312"/>
    </row>
    <row r="429" spans="3:3">
      <c r="C429" s="312"/>
    </row>
    <row r="430" spans="3:3">
      <c r="C430" s="312"/>
    </row>
    <row r="431" spans="3:3">
      <c r="C431" s="312"/>
    </row>
    <row r="432" spans="3:3">
      <c r="C432" s="312"/>
    </row>
    <row r="433" spans="3:3">
      <c r="C433" s="312"/>
    </row>
    <row r="434" spans="3:3">
      <c r="C434" s="312"/>
    </row>
    <row r="435" spans="3:3">
      <c r="C435" s="312"/>
    </row>
    <row r="436" spans="3:3">
      <c r="C436" s="312"/>
    </row>
    <row r="437" spans="3:3">
      <c r="C437" s="312"/>
    </row>
    <row r="438" spans="3:3">
      <c r="C438" s="312"/>
    </row>
    <row r="439" spans="3:3">
      <c r="C439" s="312"/>
    </row>
    <row r="440" spans="3:3">
      <c r="C440" s="312"/>
    </row>
    <row r="441" spans="3:3">
      <c r="C441" s="312"/>
    </row>
    <row r="442" spans="3:3">
      <c r="C442" s="312"/>
    </row>
    <row r="443" spans="3:3">
      <c r="C443" s="312"/>
    </row>
    <row r="444" spans="3:3">
      <c r="C444" s="312"/>
    </row>
    <row r="445" spans="3:3">
      <c r="C445" s="312"/>
    </row>
    <row r="446" spans="3:3">
      <c r="C446" s="312"/>
    </row>
    <row r="447" spans="3:3">
      <c r="C447" s="312"/>
    </row>
    <row r="448" spans="3:3">
      <c r="C448" s="312"/>
    </row>
    <row r="449" spans="3:3">
      <c r="C449" s="312"/>
    </row>
    <row r="450" spans="3:3">
      <c r="C450" s="312"/>
    </row>
    <row r="451" spans="3:3">
      <c r="C451" s="312"/>
    </row>
    <row r="452" spans="3:3">
      <c r="C452" s="312"/>
    </row>
    <row r="453" spans="3:3">
      <c r="C453" s="312"/>
    </row>
    <row r="454" spans="3:3">
      <c r="C454" s="312"/>
    </row>
    <row r="455" spans="3:3">
      <c r="C455" s="312"/>
    </row>
    <row r="456" spans="3:3">
      <c r="C456" s="312"/>
    </row>
    <row r="457" spans="3:3">
      <c r="C457" s="312"/>
    </row>
    <row r="458" spans="3:3">
      <c r="C458" s="312"/>
    </row>
    <row r="459" spans="3:3">
      <c r="C459" s="312"/>
    </row>
    <row r="460" spans="3:3">
      <c r="C460" s="312"/>
    </row>
    <row r="461" spans="3:3">
      <c r="C461" s="312"/>
    </row>
    <row r="462" spans="3:3">
      <c r="C462" s="312"/>
    </row>
    <row r="463" spans="3:3">
      <c r="C463" s="312"/>
    </row>
    <row r="464" spans="3:3">
      <c r="C464" s="312"/>
    </row>
    <row r="465" spans="3:3">
      <c r="C465" s="312"/>
    </row>
    <row r="466" spans="3:3">
      <c r="C466" s="312"/>
    </row>
    <row r="467" spans="3:3">
      <c r="C467" s="312"/>
    </row>
    <row r="468" spans="3:3">
      <c r="C468" s="312"/>
    </row>
    <row r="469" spans="3:3">
      <c r="C469" s="312"/>
    </row>
    <row r="470" spans="3:3">
      <c r="C470" s="312"/>
    </row>
    <row r="471" spans="3:3">
      <c r="C471" s="312"/>
    </row>
    <row r="472" spans="3:3">
      <c r="C472" s="312"/>
    </row>
    <row r="473" spans="3:3">
      <c r="C473" s="312"/>
    </row>
    <row r="474" spans="3:3">
      <c r="C474" s="312"/>
    </row>
    <row r="475" spans="3:3">
      <c r="C475" s="312"/>
    </row>
    <row r="476" spans="3:3">
      <c r="C476" s="312"/>
    </row>
    <row r="477" spans="3:3">
      <c r="C477" s="312"/>
    </row>
    <row r="478" spans="3:3">
      <c r="C478" s="312"/>
    </row>
    <row r="479" spans="3:3">
      <c r="C479" s="312"/>
    </row>
    <row r="480" spans="3:3">
      <c r="C480" s="312"/>
    </row>
    <row r="481" spans="3:3">
      <c r="C481" s="312"/>
    </row>
    <row r="482" spans="3:3">
      <c r="C482" s="312"/>
    </row>
    <row r="483" spans="3:3">
      <c r="C483" s="312"/>
    </row>
    <row r="484" spans="3:3">
      <c r="C484" s="312"/>
    </row>
    <row r="485" spans="3:3">
      <c r="C485" s="312"/>
    </row>
    <row r="486" spans="3:3">
      <c r="C486" s="312"/>
    </row>
    <row r="487" spans="3:3">
      <c r="C487" s="312"/>
    </row>
    <row r="488" spans="3:3">
      <c r="C488" s="312"/>
    </row>
    <row r="489" spans="3:3">
      <c r="C489" s="312"/>
    </row>
    <row r="490" spans="3:3">
      <c r="C490" s="312"/>
    </row>
    <row r="491" spans="3:3">
      <c r="C491" s="312"/>
    </row>
    <row r="492" spans="3:3">
      <c r="C492" s="312"/>
    </row>
    <row r="493" spans="3:3">
      <c r="C493" s="312"/>
    </row>
    <row r="494" spans="3:3">
      <c r="C494" s="312"/>
    </row>
    <row r="495" spans="3:3">
      <c r="C495" s="312"/>
    </row>
    <row r="496" spans="3:3">
      <c r="C496" s="312"/>
    </row>
    <row r="497" spans="3:3">
      <c r="C497" s="312"/>
    </row>
    <row r="498" spans="3:3">
      <c r="C498" s="312"/>
    </row>
    <row r="499" spans="3:3">
      <c r="C499" s="312"/>
    </row>
    <row r="500" spans="3:3">
      <c r="C500" s="312"/>
    </row>
    <row r="501" spans="3:3">
      <c r="C501" s="312"/>
    </row>
    <row r="502" spans="3:3">
      <c r="C502" s="312"/>
    </row>
    <row r="503" spans="3:3">
      <c r="C503" s="312"/>
    </row>
    <row r="504" spans="3:3">
      <c r="C504" s="312"/>
    </row>
    <row r="505" spans="3:3">
      <c r="C505" s="312"/>
    </row>
    <row r="506" spans="3:3">
      <c r="C506" s="312"/>
    </row>
    <row r="507" spans="3:3">
      <c r="C507" s="312"/>
    </row>
    <row r="508" spans="3:3">
      <c r="C508" s="312"/>
    </row>
    <row r="509" spans="3:3">
      <c r="C509" s="312"/>
    </row>
    <row r="510" spans="3:3">
      <c r="C510" s="312"/>
    </row>
    <row r="511" spans="3:3">
      <c r="C511" s="312"/>
    </row>
    <row r="512" spans="3:3">
      <c r="C512" s="312"/>
    </row>
    <row r="513" spans="3:3">
      <c r="C513" s="312"/>
    </row>
    <row r="514" spans="3:3">
      <c r="C514" s="312"/>
    </row>
    <row r="515" spans="3:3">
      <c r="C515" s="312"/>
    </row>
    <row r="516" spans="3:3">
      <c r="C516" s="312"/>
    </row>
    <row r="517" spans="3:3">
      <c r="C517" s="312"/>
    </row>
    <row r="518" spans="3:3">
      <c r="C518" s="312"/>
    </row>
    <row r="519" spans="3:3">
      <c r="C519" s="312"/>
    </row>
    <row r="520" spans="3:3">
      <c r="C520" s="312"/>
    </row>
    <row r="521" spans="3:3">
      <c r="C521" s="312"/>
    </row>
    <row r="522" spans="3:3">
      <c r="C522" s="312"/>
    </row>
    <row r="523" spans="3:3">
      <c r="C523" s="312"/>
    </row>
    <row r="524" spans="3:3">
      <c r="C524" s="312"/>
    </row>
    <row r="525" spans="3:3">
      <c r="C525" s="312"/>
    </row>
    <row r="526" spans="3:3">
      <c r="C526" s="312"/>
    </row>
    <row r="527" spans="3:3">
      <c r="C527" s="312"/>
    </row>
    <row r="528" spans="3:3">
      <c r="C528" s="312"/>
    </row>
    <row r="529" spans="3:3">
      <c r="C529" s="312"/>
    </row>
    <row r="530" spans="3:3">
      <c r="C530" s="312"/>
    </row>
    <row r="531" spans="3:3">
      <c r="C531" s="312"/>
    </row>
    <row r="532" spans="3:3">
      <c r="C532" s="312"/>
    </row>
    <row r="533" spans="3:3">
      <c r="C533" s="312"/>
    </row>
    <row r="534" spans="3:3">
      <c r="C534" s="312"/>
    </row>
    <row r="535" spans="3:3">
      <c r="C535" s="312"/>
    </row>
    <row r="536" spans="3:3">
      <c r="C536" s="312"/>
    </row>
    <row r="537" spans="3:3">
      <c r="C537" s="312"/>
    </row>
    <row r="538" spans="3:3">
      <c r="C538" s="312"/>
    </row>
    <row r="539" spans="3:3">
      <c r="C539" s="312"/>
    </row>
    <row r="540" spans="3:3">
      <c r="C540" s="312"/>
    </row>
    <row r="541" spans="3:3">
      <c r="C541" s="312"/>
    </row>
    <row r="542" spans="3:3">
      <c r="C542" s="312"/>
    </row>
    <row r="543" spans="3:3">
      <c r="C543" s="312"/>
    </row>
    <row r="544" spans="3:3">
      <c r="C544" s="312"/>
    </row>
    <row r="545" spans="3:3">
      <c r="C545" s="312"/>
    </row>
    <row r="546" spans="3:3">
      <c r="C546" s="312"/>
    </row>
    <row r="547" spans="3:3">
      <c r="C547" s="312"/>
    </row>
    <row r="548" spans="3:3">
      <c r="C548" s="312"/>
    </row>
    <row r="549" spans="3:3">
      <c r="C549" s="312"/>
    </row>
    <row r="550" spans="3:3">
      <c r="C550" s="312"/>
    </row>
    <row r="551" spans="3:3">
      <c r="C551" s="312"/>
    </row>
    <row r="552" spans="3:3">
      <c r="C552" s="312"/>
    </row>
    <row r="553" spans="3:3">
      <c r="C553" s="312"/>
    </row>
    <row r="554" spans="3:3">
      <c r="C554" s="312"/>
    </row>
    <row r="555" spans="3:3">
      <c r="C555" s="312"/>
    </row>
    <row r="556" spans="3:3">
      <c r="C556" s="312"/>
    </row>
    <row r="557" spans="3:3">
      <c r="C557" s="312"/>
    </row>
    <row r="558" spans="3:3">
      <c r="C558" s="312"/>
    </row>
    <row r="559" spans="3:3">
      <c r="C559" s="312"/>
    </row>
    <row r="560" spans="3:3">
      <c r="C560" s="312"/>
    </row>
    <row r="561" spans="3:3">
      <c r="C561" s="312"/>
    </row>
    <row r="562" spans="3:3">
      <c r="C562" s="312"/>
    </row>
    <row r="563" spans="3:3">
      <c r="C563" s="312"/>
    </row>
    <row r="564" spans="3:3">
      <c r="C564" s="312"/>
    </row>
    <row r="565" spans="3:3">
      <c r="C565" s="312"/>
    </row>
    <row r="566" spans="3:3">
      <c r="C566" s="312"/>
    </row>
    <row r="567" spans="3:3">
      <c r="C567" s="312"/>
    </row>
    <row r="568" spans="3:3">
      <c r="C568" s="312"/>
    </row>
    <row r="569" spans="3:3">
      <c r="C569" s="312"/>
    </row>
    <row r="570" spans="3:3">
      <c r="C570" s="312"/>
    </row>
    <row r="571" spans="3:3">
      <c r="C571" s="312"/>
    </row>
    <row r="572" spans="3:3">
      <c r="C572" s="312"/>
    </row>
    <row r="573" spans="3:3">
      <c r="C573" s="312"/>
    </row>
    <row r="574" spans="3:3">
      <c r="C574" s="312"/>
    </row>
    <row r="575" spans="3:3">
      <c r="C575" s="312"/>
    </row>
    <row r="576" spans="3:3">
      <c r="C576" s="312"/>
    </row>
    <row r="577" spans="3:3">
      <c r="C577" s="312"/>
    </row>
    <row r="578" spans="3:3">
      <c r="C578" s="312"/>
    </row>
    <row r="579" spans="3:3">
      <c r="C579" s="312"/>
    </row>
    <row r="580" spans="3:3">
      <c r="C580" s="312"/>
    </row>
    <row r="581" spans="3:3">
      <c r="C581" s="312"/>
    </row>
    <row r="582" spans="3:3">
      <c r="C582" s="312"/>
    </row>
    <row r="583" spans="3:3">
      <c r="C583" s="312"/>
    </row>
    <row r="584" spans="3:3">
      <c r="C584" s="312"/>
    </row>
    <row r="585" spans="3:3">
      <c r="C585" s="312"/>
    </row>
    <row r="586" spans="3:3">
      <c r="C586" s="312"/>
    </row>
    <row r="587" spans="3:3">
      <c r="C587" s="312"/>
    </row>
    <row r="588" spans="3:3">
      <c r="C588" s="312"/>
    </row>
    <row r="589" spans="3:3">
      <c r="C589" s="312"/>
    </row>
    <row r="590" spans="3:3">
      <c r="C590" s="312"/>
    </row>
    <row r="591" spans="3:3">
      <c r="C591" s="312"/>
    </row>
    <row r="592" spans="3:3">
      <c r="C592" s="312"/>
    </row>
    <row r="593" spans="3:3">
      <c r="C593" s="312"/>
    </row>
    <row r="594" spans="3:3">
      <c r="C594" s="312"/>
    </row>
    <row r="595" spans="3:3">
      <c r="C595" s="312"/>
    </row>
    <row r="596" spans="3:3">
      <c r="C596" s="312"/>
    </row>
    <row r="597" spans="3:3">
      <c r="C597" s="312"/>
    </row>
    <row r="598" spans="3:3">
      <c r="C598" s="312"/>
    </row>
    <row r="599" spans="3:3">
      <c r="C599" s="312"/>
    </row>
    <row r="600" spans="3:3">
      <c r="C600" s="312"/>
    </row>
    <row r="601" spans="3:3">
      <c r="C601" s="312"/>
    </row>
    <row r="602" spans="3:3">
      <c r="C602" s="312"/>
    </row>
    <row r="603" spans="3:3">
      <c r="C603" s="312"/>
    </row>
    <row r="604" spans="3:3">
      <c r="C604" s="312"/>
    </row>
    <row r="605" spans="3:3">
      <c r="C605" s="312"/>
    </row>
    <row r="606" spans="3:3">
      <c r="C606" s="312"/>
    </row>
    <row r="607" spans="3:3">
      <c r="C607" s="312"/>
    </row>
    <row r="608" spans="3:3">
      <c r="C608" s="312"/>
    </row>
    <row r="609" spans="3:3">
      <c r="C609" s="312"/>
    </row>
    <row r="610" spans="3:3">
      <c r="C610" s="312"/>
    </row>
    <row r="611" spans="3:3">
      <c r="C611" s="312"/>
    </row>
    <row r="612" spans="3:3">
      <c r="C612" s="312"/>
    </row>
    <row r="613" spans="3:3">
      <c r="C613" s="312"/>
    </row>
    <row r="614" spans="3:3">
      <c r="C614" s="312"/>
    </row>
    <row r="615" spans="3:3">
      <c r="C615" s="312"/>
    </row>
    <row r="616" spans="3:3">
      <c r="C616" s="312"/>
    </row>
    <row r="617" spans="3:3">
      <c r="C617" s="312"/>
    </row>
    <row r="618" spans="3:3">
      <c r="C618" s="312"/>
    </row>
    <row r="619" spans="3:3">
      <c r="C619" s="312"/>
    </row>
    <row r="620" spans="3:3">
      <c r="C620" s="312"/>
    </row>
    <row r="621" spans="3:3">
      <c r="C621" s="312"/>
    </row>
    <row r="622" spans="3:3">
      <c r="C622" s="312"/>
    </row>
    <row r="623" spans="3:3">
      <c r="C623" s="312"/>
    </row>
    <row r="624" spans="3:3">
      <c r="C624" s="312"/>
    </row>
    <row r="625" spans="3:3">
      <c r="C625" s="312"/>
    </row>
    <row r="626" spans="3:3">
      <c r="C626" s="312"/>
    </row>
    <row r="627" spans="3:3">
      <c r="C627" s="312"/>
    </row>
    <row r="628" spans="3:3">
      <c r="C628" s="312"/>
    </row>
    <row r="629" spans="3:3">
      <c r="C629" s="312"/>
    </row>
    <row r="630" spans="3:3">
      <c r="C630" s="312"/>
    </row>
    <row r="631" spans="3:3">
      <c r="C631" s="312"/>
    </row>
    <row r="632" spans="3:3">
      <c r="C632" s="312"/>
    </row>
    <row r="633" spans="3:3">
      <c r="C633" s="312"/>
    </row>
    <row r="634" spans="3:3">
      <c r="C634" s="312"/>
    </row>
    <row r="635" spans="3:3">
      <c r="C635" s="312"/>
    </row>
    <row r="636" spans="3:3">
      <c r="C636" s="312"/>
    </row>
    <row r="637" spans="3:3">
      <c r="C637" s="312"/>
    </row>
    <row r="638" spans="3:3">
      <c r="C638" s="312"/>
    </row>
    <row r="639" spans="3:3">
      <c r="C639" s="312"/>
    </row>
    <row r="640" spans="3:3">
      <c r="C640" s="312"/>
    </row>
    <row r="641" spans="3:3">
      <c r="C641" s="312"/>
    </row>
    <row r="642" spans="3:3">
      <c r="C642" s="312"/>
    </row>
    <row r="643" spans="3:3">
      <c r="C643" s="312"/>
    </row>
    <row r="644" spans="3:3">
      <c r="C644" s="312"/>
    </row>
    <row r="645" spans="3:3">
      <c r="C645" s="312"/>
    </row>
    <row r="646" spans="3:3">
      <c r="C646" s="312"/>
    </row>
    <row r="647" spans="3:3">
      <c r="C647" s="312"/>
    </row>
    <row r="648" spans="3:3">
      <c r="C648" s="312"/>
    </row>
    <row r="649" spans="3:3">
      <c r="C649" s="312"/>
    </row>
    <row r="650" spans="3:3">
      <c r="C650" s="312"/>
    </row>
    <row r="651" spans="3:3">
      <c r="C651" s="312"/>
    </row>
    <row r="652" spans="3:3">
      <c r="C652" s="312"/>
    </row>
    <row r="653" spans="3:3">
      <c r="C653" s="312"/>
    </row>
    <row r="654" spans="3:3">
      <c r="C654" s="312"/>
    </row>
    <row r="655" spans="3:3">
      <c r="C655" s="312"/>
    </row>
    <row r="656" spans="3:3">
      <c r="C656" s="312"/>
    </row>
    <row r="657" spans="3:3">
      <c r="C657" s="312"/>
    </row>
    <row r="658" spans="3:3">
      <c r="C658" s="312"/>
    </row>
    <row r="659" spans="3:3">
      <c r="C659" s="312"/>
    </row>
    <row r="660" spans="3:3">
      <c r="C660" s="312"/>
    </row>
    <row r="661" spans="3:3">
      <c r="C661" s="312"/>
    </row>
    <row r="662" spans="3:3">
      <c r="C662" s="312"/>
    </row>
    <row r="663" spans="3:3">
      <c r="C663" s="312"/>
    </row>
    <row r="664" spans="3:3">
      <c r="C664" s="312"/>
    </row>
    <row r="665" spans="3:3">
      <c r="C665" s="312"/>
    </row>
    <row r="666" spans="3:3">
      <c r="C666" s="312"/>
    </row>
    <row r="667" spans="3:3">
      <c r="C667" s="312"/>
    </row>
    <row r="668" spans="3:3">
      <c r="C668" s="312"/>
    </row>
    <row r="669" spans="3:3">
      <c r="C669" s="312"/>
    </row>
    <row r="670" spans="3:3">
      <c r="C670" s="312"/>
    </row>
    <row r="671" spans="3:3">
      <c r="C671" s="312"/>
    </row>
    <row r="672" spans="3:3">
      <c r="C672" s="312"/>
    </row>
    <row r="673" spans="3:3">
      <c r="C673" s="312"/>
    </row>
    <row r="674" spans="3:3">
      <c r="C674" s="312"/>
    </row>
    <row r="675" spans="3:3">
      <c r="C675" s="312"/>
    </row>
    <row r="676" spans="3:3">
      <c r="C676" s="312"/>
    </row>
    <row r="677" spans="3:3">
      <c r="C677" s="312"/>
    </row>
    <row r="678" spans="3:3">
      <c r="C678" s="312"/>
    </row>
    <row r="679" spans="3:3">
      <c r="C679" s="312"/>
    </row>
    <row r="680" spans="3:3">
      <c r="C680" s="312"/>
    </row>
    <row r="681" spans="3:3">
      <c r="C681" s="312"/>
    </row>
    <row r="682" spans="3:3">
      <c r="C682" s="312"/>
    </row>
    <row r="683" spans="3:3">
      <c r="C683" s="312"/>
    </row>
    <row r="684" spans="3:3">
      <c r="C684" s="312"/>
    </row>
    <row r="685" spans="3:3">
      <c r="C685" s="312"/>
    </row>
    <row r="686" spans="3:3">
      <c r="C686" s="312"/>
    </row>
    <row r="687" spans="3:3">
      <c r="C687" s="312"/>
    </row>
    <row r="688" spans="3:3">
      <c r="C688" s="312"/>
    </row>
    <row r="689" spans="3:3">
      <c r="C689" s="312"/>
    </row>
    <row r="690" spans="3:3">
      <c r="C690" s="312"/>
    </row>
    <row r="691" spans="3:3">
      <c r="C691" s="312"/>
    </row>
    <row r="692" spans="3:3">
      <c r="C692" s="312"/>
    </row>
    <row r="693" spans="3:3">
      <c r="C693" s="312"/>
    </row>
    <row r="694" spans="3:3">
      <c r="C694" s="312"/>
    </row>
    <row r="695" spans="3:3">
      <c r="C695" s="312"/>
    </row>
    <row r="696" spans="3:3">
      <c r="C696" s="312"/>
    </row>
    <row r="697" spans="3:3">
      <c r="C697" s="312"/>
    </row>
    <row r="698" spans="3:3">
      <c r="C698" s="312"/>
    </row>
    <row r="699" spans="3:3">
      <c r="C699" s="312"/>
    </row>
    <row r="700" spans="3:3">
      <c r="C700" s="312"/>
    </row>
    <row r="701" spans="3:3">
      <c r="C701" s="312"/>
    </row>
    <row r="702" spans="3:3">
      <c r="C702" s="312"/>
    </row>
    <row r="703" spans="3:3">
      <c r="C703" s="312"/>
    </row>
    <row r="704" spans="3:3">
      <c r="C704" s="312"/>
    </row>
    <row r="705" spans="3:3">
      <c r="C705" s="312"/>
    </row>
    <row r="706" spans="3:3">
      <c r="C706" s="312"/>
    </row>
    <row r="707" spans="3:3">
      <c r="C707" s="312"/>
    </row>
    <row r="708" spans="3:3">
      <c r="C708" s="312"/>
    </row>
    <row r="709" spans="3:3">
      <c r="C709" s="312"/>
    </row>
    <row r="710" spans="3:3">
      <c r="C710" s="312"/>
    </row>
    <row r="711" spans="3:3">
      <c r="C711" s="312"/>
    </row>
    <row r="712" spans="3:3">
      <c r="C712" s="312"/>
    </row>
    <row r="713" spans="3:3">
      <c r="C713" s="312"/>
    </row>
    <row r="714" spans="3:3">
      <c r="C714" s="312"/>
    </row>
    <row r="715" spans="3:3">
      <c r="C715" s="312"/>
    </row>
    <row r="716" spans="3:3">
      <c r="C716" s="312"/>
    </row>
    <row r="717" spans="3:3">
      <c r="C717" s="312"/>
    </row>
    <row r="718" spans="3:3">
      <c r="C718" s="312"/>
    </row>
    <row r="719" spans="3:3">
      <c r="C719" s="312"/>
    </row>
    <row r="720" spans="3:3">
      <c r="C720" s="312"/>
    </row>
    <row r="721" spans="3:3">
      <c r="C721" s="312"/>
    </row>
    <row r="722" spans="3:3">
      <c r="C722" s="312"/>
    </row>
    <row r="723" spans="3:3">
      <c r="C723" s="312"/>
    </row>
    <row r="724" spans="3:3">
      <c r="C724" s="312"/>
    </row>
    <row r="725" spans="3:3">
      <c r="C725" s="312"/>
    </row>
    <row r="726" spans="3:3">
      <c r="C726" s="312"/>
    </row>
    <row r="727" spans="3:3">
      <c r="C727" s="312"/>
    </row>
    <row r="728" spans="3:3">
      <c r="C728" s="312"/>
    </row>
    <row r="729" spans="3:3">
      <c r="C729" s="312"/>
    </row>
    <row r="730" spans="3:3">
      <c r="C730" s="312"/>
    </row>
    <row r="731" spans="3:3">
      <c r="C731" s="312"/>
    </row>
    <row r="732" spans="3:3">
      <c r="C732" s="312"/>
    </row>
    <row r="733" spans="3:3">
      <c r="C733" s="312"/>
    </row>
    <row r="734" spans="3:3">
      <c r="C734" s="312"/>
    </row>
    <row r="735" spans="3:3">
      <c r="C735" s="312"/>
    </row>
    <row r="736" spans="3:3">
      <c r="C736" s="312"/>
    </row>
    <row r="737" spans="3:3">
      <c r="C737" s="312"/>
    </row>
    <row r="738" spans="3:3">
      <c r="C738" s="312"/>
    </row>
    <row r="739" spans="3:3">
      <c r="C739" s="312"/>
    </row>
    <row r="740" spans="3:3">
      <c r="C740" s="312"/>
    </row>
    <row r="741" spans="3:3">
      <c r="C741" s="312"/>
    </row>
    <row r="742" spans="3:3">
      <c r="C742" s="312"/>
    </row>
    <row r="743" spans="3:3">
      <c r="C743" s="312"/>
    </row>
    <row r="744" spans="3:3">
      <c r="C744" s="312"/>
    </row>
    <row r="745" spans="3:3">
      <c r="C745" s="312"/>
    </row>
    <row r="746" spans="3:3">
      <c r="C746" s="312"/>
    </row>
    <row r="747" spans="3:3">
      <c r="C747" s="312"/>
    </row>
    <row r="748" spans="3:3">
      <c r="C748" s="312"/>
    </row>
    <row r="749" spans="3:3">
      <c r="C749" s="312"/>
    </row>
    <row r="750" spans="3:3">
      <c r="C750" s="312"/>
    </row>
    <row r="751" spans="3:3">
      <c r="C751" s="312"/>
    </row>
    <row r="752" spans="3:3">
      <c r="C752" s="312"/>
    </row>
    <row r="753" spans="3:3">
      <c r="C753" s="312"/>
    </row>
    <row r="754" spans="3:3">
      <c r="C754" s="312"/>
    </row>
    <row r="755" spans="3:3">
      <c r="C755" s="312"/>
    </row>
    <row r="756" spans="3:3">
      <c r="C756" s="312"/>
    </row>
    <row r="757" spans="3:3">
      <c r="C757" s="312"/>
    </row>
    <row r="758" spans="3:3">
      <c r="C758" s="312"/>
    </row>
    <row r="759" spans="3:3">
      <c r="C759" s="312"/>
    </row>
    <row r="760" spans="3:3">
      <c r="C760" s="312"/>
    </row>
    <row r="761" spans="3:3">
      <c r="C761" s="312"/>
    </row>
    <row r="762" spans="3:3">
      <c r="C762" s="312"/>
    </row>
    <row r="763" spans="3:3">
      <c r="C763" s="312"/>
    </row>
    <row r="764" spans="3:3">
      <c r="C764" s="312"/>
    </row>
    <row r="765" spans="3:3">
      <c r="C765" s="312"/>
    </row>
    <row r="766" spans="3:3">
      <c r="C766" s="312"/>
    </row>
    <row r="767" spans="3:3">
      <c r="C767" s="312"/>
    </row>
    <row r="768" spans="3:3">
      <c r="C768" s="312"/>
    </row>
    <row r="769" spans="3:3">
      <c r="C769" s="312"/>
    </row>
    <row r="770" spans="3:3">
      <c r="C770" s="312"/>
    </row>
    <row r="771" spans="3:3">
      <c r="C771" s="312"/>
    </row>
    <row r="772" spans="3:3">
      <c r="C772" s="312"/>
    </row>
    <row r="773" spans="3:3">
      <c r="C773" s="312"/>
    </row>
    <row r="774" spans="3:3">
      <c r="C774" s="312"/>
    </row>
    <row r="775" spans="3:3">
      <c r="C775" s="312"/>
    </row>
    <row r="776" spans="3:3">
      <c r="C776" s="312"/>
    </row>
    <row r="777" spans="3:3">
      <c r="C777" s="312"/>
    </row>
    <row r="778" spans="3:3">
      <c r="C778" s="312"/>
    </row>
    <row r="779" spans="3:3">
      <c r="C779" s="312"/>
    </row>
    <row r="780" spans="3:3">
      <c r="C780" s="312"/>
    </row>
    <row r="781" spans="3:3">
      <c r="C781" s="312"/>
    </row>
    <row r="782" spans="3:3">
      <c r="C782" s="312"/>
    </row>
    <row r="783" spans="3:3">
      <c r="C783" s="312"/>
    </row>
    <row r="784" spans="3:3">
      <c r="C784" s="312"/>
    </row>
    <row r="785" spans="3:3">
      <c r="C785" s="312"/>
    </row>
    <row r="786" spans="3:3">
      <c r="C786" s="312"/>
    </row>
    <row r="787" spans="3:3">
      <c r="C787" s="312"/>
    </row>
    <row r="788" spans="3:3">
      <c r="C788" s="312"/>
    </row>
    <row r="789" spans="3:3">
      <c r="C789" s="312"/>
    </row>
    <row r="790" spans="3:3">
      <c r="C790" s="312"/>
    </row>
    <row r="791" spans="3:3">
      <c r="C791" s="312"/>
    </row>
    <row r="792" spans="3:3">
      <c r="C792" s="312"/>
    </row>
    <row r="793" spans="3:3">
      <c r="C793" s="312"/>
    </row>
    <row r="794" spans="3:3">
      <c r="C794" s="312"/>
    </row>
    <row r="795" spans="3:3">
      <c r="C795" s="312"/>
    </row>
    <row r="796" spans="3:3">
      <c r="C796" s="312"/>
    </row>
    <row r="797" spans="3:3">
      <c r="C797" s="312"/>
    </row>
    <row r="798" spans="3:3">
      <c r="C798" s="312"/>
    </row>
    <row r="799" spans="3:3">
      <c r="C799" s="312"/>
    </row>
    <row r="800" spans="3:3">
      <c r="C800" s="312"/>
    </row>
    <row r="801" spans="3:3">
      <c r="C801" s="312"/>
    </row>
    <row r="802" spans="3:3">
      <c r="C802" s="312"/>
    </row>
    <row r="803" spans="3:3">
      <c r="C803" s="312"/>
    </row>
    <row r="804" spans="3:3">
      <c r="C804" s="312"/>
    </row>
    <row r="805" spans="3:3">
      <c r="C805" s="312"/>
    </row>
    <row r="806" spans="3:3">
      <c r="C806" s="312"/>
    </row>
    <row r="807" spans="3:3">
      <c r="C807" s="312"/>
    </row>
    <row r="808" spans="3:3">
      <c r="C808" s="312"/>
    </row>
    <row r="809" spans="3:3">
      <c r="C809" s="312"/>
    </row>
    <row r="810" spans="3:3">
      <c r="C810" s="312"/>
    </row>
    <row r="811" spans="3:3">
      <c r="C811" s="312"/>
    </row>
    <row r="812" spans="3:3">
      <c r="C812" s="312"/>
    </row>
    <row r="813" spans="3:3">
      <c r="C813" s="312"/>
    </row>
    <row r="814" spans="3:3">
      <c r="C814" s="312"/>
    </row>
    <row r="815" spans="3:3">
      <c r="C815" s="312"/>
    </row>
    <row r="816" spans="3:3">
      <c r="C816" s="312"/>
    </row>
    <row r="817" spans="3:3">
      <c r="C817" s="312"/>
    </row>
    <row r="818" spans="3:3">
      <c r="C818" s="312"/>
    </row>
    <row r="819" spans="3:3">
      <c r="C819" s="312"/>
    </row>
    <row r="820" spans="3:3">
      <c r="C820" s="312"/>
    </row>
    <row r="821" spans="3:3">
      <c r="C821" s="312"/>
    </row>
    <row r="822" spans="3:3">
      <c r="C822" s="312"/>
    </row>
    <row r="823" spans="3:3">
      <c r="C823" s="312"/>
    </row>
    <row r="824" spans="3:3">
      <c r="C824" s="312"/>
    </row>
    <row r="825" spans="3:3">
      <c r="C825" s="312"/>
    </row>
    <row r="826" spans="3:3">
      <c r="C826" s="312"/>
    </row>
    <row r="827" spans="3:3">
      <c r="C827" s="312"/>
    </row>
    <row r="828" spans="3:3">
      <c r="C828" s="312"/>
    </row>
    <row r="829" spans="3:3">
      <c r="C829" s="312"/>
    </row>
    <row r="830" spans="3:3">
      <c r="C830" s="312"/>
    </row>
    <row r="831" spans="3:3">
      <c r="C831" s="312"/>
    </row>
    <row r="832" spans="3:3">
      <c r="C832" s="312"/>
    </row>
    <row r="833" spans="3:3">
      <c r="C833" s="312"/>
    </row>
    <row r="834" spans="3:3">
      <c r="C834" s="312"/>
    </row>
    <row r="835" spans="3:3">
      <c r="C835" s="312"/>
    </row>
    <row r="836" spans="3:3">
      <c r="C836" s="312"/>
    </row>
    <row r="837" spans="3:3">
      <c r="C837" s="312"/>
    </row>
    <row r="838" spans="3:3">
      <c r="C838" s="312"/>
    </row>
    <row r="839" spans="3:3">
      <c r="C839" s="312"/>
    </row>
    <row r="840" spans="3:3">
      <c r="C840" s="312"/>
    </row>
    <row r="841" spans="3:3">
      <c r="C841" s="312"/>
    </row>
    <row r="842" spans="3:3">
      <c r="C842" s="312"/>
    </row>
    <row r="843" spans="3:3">
      <c r="C843" s="312"/>
    </row>
    <row r="844" spans="3:3">
      <c r="C844" s="312"/>
    </row>
    <row r="845" spans="3:3">
      <c r="C845" s="312"/>
    </row>
    <row r="846" spans="3:3">
      <c r="C846" s="312"/>
    </row>
    <row r="847" spans="3:3">
      <c r="C847" s="312"/>
    </row>
    <row r="848" spans="3:3">
      <c r="C848" s="312"/>
    </row>
    <row r="849" spans="3:3">
      <c r="C849" s="312"/>
    </row>
    <row r="850" spans="3:3">
      <c r="C850" s="312"/>
    </row>
    <row r="851" spans="3:3">
      <c r="C851" s="312"/>
    </row>
    <row r="852" spans="3:3">
      <c r="C852" s="312"/>
    </row>
    <row r="853" spans="3:3">
      <c r="C853" s="312"/>
    </row>
    <row r="854" spans="3:3">
      <c r="C854" s="312"/>
    </row>
    <row r="855" spans="3:3">
      <c r="C855" s="312"/>
    </row>
    <row r="856" spans="3:3">
      <c r="C856" s="312"/>
    </row>
    <row r="857" spans="3:3">
      <c r="C857" s="312"/>
    </row>
    <row r="858" spans="3:3">
      <c r="C858" s="312"/>
    </row>
    <row r="859" spans="3:3">
      <c r="C859" s="312"/>
    </row>
    <row r="860" spans="3:3">
      <c r="C860" s="312"/>
    </row>
    <row r="861" spans="3:3">
      <c r="C861" s="312"/>
    </row>
    <row r="862" spans="3:3">
      <c r="C862" s="312"/>
    </row>
    <row r="863" spans="3:3">
      <c r="C863" s="312"/>
    </row>
    <row r="864" spans="3:3">
      <c r="C864" s="312"/>
    </row>
    <row r="865" spans="3:3">
      <c r="C865" s="312"/>
    </row>
    <row r="866" spans="3:3">
      <c r="C866" s="312"/>
    </row>
    <row r="867" spans="3:3">
      <c r="C867" s="312"/>
    </row>
    <row r="868" spans="3:3">
      <c r="C868" s="312"/>
    </row>
    <row r="869" spans="3:3">
      <c r="C869" s="312"/>
    </row>
    <row r="870" spans="3:3">
      <c r="C870" s="312"/>
    </row>
    <row r="871" spans="3:3">
      <c r="C871" s="312"/>
    </row>
    <row r="872" spans="3:3">
      <c r="C872" s="312"/>
    </row>
    <row r="873" spans="3:3">
      <c r="C873" s="312"/>
    </row>
    <row r="874" spans="3:3">
      <c r="C874" s="312"/>
    </row>
    <row r="875" spans="3:3">
      <c r="C875" s="312"/>
    </row>
    <row r="876" spans="3:3">
      <c r="C876" s="312"/>
    </row>
    <row r="877" spans="3:3">
      <c r="C877" s="312"/>
    </row>
    <row r="878" spans="3:3">
      <c r="C878" s="312"/>
    </row>
    <row r="879" spans="3:3">
      <c r="C879" s="312"/>
    </row>
    <row r="880" spans="3:3">
      <c r="C880" s="312"/>
    </row>
    <row r="881" spans="3:3">
      <c r="C881" s="312"/>
    </row>
    <row r="882" spans="3:3">
      <c r="C882" s="312"/>
    </row>
    <row r="883" spans="3:3">
      <c r="C883" s="312"/>
    </row>
    <row r="884" spans="3:3">
      <c r="C884" s="312"/>
    </row>
    <row r="885" spans="3:3">
      <c r="C885" s="312"/>
    </row>
    <row r="886" spans="3:3">
      <c r="C886" s="312"/>
    </row>
    <row r="887" spans="3:3">
      <c r="C887" s="312"/>
    </row>
    <row r="888" spans="3:3">
      <c r="C888" s="312"/>
    </row>
    <row r="889" spans="3:3">
      <c r="C889" s="312"/>
    </row>
    <row r="890" spans="3:3">
      <c r="C890" s="312"/>
    </row>
    <row r="891" spans="3:3">
      <c r="C891" s="312"/>
    </row>
    <row r="892" spans="3:3">
      <c r="C892" s="312"/>
    </row>
    <row r="893" spans="3:3">
      <c r="C893" s="312"/>
    </row>
    <row r="894" spans="3:3">
      <c r="C894" s="312"/>
    </row>
    <row r="895" spans="3:3">
      <c r="C895" s="312"/>
    </row>
    <row r="896" spans="3:3">
      <c r="C896" s="312"/>
    </row>
    <row r="897" spans="3:3">
      <c r="C897" s="312"/>
    </row>
    <row r="898" spans="3:3">
      <c r="C898" s="312"/>
    </row>
    <row r="899" spans="3:3">
      <c r="C899" s="312"/>
    </row>
    <row r="900" spans="3:3">
      <c r="C900" s="312"/>
    </row>
    <row r="901" spans="3:3">
      <c r="C901" s="312"/>
    </row>
    <row r="902" spans="3:3">
      <c r="C902" s="312"/>
    </row>
    <row r="903" spans="3:3">
      <c r="C903" s="312"/>
    </row>
    <row r="904" spans="3:3">
      <c r="C904" s="312"/>
    </row>
    <row r="905" spans="3:3">
      <c r="C905" s="312"/>
    </row>
    <row r="906" spans="3:3">
      <c r="C906" s="312"/>
    </row>
    <row r="907" spans="3:3">
      <c r="C907" s="312"/>
    </row>
    <row r="908" spans="3:3">
      <c r="C908" s="312"/>
    </row>
    <row r="909" spans="3:3">
      <c r="C909" s="312"/>
    </row>
    <row r="910" spans="3:3">
      <c r="C910" s="312"/>
    </row>
    <row r="911" spans="3:3">
      <c r="C911" s="312"/>
    </row>
    <row r="912" spans="3:3">
      <c r="C912" s="312"/>
    </row>
    <row r="913" spans="3:3">
      <c r="C913" s="312"/>
    </row>
    <row r="914" spans="3:3">
      <c r="C914" s="312"/>
    </row>
    <row r="915" spans="3:3">
      <c r="C915" s="312"/>
    </row>
    <row r="916" spans="3:3">
      <c r="C916" s="312"/>
    </row>
    <row r="917" spans="3:3">
      <c r="C917" s="312"/>
    </row>
    <row r="918" spans="3:3">
      <c r="C918" s="312"/>
    </row>
    <row r="919" spans="3:3">
      <c r="C919" s="312"/>
    </row>
    <row r="920" spans="3:3">
      <c r="C920" s="312"/>
    </row>
    <row r="921" spans="3:3">
      <c r="C921" s="312"/>
    </row>
    <row r="922" spans="3:3">
      <c r="C922" s="312"/>
    </row>
    <row r="923" spans="3:3">
      <c r="C923" s="312"/>
    </row>
    <row r="924" spans="3:3">
      <c r="C924" s="312"/>
    </row>
    <row r="925" spans="3:3">
      <c r="C925" s="312"/>
    </row>
    <row r="926" spans="3:3">
      <c r="C926" s="312"/>
    </row>
    <row r="927" spans="3:3">
      <c r="C927" s="312"/>
    </row>
    <row r="928" spans="3:3">
      <c r="C928" s="312"/>
    </row>
    <row r="929" spans="3:3">
      <c r="C929" s="312"/>
    </row>
    <row r="930" spans="3:3">
      <c r="C930" s="312"/>
    </row>
    <row r="931" spans="3:3">
      <c r="C931" s="312"/>
    </row>
    <row r="932" spans="3:3">
      <c r="C932" s="312"/>
    </row>
    <row r="933" spans="3:3">
      <c r="C933" s="312"/>
    </row>
    <row r="934" spans="3:3">
      <c r="C934" s="312"/>
    </row>
    <row r="935" spans="3:3">
      <c r="C935" s="312"/>
    </row>
    <row r="936" spans="3:3">
      <c r="C936" s="312"/>
    </row>
    <row r="937" spans="3:3">
      <c r="C937" s="312"/>
    </row>
    <row r="938" spans="3:3">
      <c r="C938" s="312"/>
    </row>
    <row r="939" spans="3:3">
      <c r="C939" s="312"/>
    </row>
    <row r="940" spans="3:3">
      <c r="C940" s="312"/>
    </row>
    <row r="941" spans="3:3">
      <c r="C941" s="312"/>
    </row>
    <row r="942" spans="3:3">
      <c r="C942" s="312"/>
    </row>
    <row r="943" spans="3:3">
      <c r="C943" s="312"/>
    </row>
    <row r="944" spans="3:3">
      <c r="C944" s="312"/>
    </row>
    <row r="945" spans="3:3">
      <c r="C945" s="312"/>
    </row>
    <row r="946" spans="3:3">
      <c r="C946" s="312"/>
    </row>
    <row r="947" spans="3:3">
      <c r="C947" s="312"/>
    </row>
    <row r="948" spans="3:3">
      <c r="C948" s="312"/>
    </row>
    <row r="949" spans="3:3">
      <c r="C949" s="312"/>
    </row>
    <row r="950" spans="3:3">
      <c r="C950" s="312"/>
    </row>
    <row r="951" spans="3:3">
      <c r="C951" s="312"/>
    </row>
    <row r="952" spans="3:3">
      <c r="C952" s="312"/>
    </row>
    <row r="953" spans="3:3">
      <c r="C953" s="312"/>
    </row>
    <row r="954" spans="3:3">
      <c r="C954" s="312"/>
    </row>
    <row r="955" spans="3:3">
      <c r="C955" s="312"/>
    </row>
    <row r="956" spans="3:3">
      <c r="C956" s="312"/>
    </row>
    <row r="957" spans="3:3">
      <c r="C957" s="312"/>
    </row>
    <row r="958" spans="3:3">
      <c r="C958" s="312"/>
    </row>
    <row r="959" spans="3:3">
      <c r="C959" s="312"/>
    </row>
    <row r="960" spans="3:3">
      <c r="C960" s="312"/>
    </row>
    <row r="961" spans="3:3">
      <c r="C961" s="312"/>
    </row>
    <row r="962" spans="3:3">
      <c r="C962" s="312"/>
    </row>
    <row r="963" spans="3:3">
      <c r="C963" s="312"/>
    </row>
    <row r="964" spans="3:3">
      <c r="C964" s="312"/>
    </row>
    <row r="965" spans="3:3">
      <c r="C965" s="312"/>
    </row>
    <row r="966" spans="3:3">
      <c r="C966" s="312"/>
    </row>
    <row r="967" spans="3:3">
      <c r="C967" s="312"/>
    </row>
    <row r="968" spans="3:3">
      <c r="C968" s="312"/>
    </row>
    <row r="969" spans="3:3">
      <c r="C969" s="312"/>
    </row>
    <row r="970" spans="3:3">
      <c r="C970" s="312"/>
    </row>
    <row r="971" spans="3:3">
      <c r="C971" s="312"/>
    </row>
    <row r="972" spans="3:3">
      <c r="C972" s="312"/>
    </row>
    <row r="973" spans="3:3">
      <c r="C973" s="312"/>
    </row>
    <row r="974" spans="3:3">
      <c r="C974" s="312"/>
    </row>
    <row r="975" spans="3:3">
      <c r="C975" s="312"/>
    </row>
    <row r="976" spans="3:3">
      <c r="C976" s="312"/>
    </row>
    <row r="977" spans="3:3">
      <c r="C977" s="312"/>
    </row>
    <row r="978" spans="3:3">
      <c r="C978" s="312"/>
    </row>
    <row r="979" spans="3:3">
      <c r="C979" s="312"/>
    </row>
    <row r="980" spans="3:3">
      <c r="C980" s="312"/>
    </row>
    <row r="981" spans="3:3">
      <c r="C981" s="312"/>
    </row>
    <row r="982" spans="3:3">
      <c r="C982" s="312"/>
    </row>
    <row r="983" spans="3:3">
      <c r="C983" s="312"/>
    </row>
    <row r="984" spans="3:3">
      <c r="C984" s="312"/>
    </row>
    <row r="985" spans="3:3">
      <c r="C985" s="312"/>
    </row>
    <row r="986" spans="3:3">
      <c r="C986" s="312"/>
    </row>
    <row r="987" spans="3:3">
      <c r="C987" s="312"/>
    </row>
    <row r="988" spans="3:3">
      <c r="C988" s="312"/>
    </row>
    <row r="989" spans="3:3">
      <c r="C989" s="312"/>
    </row>
    <row r="990" spans="3:3">
      <c r="C990" s="312"/>
    </row>
    <row r="991" spans="3:3">
      <c r="C991" s="312"/>
    </row>
    <row r="992" spans="3:3">
      <c r="C992" s="312"/>
    </row>
    <row r="993" spans="3:3">
      <c r="C993" s="312"/>
    </row>
    <row r="994" spans="3:3">
      <c r="C994" s="312"/>
    </row>
    <row r="995" spans="3:3">
      <c r="C995" s="312"/>
    </row>
    <row r="996" spans="3:3">
      <c r="C996" s="312"/>
    </row>
    <row r="997" spans="3:3">
      <c r="C997" s="312"/>
    </row>
    <row r="998" spans="3:3">
      <c r="C998" s="312"/>
    </row>
    <row r="999" spans="3:3">
      <c r="C999" s="312"/>
    </row>
    <row r="1000" spans="3:3">
      <c r="C1000" s="312"/>
    </row>
    <row r="1001" spans="3:3">
      <c r="C1001" s="31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theme="1"/>
  </sheetPr>
  <dimension ref="A1:O230"/>
  <sheetViews>
    <sheetView topLeftCell="A3" workbookViewId="0">
      <pane xSplit="3" ySplit="2" topLeftCell="D14" activePane="bottomRight" state="frozen"/>
      <selection activeCell="D112" sqref="D112"/>
      <selection pane="topRight" activeCell="D112" sqref="D112"/>
      <selection pane="bottomLeft" activeCell="D112" sqref="D112"/>
      <selection pane="bottomRight" activeCell="A27" sqref="A27"/>
    </sheetView>
  </sheetViews>
  <sheetFormatPr defaultRowHeight="12.75"/>
  <cols>
    <col min="1" max="1" width="9.7109375" style="87" bestFit="1" customWidth="1"/>
    <col min="2" max="2" width="10.5703125" customWidth="1"/>
    <col min="3" max="3" width="39.5703125" customWidth="1"/>
    <col min="4" max="4" width="8.7109375" style="89"/>
    <col min="5" max="5" width="8.7109375" style="26"/>
    <col min="6" max="6" width="10.140625" style="26" bestFit="1" customWidth="1"/>
    <col min="7" max="7" width="8.7109375" style="89"/>
    <col min="8" max="8" width="8.7109375" style="26"/>
    <col min="9" max="9" width="9.140625" style="26" bestFit="1" customWidth="1"/>
    <col min="10" max="10" width="8.7109375" style="89"/>
    <col min="11" max="11" width="8.7109375" style="26"/>
    <col min="12" max="12" width="10.140625" style="26" bestFit="1" customWidth="1"/>
    <col min="13" max="13" width="8.7109375" style="89"/>
    <col min="14" max="14" width="8.7109375" style="26"/>
    <col min="15" max="15" width="10.140625" style="26" bestFit="1" customWidth="1"/>
  </cols>
  <sheetData>
    <row r="1" spans="1:15">
      <c r="A1" s="86" t="s">
        <v>97</v>
      </c>
      <c r="B1" s="74"/>
      <c r="C1" s="74"/>
      <c r="G1" s="96" t="s">
        <v>211</v>
      </c>
    </row>
    <row r="2" spans="1:15" ht="13.5" thickBot="1">
      <c r="A2" s="87" t="s">
        <v>620</v>
      </c>
    </row>
    <row r="3" spans="1:15">
      <c r="A3" s="329" t="s">
        <v>52</v>
      </c>
      <c r="B3" s="330" t="s">
        <v>103</v>
      </c>
      <c r="C3" s="330" t="s">
        <v>223</v>
      </c>
      <c r="D3" s="326" t="s">
        <v>98</v>
      </c>
      <c r="E3" s="327"/>
      <c r="F3" s="328"/>
      <c r="G3" s="326" t="s">
        <v>100</v>
      </c>
      <c r="H3" s="327"/>
      <c r="I3" s="328"/>
      <c r="J3" s="326" t="s">
        <v>101</v>
      </c>
      <c r="K3" s="327"/>
      <c r="L3" s="328"/>
      <c r="M3" s="326" t="s">
        <v>102</v>
      </c>
      <c r="N3" s="327"/>
      <c r="O3" s="328"/>
    </row>
    <row r="4" spans="1:15" ht="38.25">
      <c r="A4" s="329"/>
      <c r="B4" s="330"/>
      <c r="C4" s="330"/>
      <c r="D4" s="90" t="s">
        <v>99</v>
      </c>
      <c r="E4" s="92" t="s">
        <v>104</v>
      </c>
      <c r="F4" s="94" t="s">
        <v>105</v>
      </c>
      <c r="G4" s="90" t="s">
        <v>99</v>
      </c>
      <c r="H4" s="92" t="s">
        <v>104</v>
      </c>
      <c r="I4" s="94" t="s">
        <v>105</v>
      </c>
      <c r="J4" s="90" t="s">
        <v>99</v>
      </c>
      <c r="K4" s="92" t="s">
        <v>104</v>
      </c>
      <c r="L4" s="94" t="s">
        <v>105</v>
      </c>
      <c r="M4" s="90" t="s">
        <v>99</v>
      </c>
      <c r="N4" s="92" t="s">
        <v>104</v>
      </c>
      <c r="O4" s="94" t="s">
        <v>105</v>
      </c>
    </row>
    <row r="5" spans="1:15">
      <c r="A5" s="88">
        <f>ledgers!E22</f>
        <v>43840</v>
      </c>
      <c r="B5" s="75" t="s">
        <v>224</v>
      </c>
      <c r="C5" s="75" t="str">
        <f>ledgers!F22</f>
        <v>PAYPAL *YQ811ANG 4029357733, CA - Inventory - 204 pieces = it was 2000 CAD</v>
      </c>
      <c r="D5" s="91">
        <v>0</v>
      </c>
      <c r="E5" s="93">
        <f>IFERROR(F5/D5,0)</f>
        <v>0</v>
      </c>
      <c r="F5" s="95">
        <v>0</v>
      </c>
      <c r="G5" s="91">
        <v>203</v>
      </c>
      <c r="H5" s="93">
        <f t="shared" ref="H5:H22" si="0">IFERROR(I5/G5,0)</f>
        <v>7.5487684729064046</v>
      </c>
      <c r="I5" s="95">
        <f>2000*0.7662</f>
        <v>1532.4</v>
      </c>
      <c r="J5" s="91"/>
      <c r="K5" s="93">
        <f>IFERROR(L5/J5,0)</f>
        <v>0</v>
      </c>
      <c r="L5" s="95"/>
      <c r="M5" s="91">
        <f t="shared" ref="M5:M10" si="1">D5+G5-J5</f>
        <v>203</v>
      </c>
      <c r="N5" s="93">
        <f>H5</f>
        <v>7.5487684729064046</v>
      </c>
      <c r="O5" s="95">
        <f>F5+I5-L5</f>
        <v>1532.4</v>
      </c>
    </row>
    <row r="6" spans="1:15">
      <c r="A6" s="88">
        <f>ledgers!E339</f>
        <v>43861</v>
      </c>
      <c r="B6" s="75" t="s">
        <v>224</v>
      </c>
      <c r="C6" s="75" t="str">
        <f>ledgers!F339</f>
        <v>Total Gross Sales for the month of Jan 2020 as per shopify - 80 pcs</v>
      </c>
      <c r="D6" s="91">
        <f>M5</f>
        <v>203</v>
      </c>
      <c r="E6" s="93">
        <f t="shared" ref="E6:E22" si="2">IFERROR(F6/D6,0)</f>
        <v>7.5487684729064046</v>
      </c>
      <c r="F6" s="95">
        <f>O5</f>
        <v>1532.4</v>
      </c>
      <c r="G6" s="91"/>
      <c r="H6" s="93">
        <f t="shared" si="0"/>
        <v>0</v>
      </c>
      <c r="I6" s="95"/>
      <c r="J6" s="91">
        <f>'Sales Jan to Aug'!B33</f>
        <v>80</v>
      </c>
      <c r="K6" s="93">
        <f t="shared" ref="K6:K22" si="3">IFERROR(L6/J6,0)</f>
        <v>53.243624999999994</v>
      </c>
      <c r="L6" s="95">
        <f>'Sales Jan to Aug'!C33</f>
        <v>4259.49</v>
      </c>
      <c r="M6" s="91">
        <f t="shared" si="1"/>
        <v>123</v>
      </c>
      <c r="N6" s="93">
        <f>E6</f>
        <v>7.5487684729064046</v>
      </c>
      <c r="O6" s="95">
        <f>M6*N6</f>
        <v>928.49852216748775</v>
      </c>
    </row>
    <row r="7" spans="1:15">
      <c r="A7" s="88">
        <f>ledgers!E340</f>
        <v>43890</v>
      </c>
      <c r="B7" s="75" t="s">
        <v>224</v>
      </c>
      <c r="C7" s="75" t="str">
        <f>ledgers!F340</f>
        <v>Total Gross Sales for the month of Feb 2020 as per shopify - 20 pcs</v>
      </c>
      <c r="D7" s="91">
        <f>M6</f>
        <v>123</v>
      </c>
      <c r="E7" s="93">
        <f t="shared" si="2"/>
        <v>7.5487684729064046</v>
      </c>
      <c r="F7" s="95">
        <f>O6</f>
        <v>928.49852216748775</v>
      </c>
      <c r="G7" s="91"/>
      <c r="H7" s="93">
        <f t="shared" si="0"/>
        <v>0</v>
      </c>
      <c r="I7" s="95"/>
      <c r="J7" s="91">
        <f>'Sales Jan to Aug'!B64</f>
        <v>20</v>
      </c>
      <c r="K7" s="93">
        <f t="shared" si="3"/>
        <v>55</v>
      </c>
      <c r="L7" s="95">
        <f>'Sales Jan to Aug'!C64</f>
        <v>1100</v>
      </c>
      <c r="M7" s="91">
        <f t="shared" si="1"/>
        <v>103</v>
      </c>
      <c r="N7" s="93">
        <f>E7</f>
        <v>7.5487684729064046</v>
      </c>
      <c r="O7" s="95">
        <f t="shared" ref="O7:O22" si="4">M7*N7</f>
        <v>777.52315270935969</v>
      </c>
    </row>
    <row r="8" spans="1:15">
      <c r="A8" s="88">
        <f>ledgers!E25</f>
        <v>43910</v>
      </c>
      <c r="B8" s="75" t="s">
        <v>224</v>
      </c>
      <c r="C8" s="88" t="str">
        <f>ledgers!F25</f>
        <v>WWW.ALIBABA.COM LONDON - INVENTORY NEW - 300 pieces - it is 4000 USD total, waiting for the payment for the remainder</v>
      </c>
      <c r="D8" s="91">
        <f t="shared" ref="D8:D22" si="5">M7</f>
        <v>103</v>
      </c>
      <c r="E8" s="93">
        <f t="shared" si="2"/>
        <v>7.5487684729064046</v>
      </c>
      <c r="F8" s="95">
        <f t="shared" ref="F8:F22" si="6">O7</f>
        <v>777.52315270935969</v>
      </c>
      <c r="G8" s="91">
        <v>300</v>
      </c>
      <c r="H8" s="93">
        <f t="shared" si="0"/>
        <v>17.166666666666668</v>
      </c>
      <c r="I8" s="95">
        <f>5150</f>
        <v>5150</v>
      </c>
      <c r="J8" s="91"/>
      <c r="K8" s="93">
        <f t="shared" si="3"/>
        <v>0</v>
      </c>
      <c r="L8" s="95"/>
      <c r="M8" s="91">
        <f t="shared" si="1"/>
        <v>403</v>
      </c>
      <c r="N8" s="93">
        <f>AVERAGE(E8,H8)</f>
        <v>12.357717569786537</v>
      </c>
      <c r="O8" s="95">
        <f t="shared" si="4"/>
        <v>4980.1601806239742</v>
      </c>
    </row>
    <row r="9" spans="1:15">
      <c r="A9" s="88">
        <f>ledgers!E26</f>
        <v>43920</v>
      </c>
      <c r="B9" s="75" t="s">
        <v>224</v>
      </c>
      <c r="C9" s="88" t="str">
        <f>ledgers!F26</f>
        <v>PAYPAL *YQ811ANG 4029357733, CA - inventory  - 1590 USD - 199 PIECES</v>
      </c>
      <c r="D9" s="91">
        <f t="shared" si="5"/>
        <v>403</v>
      </c>
      <c r="E9" s="93">
        <f t="shared" si="2"/>
        <v>12.357717569786537</v>
      </c>
      <c r="F9" s="95">
        <f t="shared" si="6"/>
        <v>4980.1601806239742</v>
      </c>
      <c r="G9" s="91">
        <v>199</v>
      </c>
      <c r="H9" s="93">
        <f t="shared" si="0"/>
        <v>7.9899497487437188</v>
      </c>
      <c r="I9" s="95">
        <v>1590</v>
      </c>
      <c r="J9" s="91"/>
      <c r="K9" s="93">
        <f t="shared" si="3"/>
        <v>0</v>
      </c>
      <c r="L9" s="95"/>
      <c r="M9" s="91">
        <f t="shared" si="1"/>
        <v>602</v>
      </c>
      <c r="N9" s="93">
        <f>AVERAGE(E9,H9)</f>
        <v>10.173833659265128</v>
      </c>
      <c r="O9" s="95">
        <f t="shared" si="4"/>
        <v>6124.6478628776067</v>
      </c>
    </row>
    <row r="10" spans="1:15">
      <c r="A10" s="88">
        <f>ledgers!E341</f>
        <v>43921</v>
      </c>
      <c r="B10" s="75" t="s">
        <v>224</v>
      </c>
      <c r="C10" s="75" t="str">
        <f>ledgers!F341</f>
        <v>Total Gross Sales for the month of Mar 2020 as per shopify - 55 pcs</v>
      </c>
      <c r="D10" s="91">
        <f t="shared" si="5"/>
        <v>602</v>
      </c>
      <c r="E10" s="93">
        <f t="shared" si="2"/>
        <v>10.173833659265128</v>
      </c>
      <c r="F10" s="95">
        <f t="shared" si="6"/>
        <v>6124.6478628776067</v>
      </c>
      <c r="G10" s="91"/>
      <c r="H10" s="93">
        <f t="shared" si="0"/>
        <v>0</v>
      </c>
      <c r="I10" s="95"/>
      <c r="J10" s="91">
        <f>'Sales Jan to Aug'!B97</f>
        <v>55</v>
      </c>
      <c r="K10" s="93">
        <f t="shared" si="3"/>
        <v>61.23272727272726</v>
      </c>
      <c r="L10" s="95">
        <f>'Sales Jan to Aug'!C97</f>
        <v>3367.7999999999993</v>
      </c>
      <c r="M10" s="91">
        <f t="shared" si="1"/>
        <v>547</v>
      </c>
      <c r="N10" s="93">
        <f>E10</f>
        <v>10.173833659265128</v>
      </c>
      <c r="O10" s="95">
        <f t="shared" si="4"/>
        <v>5565.0870116180249</v>
      </c>
    </row>
    <row r="11" spans="1:15">
      <c r="A11" s="88">
        <f>ledgers!E28</f>
        <v>43938</v>
      </c>
      <c r="B11" s="75" t="s">
        <v>224</v>
      </c>
      <c r="C11" s="88" t="str">
        <f>ledgers!F28</f>
        <v xml:space="preserve">WWW.ALIBABA.COM LONDON - inventory  - 210 PIECES </v>
      </c>
      <c r="D11" s="91">
        <f t="shared" si="5"/>
        <v>547</v>
      </c>
      <c r="E11" s="93">
        <f t="shared" si="2"/>
        <v>10.173833659265128</v>
      </c>
      <c r="F11" s="95">
        <f t="shared" si="6"/>
        <v>5565.0870116180249</v>
      </c>
      <c r="G11" s="91">
        <v>210</v>
      </c>
      <c r="H11" s="93">
        <f t="shared" si="0"/>
        <v>6.2260476190476179</v>
      </c>
      <c r="I11" s="95">
        <f>ledgers!H28+ledgers!H29+ledgers!H30</f>
        <v>1307.4699999999998</v>
      </c>
      <c r="J11" s="91"/>
      <c r="K11" s="93">
        <f t="shared" si="3"/>
        <v>0</v>
      </c>
      <c r="L11" s="95"/>
      <c r="M11" s="91">
        <f t="shared" ref="M11:M22" si="7">D11+G11-J11</f>
        <v>757</v>
      </c>
      <c r="N11" s="93">
        <f>AVERAGE(E11,H11)</f>
        <v>8.1999406391563738</v>
      </c>
      <c r="O11" s="95">
        <f t="shared" si="4"/>
        <v>6207.3550638413753</v>
      </c>
    </row>
    <row r="12" spans="1:15">
      <c r="A12" s="88">
        <f>ledgers!E31</f>
        <v>43943</v>
      </c>
      <c r="B12" s="75" t="s">
        <v>224</v>
      </c>
      <c r="C12" s="88" t="str">
        <f>ledgers!F31</f>
        <v>WWW.ALIBABA.COM LONDON - Inventory  - Re stock 70 pcs</v>
      </c>
      <c r="D12" s="91">
        <f t="shared" si="5"/>
        <v>757</v>
      </c>
      <c r="E12" s="93">
        <f t="shared" si="2"/>
        <v>8.1999406391563738</v>
      </c>
      <c r="F12" s="95">
        <f t="shared" si="6"/>
        <v>6207.3550638413753</v>
      </c>
      <c r="G12" s="91">
        <v>70</v>
      </c>
      <c r="H12" s="93">
        <f t="shared" si="0"/>
        <v>7.7948571428571425</v>
      </c>
      <c r="I12" s="95">
        <f>ledgers!H31</f>
        <v>545.64</v>
      </c>
      <c r="J12" s="91"/>
      <c r="K12" s="93">
        <f t="shared" si="3"/>
        <v>0</v>
      </c>
      <c r="L12" s="95"/>
      <c r="M12" s="91">
        <f t="shared" si="7"/>
        <v>827</v>
      </c>
      <c r="N12" s="93">
        <f>AVERAGE(E12,H12)</f>
        <v>7.9973988910067586</v>
      </c>
      <c r="O12" s="95">
        <f t="shared" si="4"/>
        <v>6613.8488828625896</v>
      </c>
    </row>
    <row r="13" spans="1:15">
      <c r="A13" s="88">
        <f>ledgers!E32</f>
        <v>43950</v>
      </c>
      <c r="B13" s="75" t="s">
        <v>224</v>
      </c>
      <c r="C13" s="88" t="str">
        <f>ledgers!F32</f>
        <v>PAYPAL *YQ811ANG 4029357733, CA - Inventory  - 50pcs</v>
      </c>
      <c r="D13" s="91">
        <f t="shared" si="5"/>
        <v>827</v>
      </c>
      <c r="E13" s="93">
        <f t="shared" si="2"/>
        <v>7.9973988910067586</v>
      </c>
      <c r="F13" s="95">
        <f t="shared" si="6"/>
        <v>6613.8488828625896</v>
      </c>
      <c r="G13" s="91">
        <v>50</v>
      </c>
      <c r="H13" s="93">
        <f t="shared" si="0"/>
        <v>6.8</v>
      </c>
      <c r="I13" s="95">
        <f>ledgers!H32</f>
        <v>340</v>
      </c>
      <c r="J13" s="91"/>
      <c r="K13" s="93">
        <f t="shared" si="3"/>
        <v>0</v>
      </c>
      <c r="L13" s="95"/>
      <c r="M13" s="91">
        <f t="shared" si="7"/>
        <v>877</v>
      </c>
      <c r="N13" s="93">
        <f>AVERAGE(E13,H13)</f>
        <v>7.3986994455033788</v>
      </c>
      <c r="O13" s="95">
        <f t="shared" si="4"/>
        <v>6488.6594137064631</v>
      </c>
    </row>
    <row r="14" spans="1:15">
      <c r="A14" s="88">
        <f>ledgers!E33</f>
        <v>43950</v>
      </c>
      <c r="B14" s="75" t="s">
        <v>224</v>
      </c>
      <c r="C14" s="88" t="str">
        <f>ledgers!F33</f>
        <v>PAYPAL *BALI SWIM 4029357733 - Inventory  - THIS IS SAMPLES FOR 120 PIECES</v>
      </c>
      <c r="D14" s="91">
        <f t="shared" si="5"/>
        <v>877</v>
      </c>
      <c r="E14" s="93">
        <f t="shared" si="2"/>
        <v>7.3986994455033788</v>
      </c>
      <c r="F14" s="95">
        <f t="shared" si="6"/>
        <v>6488.6594137064631</v>
      </c>
      <c r="G14" s="91">
        <v>120</v>
      </c>
      <c r="H14" s="93">
        <f t="shared" si="0"/>
        <v>6.5639999999999992</v>
      </c>
      <c r="I14" s="95">
        <f>ledgers!H33</f>
        <v>787.68</v>
      </c>
      <c r="J14" s="91"/>
      <c r="K14" s="93">
        <f t="shared" si="3"/>
        <v>0</v>
      </c>
      <c r="L14" s="95"/>
      <c r="M14" s="91">
        <f t="shared" si="7"/>
        <v>997</v>
      </c>
      <c r="N14" s="93">
        <f>AVERAGE(E14,H14)</f>
        <v>6.9813497227516894</v>
      </c>
      <c r="O14" s="95">
        <f t="shared" si="4"/>
        <v>6960.4056735834347</v>
      </c>
    </row>
    <row r="15" spans="1:15">
      <c r="A15" s="88">
        <f>ledgers!E342</f>
        <v>43951</v>
      </c>
      <c r="B15" s="75" t="s">
        <v>224</v>
      </c>
      <c r="C15" s="75" t="str">
        <f>ledgers!F342</f>
        <v>Total Gross Sales for the month of Apr 2020 as per shopify - 115 pcs</v>
      </c>
      <c r="D15" s="91">
        <f t="shared" si="5"/>
        <v>997</v>
      </c>
      <c r="E15" s="93">
        <f t="shared" si="2"/>
        <v>6.9813497227516894</v>
      </c>
      <c r="F15" s="95">
        <f t="shared" si="6"/>
        <v>6960.4056735834347</v>
      </c>
      <c r="G15" s="91"/>
      <c r="H15" s="93">
        <f t="shared" si="0"/>
        <v>0</v>
      </c>
      <c r="I15" s="95"/>
      <c r="J15" s="91">
        <f>'Sales Jan to Aug'!B129</f>
        <v>115</v>
      </c>
      <c r="K15" s="93">
        <f t="shared" si="3"/>
        <v>59.642173913043479</v>
      </c>
      <c r="L15" s="95">
        <f>'Sales Jan to Aug'!C129</f>
        <v>6858.85</v>
      </c>
      <c r="M15" s="91">
        <f t="shared" si="7"/>
        <v>882</v>
      </c>
      <c r="N15" s="93">
        <f>E15</f>
        <v>6.9813497227516894</v>
      </c>
      <c r="O15" s="95">
        <f t="shared" si="4"/>
        <v>6157.5504554669897</v>
      </c>
    </row>
    <row r="16" spans="1:15">
      <c r="A16" s="88">
        <f>ledgers!E36</f>
        <v>43970</v>
      </c>
      <c r="B16" s="88" t="s">
        <v>785</v>
      </c>
      <c r="C16" s="255" t="str">
        <f>ledgers!F36</f>
        <v>Julie set restock - 320 pieces 4 colors in JULIE set</v>
      </c>
      <c r="D16" s="91">
        <f t="shared" si="5"/>
        <v>882</v>
      </c>
      <c r="E16" s="93">
        <f t="shared" si="2"/>
        <v>6.9813497227516885</v>
      </c>
      <c r="F16" s="95">
        <f t="shared" si="6"/>
        <v>6157.5504554669897</v>
      </c>
      <c r="G16" s="91">
        <v>320</v>
      </c>
      <c r="H16" s="93">
        <f t="shared" si="0"/>
        <v>7.765625</v>
      </c>
      <c r="I16" s="95">
        <f>ledgers!H36</f>
        <v>2485</v>
      </c>
      <c r="J16" s="91"/>
      <c r="K16" s="93">
        <f t="shared" si="3"/>
        <v>0</v>
      </c>
      <c r="L16" s="95"/>
      <c r="M16" s="91">
        <f t="shared" si="7"/>
        <v>1202</v>
      </c>
      <c r="N16" s="93">
        <f>AVERAGE(E16,H16)</f>
        <v>7.3734873613758438</v>
      </c>
      <c r="O16" s="95">
        <f t="shared" si="4"/>
        <v>8862.9318083737635</v>
      </c>
    </row>
    <row r="17" spans="1:15">
      <c r="A17" s="88">
        <f>ledgers!E37</f>
        <v>43979</v>
      </c>
      <c r="B17" s="75" t="s">
        <v>224</v>
      </c>
      <c r="C17" s="255" t="str">
        <f>ledgers!F37</f>
        <v>592 swim set re stock ready designs</v>
      </c>
      <c r="D17" s="91">
        <f t="shared" si="5"/>
        <v>1202</v>
      </c>
      <c r="E17" s="93">
        <f t="shared" si="2"/>
        <v>7.3734873613758429</v>
      </c>
      <c r="F17" s="95">
        <f t="shared" si="6"/>
        <v>8862.9318083737635</v>
      </c>
      <c r="G17" s="91">
        <v>592</v>
      </c>
      <c r="H17" s="93">
        <f t="shared" si="0"/>
        <v>8.4459459459459456</v>
      </c>
      <c r="I17" s="95">
        <f>ledgers!H37</f>
        <v>5000</v>
      </c>
      <c r="J17" s="91"/>
      <c r="K17" s="93">
        <f t="shared" si="3"/>
        <v>0</v>
      </c>
      <c r="L17" s="95"/>
      <c r="M17" s="91">
        <f t="shared" si="7"/>
        <v>1794</v>
      </c>
      <c r="N17" s="93">
        <f>AVERAGE(E17,H17)</f>
        <v>7.9097166536608938</v>
      </c>
      <c r="O17" s="95">
        <f t="shared" si="4"/>
        <v>14190.031676667644</v>
      </c>
    </row>
    <row r="18" spans="1:15">
      <c r="A18" s="88">
        <v>43982</v>
      </c>
      <c r="B18" s="75" t="s">
        <v>224</v>
      </c>
      <c r="C18" s="75" t="str">
        <f>ledgers!F343</f>
        <v>Total Gross Sales for the month of May 2020 as per shopify - 270 pcs</v>
      </c>
      <c r="D18" s="91">
        <f t="shared" si="5"/>
        <v>1794</v>
      </c>
      <c r="E18" s="93">
        <f t="shared" si="2"/>
        <v>7.9097166536608938</v>
      </c>
      <c r="F18" s="95">
        <f t="shared" si="6"/>
        <v>14190.031676667644</v>
      </c>
      <c r="G18" s="91"/>
      <c r="H18" s="93">
        <f t="shared" si="0"/>
        <v>0</v>
      </c>
      <c r="I18" s="95"/>
      <c r="J18" s="91">
        <f>'Sales Jan to Aug'!B162</f>
        <v>270</v>
      </c>
      <c r="K18" s="93">
        <f t="shared" si="3"/>
        <v>88.455111111111123</v>
      </c>
      <c r="L18" s="95">
        <f>'Sales Jan to Aug'!C162</f>
        <v>23882.880000000005</v>
      </c>
      <c r="M18" s="91">
        <f t="shared" si="7"/>
        <v>1524</v>
      </c>
      <c r="N18" s="93">
        <f>E18</f>
        <v>7.9097166536608938</v>
      </c>
      <c r="O18" s="95">
        <f t="shared" si="4"/>
        <v>12054.408180179202</v>
      </c>
    </row>
    <row r="19" spans="1:15">
      <c r="A19" s="88">
        <f>ledgers!E39</f>
        <v>44012</v>
      </c>
      <c r="B19" s="75" t="s">
        <v>224</v>
      </c>
      <c r="C19" s="75" t="str">
        <f>ledgers!F39</f>
        <v>JUNE/JULY INVENTORY (RESTOCK+3 NEW STYLES). 5200 IS 590 PIECES</v>
      </c>
      <c r="D19" s="91">
        <f t="shared" si="5"/>
        <v>1524</v>
      </c>
      <c r="E19" s="93">
        <f t="shared" si="2"/>
        <v>7.9097166536608938</v>
      </c>
      <c r="F19" s="95">
        <f t="shared" si="6"/>
        <v>12054.408180179202</v>
      </c>
      <c r="G19" s="91">
        <v>590</v>
      </c>
      <c r="H19" s="93">
        <f t="shared" si="0"/>
        <v>8.8135593220338979</v>
      </c>
      <c r="I19" s="95">
        <v>5200</v>
      </c>
      <c r="J19" s="91"/>
      <c r="K19" s="93">
        <f t="shared" si="3"/>
        <v>0</v>
      </c>
      <c r="L19" s="95"/>
      <c r="M19" s="91">
        <f t="shared" si="7"/>
        <v>2114</v>
      </c>
      <c r="N19" s="93">
        <f>AVERAGE(E19,H19)</f>
        <v>8.361637987847395</v>
      </c>
      <c r="O19" s="95">
        <f t="shared" si="4"/>
        <v>17676.502706309391</v>
      </c>
    </row>
    <row r="20" spans="1:15">
      <c r="A20" s="88">
        <f>A19</f>
        <v>44012</v>
      </c>
      <c r="B20" s="75" t="s">
        <v>224</v>
      </c>
      <c r="C20" s="75" t="str">
        <f>ledgers!F344</f>
        <v>Total Gross Sales for the month of Jun 2020 as per shopify - 430 pcs</v>
      </c>
      <c r="D20" s="91">
        <f t="shared" si="5"/>
        <v>2114</v>
      </c>
      <c r="E20" s="93">
        <f t="shared" si="2"/>
        <v>8.361637987847395</v>
      </c>
      <c r="F20" s="95">
        <f t="shared" si="6"/>
        <v>17676.502706309391</v>
      </c>
      <c r="G20" s="91"/>
      <c r="H20" s="93">
        <f t="shared" si="0"/>
        <v>0</v>
      </c>
      <c r="I20" s="95"/>
      <c r="J20" s="91">
        <f>'Sales Jan to Aug'!B194</f>
        <v>430</v>
      </c>
      <c r="K20" s="93">
        <f t="shared" si="3"/>
        <v>85.112813953488356</v>
      </c>
      <c r="L20" s="95">
        <f>'Sales Jan to Aug'!C194</f>
        <v>36598.509999999995</v>
      </c>
      <c r="M20" s="91">
        <f t="shared" si="7"/>
        <v>1684</v>
      </c>
      <c r="N20" s="93">
        <f>E20</f>
        <v>8.361637987847395</v>
      </c>
      <c r="O20" s="95">
        <f t="shared" si="4"/>
        <v>14080.998371535014</v>
      </c>
    </row>
    <row r="21" spans="1:15">
      <c r="A21" s="88">
        <v>44043</v>
      </c>
      <c r="B21" s="75" t="s">
        <v>224</v>
      </c>
      <c r="C21" s="75" t="str">
        <f>ledgers!F41</f>
        <v>420 pieces (custom designs) 3 styles</v>
      </c>
      <c r="D21" s="91">
        <f t="shared" si="5"/>
        <v>1684</v>
      </c>
      <c r="E21" s="93">
        <f t="shared" si="2"/>
        <v>8.361637987847395</v>
      </c>
      <c r="F21" s="95">
        <f t="shared" si="6"/>
        <v>14080.998371535014</v>
      </c>
      <c r="G21" s="91">
        <v>420</v>
      </c>
      <c r="H21" s="93">
        <f t="shared" si="0"/>
        <v>14.880952380952381</v>
      </c>
      <c r="I21" s="95">
        <v>6250</v>
      </c>
      <c r="J21" s="91"/>
      <c r="K21" s="93">
        <f t="shared" si="3"/>
        <v>0</v>
      </c>
      <c r="L21" s="95"/>
      <c r="M21" s="91">
        <f t="shared" si="7"/>
        <v>2104</v>
      </c>
      <c r="N21" s="93">
        <f>AVERAGE(E21,H21)</f>
        <v>11.621295184399887</v>
      </c>
      <c r="O21" s="95">
        <f t="shared" si="4"/>
        <v>24451.205067977364</v>
      </c>
    </row>
    <row r="22" spans="1:15">
      <c r="A22" s="305">
        <f>A21</f>
        <v>44043</v>
      </c>
      <c r="B22" s="75" t="s">
        <v>224</v>
      </c>
      <c r="C22" s="75" t="str">
        <f>ledgers!F42</f>
        <v>520 pieces ready deisgns</v>
      </c>
      <c r="D22" s="91">
        <f t="shared" si="5"/>
        <v>2104</v>
      </c>
      <c r="E22" s="93">
        <f t="shared" si="2"/>
        <v>11.621295184399887</v>
      </c>
      <c r="F22" s="95">
        <f t="shared" si="6"/>
        <v>24451.205067977364</v>
      </c>
      <c r="G22" s="91">
        <v>520</v>
      </c>
      <c r="H22" s="93">
        <f t="shared" si="0"/>
        <v>8.315384615384616</v>
      </c>
      <c r="I22" s="95">
        <f>ledgers!H42</f>
        <v>4324</v>
      </c>
      <c r="J22" s="91"/>
      <c r="K22" s="93">
        <f t="shared" si="3"/>
        <v>0</v>
      </c>
      <c r="L22" s="95"/>
      <c r="M22" s="91">
        <f t="shared" si="7"/>
        <v>2624</v>
      </c>
      <c r="N22" s="93">
        <f t="shared" ref="N22:N24" si="8">AVERAGE(E22,H22)</f>
        <v>9.9683398998922517</v>
      </c>
      <c r="O22" s="95">
        <f t="shared" si="4"/>
        <v>26156.923897317269</v>
      </c>
    </row>
    <row r="23" spans="1:15">
      <c r="A23" s="305">
        <f>A22</f>
        <v>44043</v>
      </c>
      <c r="B23" s="75" t="s">
        <v>224</v>
      </c>
      <c r="C23" s="75" t="str">
        <f>ledgers!F43</f>
        <v>NEW MENS LINE 190 PIECES</v>
      </c>
      <c r="D23" s="91">
        <f t="shared" ref="D23:D86" si="9">M22</f>
        <v>2624</v>
      </c>
      <c r="E23" s="93">
        <f t="shared" ref="E23:E86" si="10">IFERROR(F23/D23,0)</f>
        <v>9.9683398998922517</v>
      </c>
      <c r="F23" s="95">
        <f t="shared" ref="F23:F86" si="11">O22</f>
        <v>26156.923897317269</v>
      </c>
      <c r="G23" s="91">
        <v>190</v>
      </c>
      <c r="H23" s="93">
        <f t="shared" ref="H23:H86" si="12">IFERROR(I23/G23,0)</f>
        <v>11.204550850811238</v>
      </c>
      <c r="I23" s="95">
        <f>ledgers!H43</f>
        <v>2128.864661654135</v>
      </c>
      <c r="J23" s="91"/>
      <c r="K23" s="93">
        <f t="shared" ref="K23:K86" si="13">IFERROR(L23/J23,0)</f>
        <v>0</v>
      </c>
      <c r="L23" s="95"/>
      <c r="M23" s="91">
        <f t="shared" ref="M23:M86" si="14">D23+G23-J23</f>
        <v>2814</v>
      </c>
      <c r="N23" s="93">
        <f t="shared" si="8"/>
        <v>10.586445375351744</v>
      </c>
      <c r="O23" s="95">
        <f t="shared" ref="O23:O86" si="15">M23*N23</f>
        <v>29790.257286239808</v>
      </c>
    </row>
    <row r="24" spans="1:15">
      <c r="A24" s="305">
        <f>A23</f>
        <v>44043</v>
      </c>
      <c r="B24" s="255" t="s">
        <v>897</v>
      </c>
      <c r="C24" s="75" t="str">
        <f>ledgers!F44</f>
        <v>300 pieces OEM (azalea set 150 pieces pink and black each)</v>
      </c>
      <c r="D24" s="91">
        <f t="shared" si="9"/>
        <v>2814</v>
      </c>
      <c r="E24" s="93">
        <f t="shared" si="10"/>
        <v>10.586445375351744</v>
      </c>
      <c r="F24" s="95">
        <f t="shared" si="11"/>
        <v>29790.257286239808</v>
      </c>
      <c r="G24" s="91">
        <v>150</v>
      </c>
      <c r="H24" s="93">
        <f t="shared" si="12"/>
        <v>5.2180451127819545</v>
      </c>
      <c r="I24" s="95">
        <f>ledgers!H44</f>
        <v>782.70676691729318</v>
      </c>
      <c r="J24" s="91"/>
      <c r="K24" s="93">
        <f t="shared" si="13"/>
        <v>0</v>
      </c>
      <c r="L24" s="95"/>
      <c r="M24" s="91">
        <f t="shared" si="14"/>
        <v>2964</v>
      </c>
      <c r="N24" s="93">
        <f t="shared" si="8"/>
        <v>7.9022452440668491</v>
      </c>
      <c r="O24" s="95">
        <f t="shared" si="15"/>
        <v>23422.254903414141</v>
      </c>
    </row>
    <row r="25" spans="1:15">
      <c r="A25" s="305">
        <f>A24</f>
        <v>44043</v>
      </c>
      <c r="B25" s="255" t="str">
        <f>B23</f>
        <v>not specified</v>
      </c>
      <c r="C25" s="75" t="str">
        <f>ledgers!F45</f>
        <v>stock to florida buyer 118 pieces bought 270</v>
      </c>
      <c r="D25" s="91">
        <f t="shared" si="9"/>
        <v>2964</v>
      </c>
      <c r="E25" s="93">
        <f t="shared" si="10"/>
        <v>7.9022452440668491</v>
      </c>
      <c r="F25" s="95">
        <f t="shared" si="11"/>
        <v>23422.254903414141</v>
      </c>
      <c r="G25" s="91">
        <v>270</v>
      </c>
      <c r="H25" s="93">
        <f>IFERROR(I25/G25,0)</f>
        <v>7.7777777777777777</v>
      </c>
      <c r="I25" s="95">
        <f>ledgers!H45</f>
        <v>2100</v>
      </c>
      <c r="J25" s="91"/>
      <c r="K25" s="93">
        <f t="shared" si="13"/>
        <v>0</v>
      </c>
      <c r="L25" s="95"/>
      <c r="M25" s="91">
        <f t="shared" si="14"/>
        <v>3234</v>
      </c>
      <c r="N25" s="93">
        <f>AVERAGE(E25,H25)</f>
        <v>7.840011510922313</v>
      </c>
      <c r="O25" s="95">
        <f t="shared" si="15"/>
        <v>25354.59722632276</v>
      </c>
    </row>
    <row r="26" spans="1:15">
      <c r="A26" s="88">
        <f>A25</f>
        <v>44043</v>
      </c>
      <c r="B26" s="75" t="str">
        <f>B25</f>
        <v>not specified</v>
      </c>
      <c r="C26" s="75" t="str">
        <f>ledgers!F345</f>
        <v>Total Gross Sales for the month of Jul 2020 as per shopify - 599 pcs</v>
      </c>
      <c r="D26" s="91">
        <f t="shared" si="9"/>
        <v>3234</v>
      </c>
      <c r="E26" s="93">
        <f t="shared" si="10"/>
        <v>7.840011510922313</v>
      </c>
      <c r="F26" s="95">
        <f t="shared" si="11"/>
        <v>25354.59722632276</v>
      </c>
      <c r="G26" s="91"/>
      <c r="H26" s="93">
        <f t="shared" si="12"/>
        <v>0</v>
      </c>
      <c r="I26" s="95"/>
      <c r="J26" s="91">
        <f>'Sales Jan to Aug'!B227</f>
        <v>599</v>
      </c>
      <c r="K26" s="93">
        <f t="shared" si="13"/>
        <v>92.091919866444059</v>
      </c>
      <c r="L26" s="95">
        <f>'Sales Jan to Aug'!C227</f>
        <v>55163.05999999999</v>
      </c>
      <c r="M26" s="91">
        <f t="shared" si="14"/>
        <v>2635</v>
      </c>
      <c r="N26" s="93">
        <f>E26</f>
        <v>7.840011510922313</v>
      </c>
      <c r="O26" s="95">
        <f t="shared" si="15"/>
        <v>20658.430331280295</v>
      </c>
    </row>
    <row r="27" spans="1:15">
      <c r="A27" s="88"/>
      <c r="B27" s="75"/>
      <c r="C27" s="75"/>
      <c r="D27" s="91">
        <f t="shared" si="9"/>
        <v>2635</v>
      </c>
      <c r="E27" s="93">
        <f t="shared" si="10"/>
        <v>7.840011510922313</v>
      </c>
      <c r="F27" s="95">
        <f t="shared" si="11"/>
        <v>20658.430331280295</v>
      </c>
      <c r="G27" s="91"/>
      <c r="H27" s="93">
        <f t="shared" si="12"/>
        <v>0</v>
      </c>
      <c r="I27" s="95"/>
      <c r="J27" s="91"/>
      <c r="K27" s="93">
        <f t="shared" si="13"/>
        <v>0</v>
      </c>
      <c r="L27" s="95"/>
      <c r="M27" s="91">
        <f t="shared" si="14"/>
        <v>2635</v>
      </c>
      <c r="N27" s="93"/>
      <c r="O27" s="95">
        <f t="shared" si="15"/>
        <v>0</v>
      </c>
    </row>
    <row r="28" spans="1:15">
      <c r="A28" s="88"/>
      <c r="B28" s="75"/>
      <c r="C28" s="75"/>
      <c r="D28" s="91">
        <f t="shared" si="9"/>
        <v>2635</v>
      </c>
      <c r="E28" s="93">
        <f t="shared" si="10"/>
        <v>0</v>
      </c>
      <c r="F28" s="95">
        <f t="shared" si="11"/>
        <v>0</v>
      </c>
      <c r="G28" s="91"/>
      <c r="H28" s="93">
        <f t="shared" si="12"/>
        <v>0</v>
      </c>
      <c r="I28" s="95"/>
      <c r="J28" s="91"/>
      <c r="K28" s="93">
        <f t="shared" si="13"/>
        <v>0</v>
      </c>
      <c r="L28" s="95"/>
      <c r="M28" s="91">
        <f t="shared" si="14"/>
        <v>2635</v>
      </c>
      <c r="N28" s="93"/>
      <c r="O28" s="95">
        <f t="shared" si="15"/>
        <v>0</v>
      </c>
    </row>
    <row r="29" spans="1:15">
      <c r="A29" s="88"/>
      <c r="B29" s="75"/>
      <c r="C29" s="75"/>
      <c r="D29" s="91">
        <f t="shared" si="9"/>
        <v>2635</v>
      </c>
      <c r="E29" s="93">
        <f t="shared" si="10"/>
        <v>0</v>
      </c>
      <c r="F29" s="95">
        <f t="shared" si="11"/>
        <v>0</v>
      </c>
      <c r="G29" s="91"/>
      <c r="H29" s="93">
        <f t="shared" si="12"/>
        <v>0</v>
      </c>
      <c r="I29" s="95"/>
      <c r="J29" s="91"/>
      <c r="K29" s="93">
        <f t="shared" si="13"/>
        <v>0</v>
      </c>
      <c r="L29" s="95"/>
      <c r="M29" s="91">
        <f t="shared" si="14"/>
        <v>2635</v>
      </c>
      <c r="N29" s="93"/>
      <c r="O29" s="95">
        <f t="shared" si="15"/>
        <v>0</v>
      </c>
    </row>
    <row r="30" spans="1:15">
      <c r="A30" s="88"/>
      <c r="B30" s="75"/>
      <c r="C30" s="75"/>
      <c r="D30" s="91">
        <f t="shared" si="9"/>
        <v>2635</v>
      </c>
      <c r="E30" s="93">
        <f t="shared" si="10"/>
        <v>0</v>
      </c>
      <c r="F30" s="95">
        <f t="shared" si="11"/>
        <v>0</v>
      </c>
      <c r="G30" s="91"/>
      <c r="H30" s="93">
        <f t="shared" si="12"/>
        <v>0</v>
      </c>
      <c r="I30" s="95"/>
      <c r="J30" s="91"/>
      <c r="K30" s="93">
        <f t="shared" si="13"/>
        <v>0</v>
      </c>
      <c r="L30" s="95"/>
      <c r="M30" s="91">
        <f t="shared" si="14"/>
        <v>2635</v>
      </c>
      <c r="N30" s="93"/>
      <c r="O30" s="95">
        <f t="shared" si="15"/>
        <v>0</v>
      </c>
    </row>
    <row r="31" spans="1:15">
      <c r="A31" s="88"/>
      <c r="B31" s="75"/>
      <c r="C31" s="75"/>
      <c r="D31" s="91">
        <f t="shared" si="9"/>
        <v>2635</v>
      </c>
      <c r="E31" s="93">
        <f t="shared" si="10"/>
        <v>0</v>
      </c>
      <c r="F31" s="95">
        <f t="shared" si="11"/>
        <v>0</v>
      </c>
      <c r="G31" s="91"/>
      <c r="H31" s="93">
        <f t="shared" si="12"/>
        <v>0</v>
      </c>
      <c r="I31" s="95"/>
      <c r="J31" s="91"/>
      <c r="K31" s="93">
        <f t="shared" si="13"/>
        <v>0</v>
      </c>
      <c r="L31" s="95"/>
      <c r="M31" s="91">
        <f t="shared" si="14"/>
        <v>2635</v>
      </c>
      <c r="N31" s="93"/>
      <c r="O31" s="95">
        <f t="shared" si="15"/>
        <v>0</v>
      </c>
    </row>
    <row r="32" spans="1:15">
      <c r="A32" s="88"/>
      <c r="B32" s="75"/>
      <c r="C32" s="75"/>
      <c r="D32" s="91">
        <f t="shared" si="9"/>
        <v>2635</v>
      </c>
      <c r="E32" s="93">
        <f t="shared" si="10"/>
        <v>0</v>
      </c>
      <c r="F32" s="95">
        <f t="shared" si="11"/>
        <v>0</v>
      </c>
      <c r="G32" s="91"/>
      <c r="H32" s="93">
        <f t="shared" si="12"/>
        <v>0</v>
      </c>
      <c r="I32" s="95"/>
      <c r="J32" s="91"/>
      <c r="K32" s="93">
        <f t="shared" si="13"/>
        <v>0</v>
      </c>
      <c r="L32" s="95"/>
      <c r="M32" s="91">
        <f t="shared" si="14"/>
        <v>2635</v>
      </c>
      <c r="N32" s="93"/>
      <c r="O32" s="95">
        <f t="shared" si="15"/>
        <v>0</v>
      </c>
    </row>
    <row r="33" spans="1:15">
      <c r="A33" s="88"/>
      <c r="B33" s="75"/>
      <c r="C33" s="75"/>
      <c r="D33" s="91">
        <f t="shared" si="9"/>
        <v>2635</v>
      </c>
      <c r="E33" s="93">
        <f t="shared" si="10"/>
        <v>0</v>
      </c>
      <c r="F33" s="95">
        <f t="shared" si="11"/>
        <v>0</v>
      </c>
      <c r="G33" s="91"/>
      <c r="H33" s="93">
        <f t="shared" si="12"/>
        <v>0</v>
      </c>
      <c r="I33" s="95"/>
      <c r="J33" s="91"/>
      <c r="K33" s="93">
        <f t="shared" si="13"/>
        <v>0</v>
      </c>
      <c r="L33" s="95"/>
      <c r="M33" s="91">
        <f t="shared" si="14"/>
        <v>2635</v>
      </c>
      <c r="N33" s="93"/>
      <c r="O33" s="95">
        <f t="shared" si="15"/>
        <v>0</v>
      </c>
    </row>
    <row r="34" spans="1:15">
      <c r="A34" s="88"/>
      <c r="B34" s="75"/>
      <c r="C34" s="75"/>
      <c r="D34" s="91">
        <f t="shared" si="9"/>
        <v>2635</v>
      </c>
      <c r="E34" s="93">
        <f t="shared" si="10"/>
        <v>0</v>
      </c>
      <c r="F34" s="95">
        <f t="shared" si="11"/>
        <v>0</v>
      </c>
      <c r="G34" s="91"/>
      <c r="H34" s="93">
        <f t="shared" si="12"/>
        <v>0</v>
      </c>
      <c r="I34" s="95"/>
      <c r="J34" s="91"/>
      <c r="K34" s="93">
        <f t="shared" si="13"/>
        <v>0</v>
      </c>
      <c r="L34" s="95"/>
      <c r="M34" s="91">
        <f t="shared" si="14"/>
        <v>2635</v>
      </c>
      <c r="N34" s="93"/>
      <c r="O34" s="95">
        <f t="shared" si="15"/>
        <v>0</v>
      </c>
    </row>
    <row r="35" spans="1:15">
      <c r="A35" s="88"/>
      <c r="B35" s="75"/>
      <c r="C35" s="75"/>
      <c r="D35" s="91">
        <f t="shared" si="9"/>
        <v>2635</v>
      </c>
      <c r="E35" s="93">
        <f t="shared" si="10"/>
        <v>0</v>
      </c>
      <c r="F35" s="95">
        <f t="shared" si="11"/>
        <v>0</v>
      </c>
      <c r="G35" s="91"/>
      <c r="H35" s="93">
        <f t="shared" si="12"/>
        <v>0</v>
      </c>
      <c r="I35" s="95"/>
      <c r="J35" s="91"/>
      <c r="K35" s="93">
        <f t="shared" si="13"/>
        <v>0</v>
      </c>
      <c r="L35" s="95"/>
      <c r="M35" s="91">
        <f t="shared" si="14"/>
        <v>2635</v>
      </c>
      <c r="N35" s="93"/>
      <c r="O35" s="95">
        <f t="shared" si="15"/>
        <v>0</v>
      </c>
    </row>
    <row r="36" spans="1:15">
      <c r="A36" s="88"/>
      <c r="B36" s="75"/>
      <c r="C36" s="75"/>
      <c r="D36" s="91">
        <f t="shared" si="9"/>
        <v>2635</v>
      </c>
      <c r="E36" s="93">
        <f t="shared" si="10"/>
        <v>0</v>
      </c>
      <c r="F36" s="95">
        <f t="shared" si="11"/>
        <v>0</v>
      </c>
      <c r="G36" s="91"/>
      <c r="H36" s="93">
        <f t="shared" si="12"/>
        <v>0</v>
      </c>
      <c r="I36" s="95"/>
      <c r="J36" s="91"/>
      <c r="K36" s="93">
        <f t="shared" si="13"/>
        <v>0</v>
      </c>
      <c r="L36" s="95"/>
      <c r="M36" s="91">
        <f t="shared" si="14"/>
        <v>2635</v>
      </c>
      <c r="N36" s="93"/>
      <c r="O36" s="95">
        <f t="shared" si="15"/>
        <v>0</v>
      </c>
    </row>
    <row r="37" spans="1:15">
      <c r="A37" s="88"/>
      <c r="B37" s="75"/>
      <c r="C37" s="75"/>
      <c r="D37" s="91">
        <f t="shared" si="9"/>
        <v>2635</v>
      </c>
      <c r="E37" s="93">
        <f t="shared" si="10"/>
        <v>0</v>
      </c>
      <c r="F37" s="95">
        <f t="shared" si="11"/>
        <v>0</v>
      </c>
      <c r="G37" s="91"/>
      <c r="H37" s="93">
        <f t="shared" si="12"/>
        <v>0</v>
      </c>
      <c r="I37" s="95"/>
      <c r="J37" s="91"/>
      <c r="K37" s="93">
        <f t="shared" si="13"/>
        <v>0</v>
      </c>
      <c r="L37" s="95"/>
      <c r="M37" s="91">
        <f t="shared" si="14"/>
        <v>2635</v>
      </c>
      <c r="N37" s="93"/>
      <c r="O37" s="95">
        <f t="shared" si="15"/>
        <v>0</v>
      </c>
    </row>
    <row r="38" spans="1:15">
      <c r="A38" s="88"/>
      <c r="B38" s="75"/>
      <c r="C38" s="75"/>
      <c r="D38" s="91">
        <f t="shared" si="9"/>
        <v>2635</v>
      </c>
      <c r="E38" s="93">
        <f t="shared" si="10"/>
        <v>0</v>
      </c>
      <c r="F38" s="95">
        <f t="shared" si="11"/>
        <v>0</v>
      </c>
      <c r="G38" s="91"/>
      <c r="H38" s="93">
        <f t="shared" si="12"/>
        <v>0</v>
      </c>
      <c r="I38" s="95"/>
      <c r="J38" s="91"/>
      <c r="K38" s="93">
        <f t="shared" si="13"/>
        <v>0</v>
      </c>
      <c r="L38" s="95"/>
      <c r="M38" s="91">
        <f t="shared" si="14"/>
        <v>2635</v>
      </c>
      <c r="N38" s="93"/>
      <c r="O38" s="95">
        <f t="shared" si="15"/>
        <v>0</v>
      </c>
    </row>
    <row r="39" spans="1:15">
      <c r="A39" s="88"/>
      <c r="B39" s="75"/>
      <c r="C39" s="75"/>
      <c r="D39" s="91">
        <f t="shared" si="9"/>
        <v>2635</v>
      </c>
      <c r="E39" s="93">
        <f t="shared" si="10"/>
        <v>0</v>
      </c>
      <c r="F39" s="95">
        <f t="shared" si="11"/>
        <v>0</v>
      </c>
      <c r="G39" s="91"/>
      <c r="H39" s="93">
        <f t="shared" si="12"/>
        <v>0</v>
      </c>
      <c r="I39" s="95"/>
      <c r="J39" s="91"/>
      <c r="K39" s="93">
        <f t="shared" si="13"/>
        <v>0</v>
      </c>
      <c r="L39" s="95"/>
      <c r="M39" s="91">
        <f t="shared" si="14"/>
        <v>2635</v>
      </c>
      <c r="N39" s="93"/>
      <c r="O39" s="95">
        <f t="shared" si="15"/>
        <v>0</v>
      </c>
    </row>
    <row r="40" spans="1:15">
      <c r="A40" s="88"/>
      <c r="B40" s="75"/>
      <c r="C40" s="75"/>
      <c r="D40" s="91">
        <f t="shared" si="9"/>
        <v>2635</v>
      </c>
      <c r="E40" s="93">
        <f t="shared" si="10"/>
        <v>0</v>
      </c>
      <c r="F40" s="95">
        <f t="shared" si="11"/>
        <v>0</v>
      </c>
      <c r="G40" s="91"/>
      <c r="H40" s="93">
        <f t="shared" si="12"/>
        <v>0</v>
      </c>
      <c r="I40" s="95"/>
      <c r="J40" s="91"/>
      <c r="K40" s="93">
        <f t="shared" si="13"/>
        <v>0</v>
      </c>
      <c r="L40" s="95"/>
      <c r="M40" s="91">
        <f t="shared" si="14"/>
        <v>2635</v>
      </c>
      <c r="N40" s="93"/>
      <c r="O40" s="95">
        <f t="shared" si="15"/>
        <v>0</v>
      </c>
    </row>
    <row r="41" spans="1:15">
      <c r="A41" s="88"/>
      <c r="B41" s="75"/>
      <c r="C41" s="75"/>
      <c r="D41" s="91">
        <f t="shared" si="9"/>
        <v>2635</v>
      </c>
      <c r="E41" s="93">
        <f t="shared" si="10"/>
        <v>0</v>
      </c>
      <c r="F41" s="95">
        <f t="shared" si="11"/>
        <v>0</v>
      </c>
      <c r="G41" s="91"/>
      <c r="H41" s="93">
        <f t="shared" si="12"/>
        <v>0</v>
      </c>
      <c r="I41" s="95"/>
      <c r="J41" s="91"/>
      <c r="K41" s="93">
        <f t="shared" si="13"/>
        <v>0</v>
      </c>
      <c r="L41" s="95"/>
      <c r="M41" s="91">
        <f t="shared" si="14"/>
        <v>2635</v>
      </c>
      <c r="N41" s="93"/>
      <c r="O41" s="95">
        <f t="shared" si="15"/>
        <v>0</v>
      </c>
    </row>
    <row r="42" spans="1:15">
      <c r="A42" s="88"/>
      <c r="B42" s="75"/>
      <c r="C42" s="75"/>
      <c r="D42" s="91">
        <f t="shared" si="9"/>
        <v>2635</v>
      </c>
      <c r="E42" s="93">
        <f t="shared" si="10"/>
        <v>0</v>
      </c>
      <c r="F42" s="95">
        <f t="shared" si="11"/>
        <v>0</v>
      </c>
      <c r="G42" s="91"/>
      <c r="H42" s="93">
        <f t="shared" si="12"/>
        <v>0</v>
      </c>
      <c r="I42" s="95"/>
      <c r="J42" s="91"/>
      <c r="K42" s="93">
        <f t="shared" si="13"/>
        <v>0</v>
      </c>
      <c r="L42" s="95"/>
      <c r="M42" s="91">
        <f t="shared" si="14"/>
        <v>2635</v>
      </c>
      <c r="N42" s="93"/>
      <c r="O42" s="95">
        <f t="shared" si="15"/>
        <v>0</v>
      </c>
    </row>
    <row r="43" spans="1:15">
      <c r="A43" s="88"/>
      <c r="B43" s="75"/>
      <c r="C43" s="75"/>
      <c r="D43" s="91">
        <f t="shared" si="9"/>
        <v>2635</v>
      </c>
      <c r="E43" s="93">
        <f t="shared" si="10"/>
        <v>0</v>
      </c>
      <c r="F43" s="95">
        <f t="shared" si="11"/>
        <v>0</v>
      </c>
      <c r="G43" s="91"/>
      <c r="H43" s="93">
        <f t="shared" si="12"/>
        <v>0</v>
      </c>
      <c r="I43" s="95"/>
      <c r="J43" s="91"/>
      <c r="K43" s="93">
        <f t="shared" si="13"/>
        <v>0</v>
      </c>
      <c r="L43" s="95"/>
      <c r="M43" s="91">
        <f t="shared" si="14"/>
        <v>2635</v>
      </c>
      <c r="N43" s="93"/>
      <c r="O43" s="95">
        <f t="shared" si="15"/>
        <v>0</v>
      </c>
    </row>
    <row r="44" spans="1:15">
      <c r="A44" s="88"/>
      <c r="B44" s="75"/>
      <c r="C44" s="75"/>
      <c r="D44" s="91">
        <f t="shared" si="9"/>
        <v>2635</v>
      </c>
      <c r="E44" s="93">
        <f t="shared" si="10"/>
        <v>0</v>
      </c>
      <c r="F44" s="95">
        <f t="shared" si="11"/>
        <v>0</v>
      </c>
      <c r="G44" s="91"/>
      <c r="H44" s="93">
        <f t="shared" si="12"/>
        <v>0</v>
      </c>
      <c r="I44" s="95"/>
      <c r="J44" s="91"/>
      <c r="K44" s="93">
        <f t="shared" si="13"/>
        <v>0</v>
      </c>
      <c r="L44" s="95"/>
      <c r="M44" s="91">
        <f t="shared" si="14"/>
        <v>2635</v>
      </c>
      <c r="N44" s="93"/>
      <c r="O44" s="95">
        <f t="shared" si="15"/>
        <v>0</v>
      </c>
    </row>
    <row r="45" spans="1:15">
      <c r="A45" s="88"/>
      <c r="B45" s="75"/>
      <c r="C45" s="75"/>
      <c r="D45" s="91">
        <f t="shared" si="9"/>
        <v>2635</v>
      </c>
      <c r="E45" s="93">
        <f t="shared" si="10"/>
        <v>0</v>
      </c>
      <c r="F45" s="95">
        <f t="shared" si="11"/>
        <v>0</v>
      </c>
      <c r="G45" s="91"/>
      <c r="H45" s="93">
        <f t="shared" si="12"/>
        <v>0</v>
      </c>
      <c r="I45" s="95"/>
      <c r="J45" s="91"/>
      <c r="K45" s="93">
        <f t="shared" si="13"/>
        <v>0</v>
      </c>
      <c r="L45" s="95"/>
      <c r="M45" s="91">
        <f t="shared" si="14"/>
        <v>2635</v>
      </c>
      <c r="N45" s="93"/>
      <c r="O45" s="95">
        <f t="shared" si="15"/>
        <v>0</v>
      </c>
    </row>
    <row r="46" spans="1:15">
      <c r="A46" s="88"/>
      <c r="B46" s="75"/>
      <c r="C46" s="75"/>
      <c r="D46" s="91">
        <f t="shared" si="9"/>
        <v>2635</v>
      </c>
      <c r="E46" s="93">
        <f t="shared" si="10"/>
        <v>0</v>
      </c>
      <c r="F46" s="95">
        <f t="shared" si="11"/>
        <v>0</v>
      </c>
      <c r="G46" s="91"/>
      <c r="H46" s="93">
        <f t="shared" si="12"/>
        <v>0</v>
      </c>
      <c r="I46" s="95"/>
      <c r="J46" s="91"/>
      <c r="K46" s="93">
        <f t="shared" si="13"/>
        <v>0</v>
      </c>
      <c r="L46" s="95"/>
      <c r="M46" s="91">
        <f t="shared" si="14"/>
        <v>2635</v>
      </c>
      <c r="N46" s="93"/>
      <c r="O46" s="95">
        <f t="shared" si="15"/>
        <v>0</v>
      </c>
    </row>
    <row r="47" spans="1:15">
      <c r="A47" s="88"/>
      <c r="B47" s="75"/>
      <c r="C47" s="75"/>
      <c r="D47" s="91">
        <f t="shared" si="9"/>
        <v>2635</v>
      </c>
      <c r="E47" s="93">
        <f t="shared" si="10"/>
        <v>0</v>
      </c>
      <c r="F47" s="95">
        <f t="shared" si="11"/>
        <v>0</v>
      </c>
      <c r="G47" s="91"/>
      <c r="H47" s="93">
        <f t="shared" si="12"/>
        <v>0</v>
      </c>
      <c r="I47" s="95"/>
      <c r="J47" s="91"/>
      <c r="K47" s="93">
        <f t="shared" si="13"/>
        <v>0</v>
      </c>
      <c r="L47" s="95"/>
      <c r="M47" s="91">
        <f t="shared" si="14"/>
        <v>2635</v>
      </c>
      <c r="N47" s="93"/>
      <c r="O47" s="95">
        <f t="shared" si="15"/>
        <v>0</v>
      </c>
    </row>
    <row r="48" spans="1:15">
      <c r="A48" s="88"/>
      <c r="B48" s="75"/>
      <c r="C48" s="75"/>
      <c r="D48" s="91">
        <f t="shared" si="9"/>
        <v>2635</v>
      </c>
      <c r="E48" s="93">
        <f t="shared" si="10"/>
        <v>0</v>
      </c>
      <c r="F48" s="95">
        <f t="shared" si="11"/>
        <v>0</v>
      </c>
      <c r="G48" s="91"/>
      <c r="H48" s="93">
        <f t="shared" si="12"/>
        <v>0</v>
      </c>
      <c r="I48" s="95"/>
      <c r="J48" s="91"/>
      <c r="K48" s="93">
        <f t="shared" si="13"/>
        <v>0</v>
      </c>
      <c r="L48" s="95"/>
      <c r="M48" s="91">
        <f t="shared" si="14"/>
        <v>2635</v>
      </c>
      <c r="N48" s="93"/>
      <c r="O48" s="95">
        <f t="shared" si="15"/>
        <v>0</v>
      </c>
    </row>
    <row r="49" spans="1:15">
      <c r="A49" s="88"/>
      <c r="B49" s="75"/>
      <c r="C49" s="75"/>
      <c r="D49" s="91">
        <f t="shared" si="9"/>
        <v>2635</v>
      </c>
      <c r="E49" s="93">
        <f t="shared" si="10"/>
        <v>0</v>
      </c>
      <c r="F49" s="95">
        <f t="shared" si="11"/>
        <v>0</v>
      </c>
      <c r="G49" s="91"/>
      <c r="H49" s="93">
        <f t="shared" si="12"/>
        <v>0</v>
      </c>
      <c r="I49" s="95"/>
      <c r="J49" s="91"/>
      <c r="K49" s="93">
        <f t="shared" si="13"/>
        <v>0</v>
      </c>
      <c r="L49" s="95"/>
      <c r="M49" s="91">
        <f t="shared" si="14"/>
        <v>2635</v>
      </c>
      <c r="N49" s="93"/>
      <c r="O49" s="95">
        <f t="shared" si="15"/>
        <v>0</v>
      </c>
    </row>
    <row r="50" spans="1:15">
      <c r="A50" s="88"/>
      <c r="B50" s="75"/>
      <c r="C50" s="75"/>
      <c r="D50" s="91">
        <f t="shared" si="9"/>
        <v>2635</v>
      </c>
      <c r="E50" s="93">
        <f t="shared" si="10"/>
        <v>0</v>
      </c>
      <c r="F50" s="95">
        <f t="shared" si="11"/>
        <v>0</v>
      </c>
      <c r="G50" s="91"/>
      <c r="H50" s="93">
        <f t="shared" si="12"/>
        <v>0</v>
      </c>
      <c r="I50" s="95"/>
      <c r="J50" s="91"/>
      <c r="K50" s="93">
        <f t="shared" si="13"/>
        <v>0</v>
      </c>
      <c r="L50" s="95"/>
      <c r="M50" s="91">
        <f t="shared" si="14"/>
        <v>2635</v>
      </c>
      <c r="N50" s="93"/>
      <c r="O50" s="95">
        <f t="shared" si="15"/>
        <v>0</v>
      </c>
    </row>
    <row r="51" spans="1:15">
      <c r="A51" s="88"/>
      <c r="B51" s="75"/>
      <c r="C51" s="75"/>
      <c r="D51" s="91">
        <f t="shared" si="9"/>
        <v>2635</v>
      </c>
      <c r="E51" s="93">
        <f t="shared" si="10"/>
        <v>0</v>
      </c>
      <c r="F51" s="95">
        <f t="shared" si="11"/>
        <v>0</v>
      </c>
      <c r="G51" s="91"/>
      <c r="H51" s="93">
        <f t="shared" si="12"/>
        <v>0</v>
      </c>
      <c r="I51" s="95"/>
      <c r="J51" s="91"/>
      <c r="K51" s="93">
        <f t="shared" si="13"/>
        <v>0</v>
      </c>
      <c r="L51" s="95"/>
      <c r="M51" s="91">
        <f t="shared" si="14"/>
        <v>2635</v>
      </c>
      <c r="N51" s="93"/>
      <c r="O51" s="95">
        <f t="shared" si="15"/>
        <v>0</v>
      </c>
    </row>
    <row r="52" spans="1:15">
      <c r="A52" s="88"/>
      <c r="B52" s="75"/>
      <c r="C52" s="75"/>
      <c r="D52" s="91">
        <f t="shared" si="9"/>
        <v>2635</v>
      </c>
      <c r="E52" s="93">
        <f t="shared" si="10"/>
        <v>0</v>
      </c>
      <c r="F52" s="95">
        <f t="shared" si="11"/>
        <v>0</v>
      </c>
      <c r="G52" s="91"/>
      <c r="H52" s="93">
        <f t="shared" si="12"/>
        <v>0</v>
      </c>
      <c r="I52" s="95"/>
      <c r="J52" s="91"/>
      <c r="K52" s="93">
        <f t="shared" si="13"/>
        <v>0</v>
      </c>
      <c r="L52" s="95"/>
      <c r="M52" s="91">
        <f t="shared" si="14"/>
        <v>2635</v>
      </c>
      <c r="N52" s="93"/>
      <c r="O52" s="95">
        <f t="shared" si="15"/>
        <v>0</v>
      </c>
    </row>
    <row r="53" spans="1:15">
      <c r="A53" s="88"/>
      <c r="B53" s="75"/>
      <c r="C53" s="75"/>
      <c r="D53" s="91">
        <f t="shared" si="9"/>
        <v>2635</v>
      </c>
      <c r="E53" s="93">
        <f t="shared" si="10"/>
        <v>0</v>
      </c>
      <c r="F53" s="95">
        <f t="shared" si="11"/>
        <v>0</v>
      </c>
      <c r="G53" s="91"/>
      <c r="H53" s="93">
        <f t="shared" si="12"/>
        <v>0</v>
      </c>
      <c r="I53" s="95"/>
      <c r="J53" s="91"/>
      <c r="K53" s="93">
        <f t="shared" si="13"/>
        <v>0</v>
      </c>
      <c r="L53" s="95"/>
      <c r="M53" s="91">
        <f t="shared" si="14"/>
        <v>2635</v>
      </c>
      <c r="N53" s="93"/>
      <c r="O53" s="95">
        <f t="shared" si="15"/>
        <v>0</v>
      </c>
    </row>
    <row r="54" spans="1:15">
      <c r="A54" s="88"/>
      <c r="B54" s="75"/>
      <c r="C54" s="75"/>
      <c r="D54" s="91">
        <f t="shared" si="9"/>
        <v>2635</v>
      </c>
      <c r="E54" s="93">
        <f t="shared" si="10"/>
        <v>0</v>
      </c>
      <c r="F54" s="95">
        <f t="shared" si="11"/>
        <v>0</v>
      </c>
      <c r="G54" s="91"/>
      <c r="H54" s="93">
        <f t="shared" si="12"/>
        <v>0</v>
      </c>
      <c r="I54" s="95"/>
      <c r="J54" s="91"/>
      <c r="K54" s="93">
        <f t="shared" si="13"/>
        <v>0</v>
      </c>
      <c r="L54" s="95"/>
      <c r="M54" s="91">
        <f t="shared" si="14"/>
        <v>2635</v>
      </c>
      <c r="N54" s="93"/>
      <c r="O54" s="95">
        <f t="shared" si="15"/>
        <v>0</v>
      </c>
    </row>
    <row r="55" spans="1:15">
      <c r="A55" s="88"/>
      <c r="B55" s="75"/>
      <c r="C55" s="75"/>
      <c r="D55" s="91">
        <f t="shared" si="9"/>
        <v>2635</v>
      </c>
      <c r="E55" s="93">
        <f t="shared" si="10"/>
        <v>0</v>
      </c>
      <c r="F55" s="95">
        <f t="shared" si="11"/>
        <v>0</v>
      </c>
      <c r="G55" s="91"/>
      <c r="H55" s="93">
        <f t="shared" si="12"/>
        <v>0</v>
      </c>
      <c r="I55" s="95"/>
      <c r="J55" s="91"/>
      <c r="K55" s="93">
        <f t="shared" si="13"/>
        <v>0</v>
      </c>
      <c r="L55" s="95"/>
      <c r="M55" s="91">
        <f t="shared" si="14"/>
        <v>2635</v>
      </c>
      <c r="N55" s="93"/>
      <c r="O55" s="95">
        <f t="shared" si="15"/>
        <v>0</v>
      </c>
    </row>
    <row r="56" spans="1:15">
      <c r="A56" s="88"/>
      <c r="B56" s="75"/>
      <c r="C56" s="75"/>
      <c r="D56" s="91">
        <f t="shared" si="9"/>
        <v>2635</v>
      </c>
      <c r="E56" s="93">
        <f t="shared" si="10"/>
        <v>0</v>
      </c>
      <c r="F56" s="95">
        <f t="shared" si="11"/>
        <v>0</v>
      </c>
      <c r="G56" s="91"/>
      <c r="H56" s="93">
        <f t="shared" si="12"/>
        <v>0</v>
      </c>
      <c r="I56" s="95"/>
      <c r="J56" s="91"/>
      <c r="K56" s="93">
        <f t="shared" si="13"/>
        <v>0</v>
      </c>
      <c r="L56" s="95"/>
      <c r="M56" s="91">
        <f t="shared" si="14"/>
        <v>2635</v>
      </c>
      <c r="N56" s="93"/>
      <c r="O56" s="95">
        <f t="shared" si="15"/>
        <v>0</v>
      </c>
    </row>
    <row r="57" spans="1:15">
      <c r="A57" s="88"/>
      <c r="B57" s="75"/>
      <c r="C57" s="75"/>
      <c r="D57" s="91">
        <f t="shared" si="9"/>
        <v>2635</v>
      </c>
      <c r="E57" s="93">
        <f t="shared" si="10"/>
        <v>0</v>
      </c>
      <c r="F57" s="95">
        <f t="shared" si="11"/>
        <v>0</v>
      </c>
      <c r="G57" s="91"/>
      <c r="H57" s="93">
        <f t="shared" si="12"/>
        <v>0</v>
      </c>
      <c r="I57" s="95"/>
      <c r="J57" s="91"/>
      <c r="K57" s="93">
        <f t="shared" si="13"/>
        <v>0</v>
      </c>
      <c r="L57" s="95"/>
      <c r="M57" s="91">
        <f t="shared" si="14"/>
        <v>2635</v>
      </c>
      <c r="N57" s="93"/>
      <c r="O57" s="95">
        <f t="shared" si="15"/>
        <v>0</v>
      </c>
    </row>
    <row r="58" spans="1:15">
      <c r="A58" s="88"/>
      <c r="B58" s="75"/>
      <c r="C58" s="75"/>
      <c r="D58" s="91">
        <f t="shared" si="9"/>
        <v>2635</v>
      </c>
      <c r="E58" s="93">
        <f t="shared" si="10"/>
        <v>0</v>
      </c>
      <c r="F58" s="95">
        <f t="shared" si="11"/>
        <v>0</v>
      </c>
      <c r="G58" s="91"/>
      <c r="H58" s="93">
        <f t="shared" si="12"/>
        <v>0</v>
      </c>
      <c r="I58" s="95"/>
      <c r="J58" s="91"/>
      <c r="K58" s="93">
        <f t="shared" si="13"/>
        <v>0</v>
      </c>
      <c r="L58" s="95"/>
      <c r="M58" s="91">
        <f t="shared" si="14"/>
        <v>2635</v>
      </c>
      <c r="N58" s="93"/>
      <c r="O58" s="95">
        <f t="shared" si="15"/>
        <v>0</v>
      </c>
    </row>
    <row r="59" spans="1:15">
      <c r="A59" s="88"/>
      <c r="B59" s="75"/>
      <c r="C59" s="75"/>
      <c r="D59" s="91">
        <f t="shared" si="9"/>
        <v>2635</v>
      </c>
      <c r="E59" s="93">
        <f t="shared" si="10"/>
        <v>0</v>
      </c>
      <c r="F59" s="95">
        <f t="shared" si="11"/>
        <v>0</v>
      </c>
      <c r="G59" s="91"/>
      <c r="H59" s="93">
        <f t="shared" si="12"/>
        <v>0</v>
      </c>
      <c r="I59" s="95"/>
      <c r="J59" s="91"/>
      <c r="K59" s="93">
        <f t="shared" si="13"/>
        <v>0</v>
      </c>
      <c r="L59" s="95"/>
      <c r="M59" s="91">
        <f t="shared" si="14"/>
        <v>2635</v>
      </c>
      <c r="N59" s="93"/>
      <c r="O59" s="95">
        <f t="shared" si="15"/>
        <v>0</v>
      </c>
    </row>
    <row r="60" spans="1:15">
      <c r="A60" s="88"/>
      <c r="B60" s="75"/>
      <c r="C60" s="75"/>
      <c r="D60" s="91">
        <f t="shared" si="9"/>
        <v>2635</v>
      </c>
      <c r="E60" s="93">
        <f t="shared" si="10"/>
        <v>0</v>
      </c>
      <c r="F60" s="95">
        <f t="shared" si="11"/>
        <v>0</v>
      </c>
      <c r="G60" s="91"/>
      <c r="H60" s="93">
        <f t="shared" si="12"/>
        <v>0</v>
      </c>
      <c r="I60" s="95"/>
      <c r="J60" s="91"/>
      <c r="K60" s="93">
        <f t="shared" si="13"/>
        <v>0</v>
      </c>
      <c r="L60" s="95"/>
      <c r="M60" s="91">
        <f t="shared" si="14"/>
        <v>2635</v>
      </c>
      <c r="N60" s="93"/>
      <c r="O60" s="95">
        <f t="shared" si="15"/>
        <v>0</v>
      </c>
    </row>
    <row r="61" spans="1:15">
      <c r="A61" s="88"/>
      <c r="B61" s="75"/>
      <c r="C61" s="75"/>
      <c r="D61" s="91">
        <f t="shared" si="9"/>
        <v>2635</v>
      </c>
      <c r="E61" s="93">
        <f t="shared" si="10"/>
        <v>0</v>
      </c>
      <c r="F61" s="95">
        <f t="shared" si="11"/>
        <v>0</v>
      </c>
      <c r="G61" s="91"/>
      <c r="H61" s="93">
        <f t="shared" si="12"/>
        <v>0</v>
      </c>
      <c r="I61" s="95"/>
      <c r="J61" s="91"/>
      <c r="K61" s="93">
        <f t="shared" si="13"/>
        <v>0</v>
      </c>
      <c r="L61" s="95"/>
      <c r="M61" s="91">
        <f t="shared" si="14"/>
        <v>2635</v>
      </c>
      <c r="N61" s="93"/>
      <c r="O61" s="95">
        <f t="shared" si="15"/>
        <v>0</v>
      </c>
    </row>
    <row r="62" spans="1:15">
      <c r="A62" s="88"/>
      <c r="B62" s="75"/>
      <c r="C62" s="75"/>
      <c r="D62" s="91">
        <f t="shared" si="9"/>
        <v>2635</v>
      </c>
      <c r="E62" s="93">
        <f t="shared" si="10"/>
        <v>0</v>
      </c>
      <c r="F62" s="95">
        <f t="shared" si="11"/>
        <v>0</v>
      </c>
      <c r="G62" s="91"/>
      <c r="H62" s="93">
        <f t="shared" si="12"/>
        <v>0</v>
      </c>
      <c r="I62" s="95"/>
      <c r="J62" s="91"/>
      <c r="K62" s="93">
        <f t="shared" si="13"/>
        <v>0</v>
      </c>
      <c r="L62" s="95"/>
      <c r="M62" s="91">
        <f t="shared" si="14"/>
        <v>2635</v>
      </c>
      <c r="N62" s="93"/>
      <c r="O62" s="95">
        <f t="shared" si="15"/>
        <v>0</v>
      </c>
    </row>
    <row r="63" spans="1:15">
      <c r="A63" s="88"/>
      <c r="B63" s="75"/>
      <c r="C63" s="75"/>
      <c r="D63" s="91">
        <f t="shared" si="9"/>
        <v>2635</v>
      </c>
      <c r="E63" s="93">
        <f t="shared" si="10"/>
        <v>0</v>
      </c>
      <c r="F63" s="95">
        <f t="shared" si="11"/>
        <v>0</v>
      </c>
      <c r="G63" s="91"/>
      <c r="H63" s="93">
        <f t="shared" si="12"/>
        <v>0</v>
      </c>
      <c r="I63" s="95"/>
      <c r="J63" s="91"/>
      <c r="K63" s="93">
        <f t="shared" si="13"/>
        <v>0</v>
      </c>
      <c r="L63" s="95"/>
      <c r="M63" s="91">
        <f t="shared" si="14"/>
        <v>2635</v>
      </c>
      <c r="N63" s="93"/>
      <c r="O63" s="95">
        <f t="shared" si="15"/>
        <v>0</v>
      </c>
    </row>
    <row r="64" spans="1:15">
      <c r="A64" s="88"/>
      <c r="B64" s="75"/>
      <c r="C64" s="75"/>
      <c r="D64" s="91">
        <f t="shared" si="9"/>
        <v>2635</v>
      </c>
      <c r="E64" s="93">
        <f t="shared" si="10"/>
        <v>0</v>
      </c>
      <c r="F64" s="95">
        <f t="shared" si="11"/>
        <v>0</v>
      </c>
      <c r="G64" s="91"/>
      <c r="H64" s="93">
        <f t="shared" si="12"/>
        <v>0</v>
      </c>
      <c r="I64" s="95"/>
      <c r="J64" s="91"/>
      <c r="K64" s="93">
        <f t="shared" si="13"/>
        <v>0</v>
      </c>
      <c r="L64" s="95"/>
      <c r="M64" s="91">
        <f t="shared" si="14"/>
        <v>2635</v>
      </c>
      <c r="N64" s="93"/>
      <c r="O64" s="95">
        <f t="shared" si="15"/>
        <v>0</v>
      </c>
    </row>
    <row r="65" spans="1:15">
      <c r="A65" s="88"/>
      <c r="B65" s="75"/>
      <c r="C65" s="75"/>
      <c r="D65" s="91">
        <f t="shared" si="9"/>
        <v>2635</v>
      </c>
      <c r="E65" s="93">
        <f t="shared" si="10"/>
        <v>0</v>
      </c>
      <c r="F65" s="95">
        <f t="shared" si="11"/>
        <v>0</v>
      </c>
      <c r="G65" s="91"/>
      <c r="H65" s="93">
        <f t="shared" si="12"/>
        <v>0</v>
      </c>
      <c r="I65" s="95"/>
      <c r="J65" s="91"/>
      <c r="K65" s="93">
        <f t="shared" si="13"/>
        <v>0</v>
      </c>
      <c r="L65" s="95"/>
      <c r="M65" s="91">
        <f t="shared" si="14"/>
        <v>2635</v>
      </c>
      <c r="N65" s="93"/>
      <c r="O65" s="95">
        <f t="shared" si="15"/>
        <v>0</v>
      </c>
    </row>
    <row r="66" spans="1:15">
      <c r="A66" s="88"/>
      <c r="B66" s="75"/>
      <c r="C66" s="75"/>
      <c r="D66" s="91">
        <f t="shared" si="9"/>
        <v>2635</v>
      </c>
      <c r="E66" s="93">
        <f t="shared" si="10"/>
        <v>0</v>
      </c>
      <c r="F66" s="95">
        <f t="shared" si="11"/>
        <v>0</v>
      </c>
      <c r="G66" s="91"/>
      <c r="H66" s="93">
        <f t="shared" si="12"/>
        <v>0</v>
      </c>
      <c r="I66" s="95"/>
      <c r="J66" s="91"/>
      <c r="K66" s="93">
        <f t="shared" si="13"/>
        <v>0</v>
      </c>
      <c r="L66" s="95"/>
      <c r="M66" s="91">
        <f t="shared" si="14"/>
        <v>2635</v>
      </c>
      <c r="N66" s="93"/>
      <c r="O66" s="95">
        <f t="shared" si="15"/>
        <v>0</v>
      </c>
    </row>
    <row r="67" spans="1:15">
      <c r="A67" s="88"/>
      <c r="B67" s="75"/>
      <c r="C67" s="75"/>
      <c r="D67" s="91">
        <f t="shared" si="9"/>
        <v>2635</v>
      </c>
      <c r="E67" s="93">
        <f t="shared" si="10"/>
        <v>0</v>
      </c>
      <c r="F67" s="95">
        <f t="shared" si="11"/>
        <v>0</v>
      </c>
      <c r="G67" s="91"/>
      <c r="H67" s="93">
        <f t="shared" si="12"/>
        <v>0</v>
      </c>
      <c r="I67" s="95"/>
      <c r="J67" s="91"/>
      <c r="K67" s="93">
        <f t="shared" si="13"/>
        <v>0</v>
      </c>
      <c r="L67" s="95"/>
      <c r="M67" s="91">
        <f t="shared" si="14"/>
        <v>2635</v>
      </c>
      <c r="N67" s="93"/>
      <c r="O67" s="95">
        <f t="shared" si="15"/>
        <v>0</v>
      </c>
    </row>
    <row r="68" spans="1:15">
      <c r="A68" s="88"/>
      <c r="B68" s="75"/>
      <c r="C68" s="75"/>
      <c r="D68" s="91">
        <f t="shared" si="9"/>
        <v>2635</v>
      </c>
      <c r="E68" s="93">
        <f t="shared" si="10"/>
        <v>0</v>
      </c>
      <c r="F68" s="95">
        <f t="shared" si="11"/>
        <v>0</v>
      </c>
      <c r="G68" s="91"/>
      <c r="H68" s="93">
        <f t="shared" si="12"/>
        <v>0</v>
      </c>
      <c r="I68" s="95"/>
      <c r="J68" s="91"/>
      <c r="K68" s="93">
        <f t="shared" si="13"/>
        <v>0</v>
      </c>
      <c r="L68" s="95"/>
      <c r="M68" s="91">
        <f t="shared" si="14"/>
        <v>2635</v>
      </c>
      <c r="N68" s="93"/>
      <c r="O68" s="95">
        <f t="shared" si="15"/>
        <v>0</v>
      </c>
    </row>
    <row r="69" spans="1:15">
      <c r="A69" s="88"/>
      <c r="B69" s="75"/>
      <c r="C69" s="75"/>
      <c r="D69" s="91">
        <f t="shared" si="9"/>
        <v>2635</v>
      </c>
      <c r="E69" s="93">
        <f t="shared" si="10"/>
        <v>0</v>
      </c>
      <c r="F69" s="95">
        <f t="shared" si="11"/>
        <v>0</v>
      </c>
      <c r="G69" s="91"/>
      <c r="H69" s="93">
        <f t="shared" si="12"/>
        <v>0</v>
      </c>
      <c r="I69" s="95"/>
      <c r="J69" s="91"/>
      <c r="K69" s="93">
        <f t="shared" si="13"/>
        <v>0</v>
      </c>
      <c r="L69" s="95"/>
      <c r="M69" s="91">
        <f t="shared" si="14"/>
        <v>2635</v>
      </c>
      <c r="N69" s="93"/>
      <c r="O69" s="95">
        <f t="shared" si="15"/>
        <v>0</v>
      </c>
    </row>
    <row r="70" spans="1:15">
      <c r="A70" s="88"/>
      <c r="B70" s="75"/>
      <c r="C70" s="75"/>
      <c r="D70" s="91">
        <f t="shared" si="9"/>
        <v>2635</v>
      </c>
      <c r="E70" s="93">
        <f t="shared" si="10"/>
        <v>0</v>
      </c>
      <c r="F70" s="95">
        <f t="shared" si="11"/>
        <v>0</v>
      </c>
      <c r="G70" s="91"/>
      <c r="H70" s="93">
        <f t="shared" si="12"/>
        <v>0</v>
      </c>
      <c r="I70" s="95"/>
      <c r="J70" s="91"/>
      <c r="K70" s="93">
        <f t="shared" si="13"/>
        <v>0</v>
      </c>
      <c r="L70" s="95"/>
      <c r="M70" s="91">
        <f t="shared" si="14"/>
        <v>2635</v>
      </c>
      <c r="N70" s="93"/>
      <c r="O70" s="95">
        <f t="shared" si="15"/>
        <v>0</v>
      </c>
    </row>
    <row r="71" spans="1:15">
      <c r="A71" s="88"/>
      <c r="B71" s="75"/>
      <c r="C71" s="75"/>
      <c r="D71" s="91">
        <f t="shared" si="9"/>
        <v>2635</v>
      </c>
      <c r="E71" s="93">
        <f t="shared" si="10"/>
        <v>0</v>
      </c>
      <c r="F71" s="95">
        <f t="shared" si="11"/>
        <v>0</v>
      </c>
      <c r="G71" s="91"/>
      <c r="H71" s="93">
        <f t="shared" si="12"/>
        <v>0</v>
      </c>
      <c r="I71" s="95"/>
      <c r="J71" s="91"/>
      <c r="K71" s="93">
        <f t="shared" si="13"/>
        <v>0</v>
      </c>
      <c r="L71" s="95"/>
      <c r="M71" s="91">
        <f t="shared" si="14"/>
        <v>2635</v>
      </c>
      <c r="N71" s="93"/>
      <c r="O71" s="95">
        <f t="shared" si="15"/>
        <v>0</v>
      </c>
    </row>
    <row r="72" spans="1:15">
      <c r="A72" s="88"/>
      <c r="B72" s="75"/>
      <c r="C72" s="75"/>
      <c r="D72" s="91">
        <f t="shared" si="9"/>
        <v>2635</v>
      </c>
      <c r="E72" s="93">
        <f t="shared" si="10"/>
        <v>0</v>
      </c>
      <c r="F72" s="95">
        <f t="shared" si="11"/>
        <v>0</v>
      </c>
      <c r="G72" s="91"/>
      <c r="H72" s="93">
        <f t="shared" si="12"/>
        <v>0</v>
      </c>
      <c r="I72" s="95"/>
      <c r="J72" s="91"/>
      <c r="K72" s="93">
        <f t="shared" si="13"/>
        <v>0</v>
      </c>
      <c r="L72" s="95"/>
      <c r="M72" s="91">
        <f t="shared" si="14"/>
        <v>2635</v>
      </c>
      <c r="N72" s="93"/>
      <c r="O72" s="95">
        <f t="shared" si="15"/>
        <v>0</v>
      </c>
    </row>
    <row r="73" spans="1:15">
      <c r="A73" s="88"/>
      <c r="B73" s="75"/>
      <c r="C73" s="75"/>
      <c r="D73" s="91">
        <f t="shared" si="9"/>
        <v>2635</v>
      </c>
      <c r="E73" s="93">
        <f t="shared" si="10"/>
        <v>0</v>
      </c>
      <c r="F73" s="95">
        <f t="shared" si="11"/>
        <v>0</v>
      </c>
      <c r="G73" s="91"/>
      <c r="H73" s="93">
        <f t="shared" si="12"/>
        <v>0</v>
      </c>
      <c r="I73" s="95"/>
      <c r="J73" s="91"/>
      <c r="K73" s="93">
        <f t="shared" si="13"/>
        <v>0</v>
      </c>
      <c r="L73" s="95"/>
      <c r="M73" s="91">
        <f t="shared" si="14"/>
        <v>2635</v>
      </c>
      <c r="N73" s="93"/>
      <c r="O73" s="95">
        <f t="shared" si="15"/>
        <v>0</v>
      </c>
    </row>
    <row r="74" spans="1:15">
      <c r="A74" s="88"/>
      <c r="B74" s="75"/>
      <c r="C74" s="75"/>
      <c r="D74" s="91">
        <f t="shared" si="9"/>
        <v>2635</v>
      </c>
      <c r="E74" s="93">
        <f t="shared" si="10"/>
        <v>0</v>
      </c>
      <c r="F74" s="95">
        <f t="shared" si="11"/>
        <v>0</v>
      </c>
      <c r="G74" s="91"/>
      <c r="H74" s="93">
        <f t="shared" si="12"/>
        <v>0</v>
      </c>
      <c r="I74" s="95"/>
      <c r="J74" s="91"/>
      <c r="K74" s="93">
        <f t="shared" si="13"/>
        <v>0</v>
      </c>
      <c r="L74" s="95"/>
      <c r="M74" s="91">
        <f t="shared" si="14"/>
        <v>2635</v>
      </c>
      <c r="N74" s="93"/>
      <c r="O74" s="95">
        <f t="shared" si="15"/>
        <v>0</v>
      </c>
    </row>
    <row r="75" spans="1:15">
      <c r="A75" s="88"/>
      <c r="B75" s="75"/>
      <c r="C75" s="75"/>
      <c r="D75" s="91">
        <f t="shared" si="9"/>
        <v>2635</v>
      </c>
      <c r="E75" s="93">
        <f t="shared" si="10"/>
        <v>0</v>
      </c>
      <c r="F75" s="95">
        <f t="shared" si="11"/>
        <v>0</v>
      </c>
      <c r="G75" s="91"/>
      <c r="H75" s="93">
        <f t="shared" si="12"/>
        <v>0</v>
      </c>
      <c r="I75" s="95"/>
      <c r="J75" s="91"/>
      <c r="K75" s="93">
        <f t="shared" si="13"/>
        <v>0</v>
      </c>
      <c r="L75" s="95"/>
      <c r="M75" s="91">
        <f t="shared" si="14"/>
        <v>2635</v>
      </c>
      <c r="N75" s="93"/>
      <c r="O75" s="95">
        <f t="shared" si="15"/>
        <v>0</v>
      </c>
    </row>
    <row r="76" spans="1:15">
      <c r="A76" s="88"/>
      <c r="B76" s="75"/>
      <c r="C76" s="75"/>
      <c r="D76" s="91">
        <f t="shared" si="9"/>
        <v>2635</v>
      </c>
      <c r="E76" s="93">
        <f t="shared" si="10"/>
        <v>0</v>
      </c>
      <c r="F76" s="95">
        <f t="shared" si="11"/>
        <v>0</v>
      </c>
      <c r="G76" s="91"/>
      <c r="H76" s="93">
        <f t="shared" si="12"/>
        <v>0</v>
      </c>
      <c r="I76" s="95"/>
      <c r="J76" s="91"/>
      <c r="K76" s="93">
        <f t="shared" si="13"/>
        <v>0</v>
      </c>
      <c r="L76" s="95"/>
      <c r="M76" s="91">
        <f t="shared" si="14"/>
        <v>2635</v>
      </c>
      <c r="N76" s="93"/>
      <c r="O76" s="95">
        <f t="shared" si="15"/>
        <v>0</v>
      </c>
    </row>
    <row r="77" spans="1:15">
      <c r="A77" s="88"/>
      <c r="B77" s="75"/>
      <c r="C77" s="75"/>
      <c r="D77" s="91">
        <f t="shared" si="9"/>
        <v>2635</v>
      </c>
      <c r="E77" s="93">
        <f t="shared" si="10"/>
        <v>0</v>
      </c>
      <c r="F77" s="95">
        <f t="shared" si="11"/>
        <v>0</v>
      </c>
      <c r="G77" s="91"/>
      <c r="H77" s="93">
        <f t="shared" si="12"/>
        <v>0</v>
      </c>
      <c r="I77" s="95"/>
      <c r="J77" s="91"/>
      <c r="K77" s="93">
        <f t="shared" si="13"/>
        <v>0</v>
      </c>
      <c r="L77" s="95"/>
      <c r="M77" s="91">
        <f t="shared" si="14"/>
        <v>2635</v>
      </c>
      <c r="N77" s="93"/>
      <c r="O77" s="95">
        <f t="shared" si="15"/>
        <v>0</v>
      </c>
    </row>
    <row r="78" spans="1:15">
      <c r="A78" s="88"/>
      <c r="B78" s="75"/>
      <c r="C78" s="75"/>
      <c r="D78" s="91">
        <f t="shared" si="9"/>
        <v>2635</v>
      </c>
      <c r="E78" s="93">
        <f t="shared" si="10"/>
        <v>0</v>
      </c>
      <c r="F78" s="95">
        <f t="shared" si="11"/>
        <v>0</v>
      </c>
      <c r="G78" s="91"/>
      <c r="H78" s="93">
        <f t="shared" si="12"/>
        <v>0</v>
      </c>
      <c r="I78" s="95"/>
      <c r="J78" s="91"/>
      <c r="K78" s="93">
        <f t="shared" si="13"/>
        <v>0</v>
      </c>
      <c r="L78" s="95"/>
      <c r="M78" s="91">
        <f t="shared" si="14"/>
        <v>2635</v>
      </c>
      <c r="N78" s="93"/>
      <c r="O78" s="95">
        <f t="shared" si="15"/>
        <v>0</v>
      </c>
    </row>
    <row r="79" spans="1:15">
      <c r="A79" s="88"/>
      <c r="B79" s="75"/>
      <c r="C79" s="75"/>
      <c r="D79" s="91">
        <f t="shared" si="9"/>
        <v>2635</v>
      </c>
      <c r="E79" s="93">
        <f t="shared" si="10"/>
        <v>0</v>
      </c>
      <c r="F79" s="95">
        <f t="shared" si="11"/>
        <v>0</v>
      </c>
      <c r="G79" s="91"/>
      <c r="H79" s="93">
        <f t="shared" si="12"/>
        <v>0</v>
      </c>
      <c r="I79" s="95"/>
      <c r="J79" s="91"/>
      <c r="K79" s="93">
        <f t="shared" si="13"/>
        <v>0</v>
      </c>
      <c r="L79" s="95"/>
      <c r="M79" s="91">
        <f t="shared" si="14"/>
        <v>2635</v>
      </c>
      <c r="N79" s="93"/>
      <c r="O79" s="95">
        <f t="shared" si="15"/>
        <v>0</v>
      </c>
    </row>
    <row r="80" spans="1:15">
      <c r="A80" s="88"/>
      <c r="B80" s="75"/>
      <c r="C80" s="75"/>
      <c r="D80" s="91">
        <f t="shared" si="9"/>
        <v>2635</v>
      </c>
      <c r="E80" s="93">
        <f t="shared" si="10"/>
        <v>0</v>
      </c>
      <c r="F80" s="95">
        <f t="shared" si="11"/>
        <v>0</v>
      </c>
      <c r="G80" s="91"/>
      <c r="H80" s="93">
        <f t="shared" si="12"/>
        <v>0</v>
      </c>
      <c r="I80" s="95"/>
      <c r="J80" s="91"/>
      <c r="K80" s="93">
        <f t="shared" si="13"/>
        <v>0</v>
      </c>
      <c r="L80" s="95"/>
      <c r="M80" s="91">
        <f t="shared" si="14"/>
        <v>2635</v>
      </c>
      <c r="N80" s="93"/>
      <c r="O80" s="95">
        <f t="shared" si="15"/>
        <v>0</v>
      </c>
    </row>
    <row r="81" spans="1:15">
      <c r="A81" s="88"/>
      <c r="B81" s="75"/>
      <c r="C81" s="75"/>
      <c r="D81" s="91">
        <f t="shared" si="9"/>
        <v>2635</v>
      </c>
      <c r="E81" s="93">
        <f t="shared" si="10"/>
        <v>0</v>
      </c>
      <c r="F81" s="95">
        <f t="shared" si="11"/>
        <v>0</v>
      </c>
      <c r="G81" s="91"/>
      <c r="H81" s="93">
        <f t="shared" si="12"/>
        <v>0</v>
      </c>
      <c r="I81" s="95"/>
      <c r="J81" s="91"/>
      <c r="K81" s="93">
        <f t="shared" si="13"/>
        <v>0</v>
      </c>
      <c r="L81" s="95"/>
      <c r="M81" s="91">
        <f t="shared" si="14"/>
        <v>2635</v>
      </c>
      <c r="N81" s="93"/>
      <c r="O81" s="95">
        <f t="shared" si="15"/>
        <v>0</v>
      </c>
    </row>
    <row r="82" spans="1:15">
      <c r="A82" s="88"/>
      <c r="B82" s="75"/>
      <c r="C82" s="75"/>
      <c r="D82" s="91">
        <f t="shared" si="9"/>
        <v>2635</v>
      </c>
      <c r="E82" s="93">
        <f t="shared" si="10"/>
        <v>0</v>
      </c>
      <c r="F82" s="95">
        <f t="shared" si="11"/>
        <v>0</v>
      </c>
      <c r="G82" s="91"/>
      <c r="H82" s="93">
        <f t="shared" si="12"/>
        <v>0</v>
      </c>
      <c r="I82" s="95"/>
      <c r="J82" s="91"/>
      <c r="K82" s="93">
        <f t="shared" si="13"/>
        <v>0</v>
      </c>
      <c r="L82" s="95"/>
      <c r="M82" s="91">
        <f t="shared" si="14"/>
        <v>2635</v>
      </c>
      <c r="N82" s="93"/>
      <c r="O82" s="95">
        <f t="shared" si="15"/>
        <v>0</v>
      </c>
    </row>
    <row r="83" spans="1:15">
      <c r="A83" s="88"/>
      <c r="B83" s="75"/>
      <c r="C83" s="75"/>
      <c r="D83" s="91">
        <f t="shared" si="9"/>
        <v>2635</v>
      </c>
      <c r="E83" s="93">
        <f t="shared" si="10"/>
        <v>0</v>
      </c>
      <c r="F83" s="95">
        <f t="shared" si="11"/>
        <v>0</v>
      </c>
      <c r="G83" s="91"/>
      <c r="H83" s="93">
        <f t="shared" si="12"/>
        <v>0</v>
      </c>
      <c r="I83" s="95"/>
      <c r="J83" s="91"/>
      <c r="K83" s="93">
        <f t="shared" si="13"/>
        <v>0</v>
      </c>
      <c r="L83" s="95"/>
      <c r="M83" s="91">
        <f t="shared" si="14"/>
        <v>2635</v>
      </c>
      <c r="N83" s="93"/>
      <c r="O83" s="95">
        <f t="shared" si="15"/>
        <v>0</v>
      </c>
    </row>
    <row r="84" spans="1:15">
      <c r="A84" s="88"/>
      <c r="B84" s="75"/>
      <c r="C84" s="75"/>
      <c r="D84" s="91">
        <f t="shared" si="9"/>
        <v>2635</v>
      </c>
      <c r="E84" s="93">
        <f t="shared" si="10"/>
        <v>0</v>
      </c>
      <c r="F84" s="95">
        <f t="shared" si="11"/>
        <v>0</v>
      </c>
      <c r="G84" s="91"/>
      <c r="H84" s="93">
        <f t="shared" si="12"/>
        <v>0</v>
      </c>
      <c r="I84" s="95"/>
      <c r="J84" s="91"/>
      <c r="K84" s="93">
        <f t="shared" si="13"/>
        <v>0</v>
      </c>
      <c r="L84" s="95"/>
      <c r="M84" s="91">
        <f t="shared" si="14"/>
        <v>2635</v>
      </c>
      <c r="N84" s="93"/>
      <c r="O84" s="95">
        <f t="shared" si="15"/>
        <v>0</v>
      </c>
    </row>
    <row r="85" spans="1:15">
      <c r="A85" s="88"/>
      <c r="B85" s="75"/>
      <c r="C85" s="75"/>
      <c r="D85" s="91">
        <f t="shared" si="9"/>
        <v>2635</v>
      </c>
      <c r="E85" s="93">
        <f t="shared" si="10"/>
        <v>0</v>
      </c>
      <c r="F85" s="95">
        <f t="shared" si="11"/>
        <v>0</v>
      </c>
      <c r="G85" s="91"/>
      <c r="H85" s="93">
        <f t="shared" si="12"/>
        <v>0</v>
      </c>
      <c r="I85" s="95"/>
      <c r="J85" s="91"/>
      <c r="K85" s="93">
        <f t="shared" si="13"/>
        <v>0</v>
      </c>
      <c r="L85" s="95"/>
      <c r="M85" s="91">
        <f t="shared" si="14"/>
        <v>2635</v>
      </c>
      <c r="N85" s="93"/>
      <c r="O85" s="95">
        <f t="shared" si="15"/>
        <v>0</v>
      </c>
    </row>
    <row r="86" spans="1:15">
      <c r="A86" s="88"/>
      <c r="B86" s="75"/>
      <c r="C86" s="75"/>
      <c r="D86" s="91">
        <f t="shared" si="9"/>
        <v>2635</v>
      </c>
      <c r="E86" s="93">
        <f t="shared" si="10"/>
        <v>0</v>
      </c>
      <c r="F86" s="95">
        <f t="shared" si="11"/>
        <v>0</v>
      </c>
      <c r="G86" s="91"/>
      <c r="H86" s="93">
        <f t="shared" si="12"/>
        <v>0</v>
      </c>
      <c r="I86" s="95"/>
      <c r="J86" s="91"/>
      <c r="K86" s="93">
        <f t="shared" si="13"/>
        <v>0</v>
      </c>
      <c r="L86" s="95"/>
      <c r="M86" s="91">
        <f t="shared" si="14"/>
        <v>2635</v>
      </c>
      <c r="N86" s="93"/>
      <c r="O86" s="95">
        <f t="shared" si="15"/>
        <v>0</v>
      </c>
    </row>
    <row r="87" spans="1:15">
      <c r="A87" s="88"/>
      <c r="B87" s="75"/>
      <c r="C87" s="75"/>
      <c r="D87" s="91">
        <f t="shared" ref="D87:D150" si="16">M86</f>
        <v>2635</v>
      </c>
      <c r="E87" s="93">
        <f t="shared" ref="E87:E150" si="17">IFERROR(F87/D87,0)</f>
        <v>0</v>
      </c>
      <c r="F87" s="95">
        <f t="shared" ref="F87:F150" si="18">O86</f>
        <v>0</v>
      </c>
      <c r="G87" s="91"/>
      <c r="H87" s="93">
        <f t="shared" ref="H87:H150" si="19">IFERROR(I87/G87,0)</f>
        <v>0</v>
      </c>
      <c r="I87" s="95"/>
      <c r="J87" s="91"/>
      <c r="K87" s="93">
        <f t="shared" ref="K87:K150" si="20">IFERROR(L87/J87,0)</f>
        <v>0</v>
      </c>
      <c r="L87" s="95"/>
      <c r="M87" s="91">
        <f t="shared" ref="M87:M150" si="21">D87+G87-J87</f>
        <v>2635</v>
      </c>
      <c r="N87" s="93"/>
      <c r="O87" s="95">
        <f t="shared" ref="O87:O150" si="22">M87*N87</f>
        <v>0</v>
      </c>
    </row>
    <row r="88" spans="1:15">
      <c r="A88" s="88"/>
      <c r="B88" s="75"/>
      <c r="C88" s="75"/>
      <c r="D88" s="91">
        <f t="shared" si="16"/>
        <v>2635</v>
      </c>
      <c r="E88" s="93">
        <f t="shared" si="17"/>
        <v>0</v>
      </c>
      <c r="F88" s="95">
        <f t="shared" si="18"/>
        <v>0</v>
      </c>
      <c r="G88" s="91"/>
      <c r="H88" s="93">
        <f t="shared" si="19"/>
        <v>0</v>
      </c>
      <c r="I88" s="95"/>
      <c r="J88" s="91"/>
      <c r="K88" s="93">
        <f t="shared" si="20"/>
        <v>0</v>
      </c>
      <c r="L88" s="95"/>
      <c r="M88" s="91">
        <f t="shared" si="21"/>
        <v>2635</v>
      </c>
      <c r="N88" s="93"/>
      <c r="O88" s="95">
        <f t="shared" si="22"/>
        <v>0</v>
      </c>
    </row>
    <row r="89" spans="1:15">
      <c r="A89" s="88"/>
      <c r="B89" s="75"/>
      <c r="C89" s="75"/>
      <c r="D89" s="91">
        <f t="shared" si="16"/>
        <v>2635</v>
      </c>
      <c r="E89" s="93">
        <f t="shared" si="17"/>
        <v>0</v>
      </c>
      <c r="F89" s="95">
        <f t="shared" si="18"/>
        <v>0</v>
      </c>
      <c r="G89" s="91"/>
      <c r="H89" s="93">
        <f t="shared" si="19"/>
        <v>0</v>
      </c>
      <c r="I89" s="95"/>
      <c r="J89" s="91"/>
      <c r="K89" s="93">
        <f t="shared" si="20"/>
        <v>0</v>
      </c>
      <c r="L89" s="95"/>
      <c r="M89" s="91">
        <f t="shared" si="21"/>
        <v>2635</v>
      </c>
      <c r="N89" s="93"/>
      <c r="O89" s="95">
        <f t="shared" si="22"/>
        <v>0</v>
      </c>
    </row>
    <row r="90" spans="1:15">
      <c r="A90" s="88"/>
      <c r="B90" s="75"/>
      <c r="C90" s="75"/>
      <c r="D90" s="91">
        <f t="shared" si="16"/>
        <v>2635</v>
      </c>
      <c r="E90" s="93">
        <f t="shared" si="17"/>
        <v>0</v>
      </c>
      <c r="F90" s="95">
        <f t="shared" si="18"/>
        <v>0</v>
      </c>
      <c r="G90" s="91"/>
      <c r="H90" s="93">
        <f t="shared" si="19"/>
        <v>0</v>
      </c>
      <c r="I90" s="95"/>
      <c r="J90" s="91"/>
      <c r="K90" s="93">
        <f t="shared" si="20"/>
        <v>0</v>
      </c>
      <c r="L90" s="95"/>
      <c r="M90" s="91">
        <f t="shared" si="21"/>
        <v>2635</v>
      </c>
      <c r="N90" s="93"/>
      <c r="O90" s="95">
        <f t="shared" si="22"/>
        <v>0</v>
      </c>
    </row>
    <row r="91" spans="1:15">
      <c r="A91" s="88"/>
      <c r="B91" s="75"/>
      <c r="C91" s="75"/>
      <c r="D91" s="91">
        <f t="shared" si="16"/>
        <v>2635</v>
      </c>
      <c r="E91" s="93">
        <f t="shared" si="17"/>
        <v>0</v>
      </c>
      <c r="F91" s="95">
        <f t="shared" si="18"/>
        <v>0</v>
      </c>
      <c r="G91" s="91"/>
      <c r="H91" s="93">
        <f t="shared" si="19"/>
        <v>0</v>
      </c>
      <c r="I91" s="95"/>
      <c r="J91" s="91"/>
      <c r="K91" s="93">
        <f t="shared" si="20"/>
        <v>0</v>
      </c>
      <c r="L91" s="95"/>
      <c r="M91" s="91">
        <f t="shared" si="21"/>
        <v>2635</v>
      </c>
      <c r="N91" s="93"/>
      <c r="O91" s="95">
        <f t="shared" si="22"/>
        <v>0</v>
      </c>
    </row>
    <row r="92" spans="1:15">
      <c r="A92" s="88"/>
      <c r="B92" s="75"/>
      <c r="C92" s="75"/>
      <c r="D92" s="91">
        <f t="shared" si="16"/>
        <v>2635</v>
      </c>
      <c r="E92" s="93">
        <f t="shared" si="17"/>
        <v>0</v>
      </c>
      <c r="F92" s="95">
        <f t="shared" si="18"/>
        <v>0</v>
      </c>
      <c r="G92" s="91"/>
      <c r="H92" s="93">
        <f t="shared" si="19"/>
        <v>0</v>
      </c>
      <c r="I92" s="95"/>
      <c r="J92" s="91"/>
      <c r="K92" s="93">
        <f t="shared" si="20"/>
        <v>0</v>
      </c>
      <c r="L92" s="95"/>
      <c r="M92" s="91">
        <f t="shared" si="21"/>
        <v>2635</v>
      </c>
      <c r="N92" s="93"/>
      <c r="O92" s="95">
        <f t="shared" si="22"/>
        <v>0</v>
      </c>
    </row>
    <row r="93" spans="1:15">
      <c r="A93" s="88"/>
      <c r="B93" s="75"/>
      <c r="C93" s="75"/>
      <c r="D93" s="91">
        <f t="shared" si="16"/>
        <v>2635</v>
      </c>
      <c r="E93" s="93">
        <f t="shared" si="17"/>
        <v>0</v>
      </c>
      <c r="F93" s="95">
        <f t="shared" si="18"/>
        <v>0</v>
      </c>
      <c r="G93" s="91"/>
      <c r="H93" s="93">
        <f t="shared" si="19"/>
        <v>0</v>
      </c>
      <c r="I93" s="95"/>
      <c r="J93" s="91"/>
      <c r="K93" s="93">
        <f t="shared" si="20"/>
        <v>0</v>
      </c>
      <c r="L93" s="95"/>
      <c r="M93" s="91">
        <f t="shared" si="21"/>
        <v>2635</v>
      </c>
      <c r="N93" s="93"/>
      <c r="O93" s="95">
        <f t="shared" si="22"/>
        <v>0</v>
      </c>
    </row>
    <row r="94" spans="1:15">
      <c r="A94" s="88"/>
      <c r="B94" s="75"/>
      <c r="C94" s="75"/>
      <c r="D94" s="91">
        <f t="shared" si="16"/>
        <v>2635</v>
      </c>
      <c r="E94" s="93">
        <f t="shared" si="17"/>
        <v>0</v>
      </c>
      <c r="F94" s="95">
        <f t="shared" si="18"/>
        <v>0</v>
      </c>
      <c r="G94" s="91"/>
      <c r="H94" s="93">
        <f t="shared" si="19"/>
        <v>0</v>
      </c>
      <c r="I94" s="95"/>
      <c r="J94" s="91"/>
      <c r="K94" s="93">
        <f t="shared" si="20"/>
        <v>0</v>
      </c>
      <c r="L94" s="95"/>
      <c r="M94" s="91">
        <f t="shared" si="21"/>
        <v>2635</v>
      </c>
      <c r="N94" s="93"/>
      <c r="O94" s="95">
        <f t="shared" si="22"/>
        <v>0</v>
      </c>
    </row>
    <row r="95" spans="1:15">
      <c r="A95" s="88"/>
      <c r="B95" s="75"/>
      <c r="C95" s="75"/>
      <c r="D95" s="91">
        <f t="shared" si="16"/>
        <v>2635</v>
      </c>
      <c r="E95" s="93">
        <f t="shared" si="17"/>
        <v>0</v>
      </c>
      <c r="F95" s="95">
        <f t="shared" si="18"/>
        <v>0</v>
      </c>
      <c r="G95" s="91"/>
      <c r="H95" s="93">
        <f t="shared" si="19"/>
        <v>0</v>
      </c>
      <c r="I95" s="95"/>
      <c r="J95" s="91"/>
      <c r="K95" s="93">
        <f t="shared" si="20"/>
        <v>0</v>
      </c>
      <c r="L95" s="95"/>
      <c r="M95" s="91">
        <f t="shared" si="21"/>
        <v>2635</v>
      </c>
      <c r="N95" s="93"/>
      <c r="O95" s="95">
        <f t="shared" si="22"/>
        <v>0</v>
      </c>
    </row>
    <row r="96" spans="1:15">
      <c r="A96" s="88"/>
      <c r="B96" s="75"/>
      <c r="C96" s="75"/>
      <c r="D96" s="91">
        <f t="shared" si="16"/>
        <v>2635</v>
      </c>
      <c r="E96" s="93">
        <f t="shared" si="17"/>
        <v>0</v>
      </c>
      <c r="F96" s="95">
        <f t="shared" si="18"/>
        <v>0</v>
      </c>
      <c r="G96" s="91"/>
      <c r="H96" s="93">
        <f t="shared" si="19"/>
        <v>0</v>
      </c>
      <c r="I96" s="95"/>
      <c r="J96" s="91"/>
      <c r="K96" s="93">
        <f t="shared" si="20"/>
        <v>0</v>
      </c>
      <c r="L96" s="95"/>
      <c r="M96" s="91">
        <f t="shared" si="21"/>
        <v>2635</v>
      </c>
      <c r="N96" s="93"/>
      <c r="O96" s="95">
        <f t="shared" si="22"/>
        <v>0</v>
      </c>
    </row>
    <row r="97" spans="1:15">
      <c r="A97" s="88"/>
      <c r="B97" s="75"/>
      <c r="C97" s="75"/>
      <c r="D97" s="91">
        <f t="shared" si="16"/>
        <v>2635</v>
      </c>
      <c r="E97" s="93">
        <f t="shared" si="17"/>
        <v>0</v>
      </c>
      <c r="F97" s="95">
        <f t="shared" si="18"/>
        <v>0</v>
      </c>
      <c r="G97" s="91"/>
      <c r="H97" s="93">
        <f t="shared" si="19"/>
        <v>0</v>
      </c>
      <c r="I97" s="95"/>
      <c r="J97" s="91"/>
      <c r="K97" s="93">
        <f t="shared" si="20"/>
        <v>0</v>
      </c>
      <c r="L97" s="95"/>
      <c r="M97" s="91">
        <f t="shared" si="21"/>
        <v>2635</v>
      </c>
      <c r="N97" s="93"/>
      <c r="O97" s="95">
        <f t="shared" si="22"/>
        <v>0</v>
      </c>
    </row>
    <row r="98" spans="1:15">
      <c r="A98" s="88"/>
      <c r="B98" s="75"/>
      <c r="C98" s="75"/>
      <c r="D98" s="91">
        <f t="shared" si="16"/>
        <v>2635</v>
      </c>
      <c r="E98" s="93">
        <f t="shared" si="17"/>
        <v>0</v>
      </c>
      <c r="F98" s="95">
        <f t="shared" si="18"/>
        <v>0</v>
      </c>
      <c r="G98" s="91"/>
      <c r="H98" s="93">
        <f t="shared" si="19"/>
        <v>0</v>
      </c>
      <c r="I98" s="95"/>
      <c r="J98" s="91"/>
      <c r="K98" s="93">
        <f t="shared" si="20"/>
        <v>0</v>
      </c>
      <c r="L98" s="95"/>
      <c r="M98" s="91">
        <f t="shared" si="21"/>
        <v>2635</v>
      </c>
      <c r="N98" s="93"/>
      <c r="O98" s="95">
        <f t="shared" si="22"/>
        <v>0</v>
      </c>
    </row>
    <row r="99" spans="1:15">
      <c r="A99" s="88"/>
      <c r="B99" s="75"/>
      <c r="C99" s="75"/>
      <c r="D99" s="91">
        <f t="shared" si="16"/>
        <v>2635</v>
      </c>
      <c r="E99" s="93">
        <f t="shared" si="17"/>
        <v>0</v>
      </c>
      <c r="F99" s="95">
        <f t="shared" si="18"/>
        <v>0</v>
      </c>
      <c r="G99" s="91"/>
      <c r="H99" s="93">
        <f t="shared" si="19"/>
        <v>0</v>
      </c>
      <c r="I99" s="95"/>
      <c r="J99" s="91"/>
      <c r="K99" s="93">
        <f t="shared" si="20"/>
        <v>0</v>
      </c>
      <c r="L99" s="95"/>
      <c r="M99" s="91">
        <f t="shared" si="21"/>
        <v>2635</v>
      </c>
      <c r="N99" s="93"/>
      <c r="O99" s="95">
        <f t="shared" si="22"/>
        <v>0</v>
      </c>
    </row>
    <row r="100" spans="1:15">
      <c r="A100" s="88"/>
      <c r="B100" s="75"/>
      <c r="C100" s="75"/>
      <c r="D100" s="91">
        <f t="shared" si="16"/>
        <v>2635</v>
      </c>
      <c r="E100" s="93">
        <f t="shared" si="17"/>
        <v>0</v>
      </c>
      <c r="F100" s="95">
        <f t="shared" si="18"/>
        <v>0</v>
      </c>
      <c r="G100" s="91"/>
      <c r="H100" s="93">
        <f t="shared" si="19"/>
        <v>0</v>
      </c>
      <c r="I100" s="95"/>
      <c r="J100" s="91"/>
      <c r="K100" s="93">
        <f t="shared" si="20"/>
        <v>0</v>
      </c>
      <c r="L100" s="95"/>
      <c r="M100" s="91">
        <f t="shared" si="21"/>
        <v>2635</v>
      </c>
      <c r="N100" s="93"/>
      <c r="O100" s="95">
        <f t="shared" si="22"/>
        <v>0</v>
      </c>
    </row>
    <row r="101" spans="1:15">
      <c r="A101" s="88"/>
      <c r="B101" s="75"/>
      <c r="C101" s="75"/>
      <c r="D101" s="91">
        <f t="shared" si="16"/>
        <v>2635</v>
      </c>
      <c r="E101" s="93">
        <f t="shared" si="17"/>
        <v>0</v>
      </c>
      <c r="F101" s="95">
        <f t="shared" si="18"/>
        <v>0</v>
      </c>
      <c r="G101" s="91"/>
      <c r="H101" s="93">
        <f t="shared" si="19"/>
        <v>0</v>
      </c>
      <c r="I101" s="95"/>
      <c r="J101" s="91"/>
      <c r="K101" s="93">
        <f t="shared" si="20"/>
        <v>0</v>
      </c>
      <c r="L101" s="95"/>
      <c r="M101" s="91">
        <f t="shared" si="21"/>
        <v>2635</v>
      </c>
      <c r="N101" s="93"/>
      <c r="O101" s="95">
        <f t="shared" si="22"/>
        <v>0</v>
      </c>
    </row>
    <row r="102" spans="1:15">
      <c r="A102" s="88"/>
      <c r="B102" s="75"/>
      <c r="C102" s="75"/>
      <c r="D102" s="91">
        <f t="shared" si="16"/>
        <v>2635</v>
      </c>
      <c r="E102" s="93">
        <f t="shared" si="17"/>
        <v>0</v>
      </c>
      <c r="F102" s="95">
        <f t="shared" si="18"/>
        <v>0</v>
      </c>
      <c r="G102" s="91"/>
      <c r="H102" s="93">
        <f t="shared" si="19"/>
        <v>0</v>
      </c>
      <c r="I102" s="95"/>
      <c r="J102" s="91"/>
      <c r="K102" s="93">
        <f t="shared" si="20"/>
        <v>0</v>
      </c>
      <c r="L102" s="95"/>
      <c r="M102" s="91">
        <f t="shared" si="21"/>
        <v>2635</v>
      </c>
      <c r="N102" s="93"/>
      <c r="O102" s="95">
        <f t="shared" si="22"/>
        <v>0</v>
      </c>
    </row>
    <row r="103" spans="1:15">
      <c r="A103" s="88"/>
      <c r="B103" s="75"/>
      <c r="C103" s="75"/>
      <c r="D103" s="91">
        <f t="shared" si="16"/>
        <v>2635</v>
      </c>
      <c r="E103" s="93">
        <f t="shared" si="17"/>
        <v>0</v>
      </c>
      <c r="F103" s="95">
        <f t="shared" si="18"/>
        <v>0</v>
      </c>
      <c r="G103" s="91"/>
      <c r="H103" s="93">
        <f t="shared" si="19"/>
        <v>0</v>
      </c>
      <c r="I103" s="95"/>
      <c r="J103" s="91"/>
      <c r="K103" s="93">
        <f t="shared" si="20"/>
        <v>0</v>
      </c>
      <c r="L103" s="95"/>
      <c r="M103" s="91">
        <f t="shared" si="21"/>
        <v>2635</v>
      </c>
      <c r="N103" s="93"/>
      <c r="O103" s="95">
        <f t="shared" si="22"/>
        <v>0</v>
      </c>
    </row>
    <row r="104" spans="1:15">
      <c r="A104" s="88"/>
      <c r="B104" s="75"/>
      <c r="C104" s="75"/>
      <c r="D104" s="91">
        <f t="shared" si="16"/>
        <v>2635</v>
      </c>
      <c r="E104" s="93">
        <f t="shared" si="17"/>
        <v>0</v>
      </c>
      <c r="F104" s="95">
        <f t="shared" si="18"/>
        <v>0</v>
      </c>
      <c r="G104" s="91"/>
      <c r="H104" s="93">
        <f t="shared" si="19"/>
        <v>0</v>
      </c>
      <c r="I104" s="95"/>
      <c r="J104" s="91"/>
      <c r="K104" s="93">
        <f t="shared" si="20"/>
        <v>0</v>
      </c>
      <c r="L104" s="95"/>
      <c r="M104" s="91">
        <f t="shared" si="21"/>
        <v>2635</v>
      </c>
      <c r="N104" s="93"/>
      <c r="O104" s="95">
        <f t="shared" si="22"/>
        <v>0</v>
      </c>
    </row>
    <row r="105" spans="1:15">
      <c r="A105" s="88"/>
      <c r="B105" s="75"/>
      <c r="C105" s="75"/>
      <c r="D105" s="91">
        <f t="shared" si="16"/>
        <v>2635</v>
      </c>
      <c r="E105" s="93">
        <f t="shared" si="17"/>
        <v>0</v>
      </c>
      <c r="F105" s="95">
        <f t="shared" si="18"/>
        <v>0</v>
      </c>
      <c r="G105" s="91"/>
      <c r="H105" s="93">
        <f t="shared" si="19"/>
        <v>0</v>
      </c>
      <c r="I105" s="95"/>
      <c r="J105" s="91"/>
      <c r="K105" s="93">
        <f t="shared" si="20"/>
        <v>0</v>
      </c>
      <c r="L105" s="95"/>
      <c r="M105" s="91">
        <f t="shared" si="21"/>
        <v>2635</v>
      </c>
      <c r="N105" s="93"/>
      <c r="O105" s="95">
        <f t="shared" si="22"/>
        <v>0</v>
      </c>
    </row>
    <row r="106" spans="1:15">
      <c r="A106" s="88"/>
      <c r="B106" s="75"/>
      <c r="C106" s="75"/>
      <c r="D106" s="91">
        <f t="shared" si="16"/>
        <v>2635</v>
      </c>
      <c r="E106" s="93">
        <f t="shared" si="17"/>
        <v>0</v>
      </c>
      <c r="F106" s="95">
        <f t="shared" si="18"/>
        <v>0</v>
      </c>
      <c r="G106" s="91"/>
      <c r="H106" s="93">
        <f t="shared" si="19"/>
        <v>0</v>
      </c>
      <c r="I106" s="95"/>
      <c r="J106" s="91"/>
      <c r="K106" s="93">
        <f t="shared" si="20"/>
        <v>0</v>
      </c>
      <c r="L106" s="95"/>
      <c r="M106" s="91">
        <f t="shared" si="21"/>
        <v>2635</v>
      </c>
      <c r="N106" s="93"/>
      <c r="O106" s="95">
        <f t="shared" si="22"/>
        <v>0</v>
      </c>
    </row>
    <row r="107" spans="1:15">
      <c r="A107" s="88"/>
      <c r="B107" s="75"/>
      <c r="C107" s="75"/>
      <c r="D107" s="91">
        <f t="shared" si="16"/>
        <v>2635</v>
      </c>
      <c r="E107" s="93">
        <f t="shared" si="17"/>
        <v>0</v>
      </c>
      <c r="F107" s="95">
        <f t="shared" si="18"/>
        <v>0</v>
      </c>
      <c r="G107" s="91"/>
      <c r="H107" s="93">
        <f t="shared" si="19"/>
        <v>0</v>
      </c>
      <c r="I107" s="95"/>
      <c r="J107" s="91"/>
      <c r="K107" s="93">
        <f t="shared" si="20"/>
        <v>0</v>
      </c>
      <c r="L107" s="95"/>
      <c r="M107" s="91">
        <f t="shared" si="21"/>
        <v>2635</v>
      </c>
      <c r="N107" s="93"/>
      <c r="O107" s="95">
        <f t="shared" si="22"/>
        <v>0</v>
      </c>
    </row>
    <row r="108" spans="1:15">
      <c r="A108" s="88"/>
      <c r="B108" s="75"/>
      <c r="C108" s="75"/>
      <c r="D108" s="91">
        <f t="shared" si="16"/>
        <v>2635</v>
      </c>
      <c r="E108" s="93">
        <f t="shared" si="17"/>
        <v>0</v>
      </c>
      <c r="F108" s="95">
        <f t="shared" si="18"/>
        <v>0</v>
      </c>
      <c r="G108" s="91"/>
      <c r="H108" s="93">
        <f t="shared" si="19"/>
        <v>0</v>
      </c>
      <c r="I108" s="95"/>
      <c r="J108" s="91"/>
      <c r="K108" s="93">
        <f t="shared" si="20"/>
        <v>0</v>
      </c>
      <c r="L108" s="95"/>
      <c r="M108" s="91">
        <f t="shared" si="21"/>
        <v>2635</v>
      </c>
      <c r="N108" s="93"/>
      <c r="O108" s="95">
        <f t="shared" si="22"/>
        <v>0</v>
      </c>
    </row>
    <row r="109" spans="1:15">
      <c r="A109" s="88"/>
      <c r="B109" s="75"/>
      <c r="C109" s="75"/>
      <c r="D109" s="91">
        <f t="shared" si="16"/>
        <v>2635</v>
      </c>
      <c r="E109" s="93">
        <f t="shared" si="17"/>
        <v>0</v>
      </c>
      <c r="F109" s="95">
        <f t="shared" si="18"/>
        <v>0</v>
      </c>
      <c r="G109" s="91"/>
      <c r="H109" s="93">
        <f t="shared" si="19"/>
        <v>0</v>
      </c>
      <c r="I109" s="95"/>
      <c r="J109" s="91"/>
      <c r="K109" s="93">
        <f t="shared" si="20"/>
        <v>0</v>
      </c>
      <c r="L109" s="95"/>
      <c r="M109" s="91">
        <f t="shared" si="21"/>
        <v>2635</v>
      </c>
      <c r="N109" s="93"/>
      <c r="O109" s="95">
        <f t="shared" si="22"/>
        <v>0</v>
      </c>
    </row>
    <row r="110" spans="1:15">
      <c r="A110" s="88"/>
      <c r="B110" s="75"/>
      <c r="C110" s="75"/>
      <c r="D110" s="91">
        <f t="shared" si="16"/>
        <v>2635</v>
      </c>
      <c r="E110" s="93">
        <f t="shared" si="17"/>
        <v>0</v>
      </c>
      <c r="F110" s="95">
        <f t="shared" si="18"/>
        <v>0</v>
      </c>
      <c r="G110" s="91"/>
      <c r="H110" s="93">
        <f t="shared" si="19"/>
        <v>0</v>
      </c>
      <c r="I110" s="95"/>
      <c r="J110" s="91"/>
      <c r="K110" s="93">
        <f t="shared" si="20"/>
        <v>0</v>
      </c>
      <c r="L110" s="95"/>
      <c r="M110" s="91">
        <f t="shared" si="21"/>
        <v>2635</v>
      </c>
      <c r="N110" s="93"/>
      <c r="O110" s="95">
        <f t="shared" si="22"/>
        <v>0</v>
      </c>
    </row>
    <row r="111" spans="1:15">
      <c r="A111" s="88"/>
      <c r="B111" s="75"/>
      <c r="C111" s="75"/>
      <c r="D111" s="91">
        <f t="shared" si="16"/>
        <v>2635</v>
      </c>
      <c r="E111" s="93">
        <f t="shared" si="17"/>
        <v>0</v>
      </c>
      <c r="F111" s="95">
        <f t="shared" si="18"/>
        <v>0</v>
      </c>
      <c r="G111" s="91"/>
      <c r="H111" s="93">
        <f t="shared" si="19"/>
        <v>0</v>
      </c>
      <c r="I111" s="95"/>
      <c r="J111" s="91"/>
      <c r="K111" s="93">
        <f t="shared" si="20"/>
        <v>0</v>
      </c>
      <c r="L111" s="95"/>
      <c r="M111" s="91">
        <f t="shared" si="21"/>
        <v>2635</v>
      </c>
      <c r="N111" s="93"/>
      <c r="O111" s="95">
        <f t="shared" si="22"/>
        <v>0</v>
      </c>
    </row>
    <row r="112" spans="1:15">
      <c r="A112" s="88"/>
      <c r="B112" s="75"/>
      <c r="C112" s="75"/>
      <c r="D112" s="91">
        <f t="shared" si="16"/>
        <v>2635</v>
      </c>
      <c r="E112" s="93">
        <f t="shared" si="17"/>
        <v>0</v>
      </c>
      <c r="F112" s="95">
        <f t="shared" si="18"/>
        <v>0</v>
      </c>
      <c r="G112" s="91"/>
      <c r="H112" s="93">
        <f t="shared" si="19"/>
        <v>0</v>
      </c>
      <c r="I112" s="95"/>
      <c r="J112" s="91"/>
      <c r="K112" s="93">
        <f t="shared" si="20"/>
        <v>0</v>
      </c>
      <c r="L112" s="95"/>
      <c r="M112" s="91">
        <f t="shared" si="21"/>
        <v>2635</v>
      </c>
      <c r="N112" s="93"/>
      <c r="O112" s="95">
        <f t="shared" si="22"/>
        <v>0</v>
      </c>
    </row>
    <row r="113" spans="1:15">
      <c r="A113" s="88"/>
      <c r="B113" s="75"/>
      <c r="C113" s="75"/>
      <c r="D113" s="91">
        <f t="shared" si="16"/>
        <v>2635</v>
      </c>
      <c r="E113" s="93">
        <f t="shared" si="17"/>
        <v>0</v>
      </c>
      <c r="F113" s="95">
        <f t="shared" si="18"/>
        <v>0</v>
      </c>
      <c r="G113" s="91"/>
      <c r="H113" s="93">
        <f t="shared" si="19"/>
        <v>0</v>
      </c>
      <c r="I113" s="95"/>
      <c r="J113" s="91"/>
      <c r="K113" s="93">
        <f t="shared" si="20"/>
        <v>0</v>
      </c>
      <c r="L113" s="95"/>
      <c r="M113" s="91">
        <f t="shared" si="21"/>
        <v>2635</v>
      </c>
      <c r="N113" s="93"/>
      <c r="O113" s="95">
        <f t="shared" si="22"/>
        <v>0</v>
      </c>
    </row>
    <row r="114" spans="1:15">
      <c r="A114" s="88"/>
      <c r="B114" s="75"/>
      <c r="C114" s="75"/>
      <c r="D114" s="91">
        <f t="shared" si="16"/>
        <v>2635</v>
      </c>
      <c r="E114" s="93">
        <f t="shared" si="17"/>
        <v>0</v>
      </c>
      <c r="F114" s="95">
        <f t="shared" si="18"/>
        <v>0</v>
      </c>
      <c r="G114" s="91"/>
      <c r="H114" s="93">
        <f t="shared" si="19"/>
        <v>0</v>
      </c>
      <c r="I114" s="95"/>
      <c r="J114" s="91"/>
      <c r="K114" s="93">
        <f t="shared" si="20"/>
        <v>0</v>
      </c>
      <c r="L114" s="95"/>
      <c r="M114" s="91">
        <f t="shared" si="21"/>
        <v>2635</v>
      </c>
      <c r="N114" s="93"/>
      <c r="O114" s="95">
        <f t="shared" si="22"/>
        <v>0</v>
      </c>
    </row>
    <row r="115" spans="1:15">
      <c r="A115" s="88"/>
      <c r="B115" s="75"/>
      <c r="C115" s="75"/>
      <c r="D115" s="91">
        <f t="shared" si="16"/>
        <v>2635</v>
      </c>
      <c r="E115" s="93">
        <f t="shared" si="17"/>
        <v>0</v>
      </c>
      <c r="F115" s="95">
        <f t="shared" si="18"/>
        <v>0</v>
      </c>
      <c r="G115" s="91"/>
      <c r="H115" s="93">
        <f t="shared" si="19"/>
        <v>0</v>
      </c>
      <c r="I115" s="95"/>
      <c r="J115" s="91"/>
      <c r="K115" s="93">
        <f t="shared" si="20"/>
        <v>0</v>
      </c>
      <c r="L115" s="95"/>
      <c r="M115" s="91">
        <f t="shared" si="21"/>
        <v>2635</v>
      </c>
      <c r="N115" s="93"/>
      <c r="O115" s="95">
        <f t="shared" si="22"/>
        <v>0</v>
      </c>
    </row>
    <row r="116" spans="1:15">
      <c r="A116" s="88"/>
      <c r="B116" s="75"/>
      <c r="C116" s="75"/>
      <c r="D116" s="91">
        <f t="shared" si="16"/>
        <v>2635</v>
      </c>
      <c r="E116" s="93">
        <f t="shared" si="17"/>
        <v>0</v>
      </c>
      <c r="F116" s="95">
        <f t="shared" si="18"/>
        <v>0</v>
      </c>
      <c r="G116" s="91"/>
      <c r="H116" s="93">
        <f t="shared" si="19"/>
        <v>0</v>
      </c>
      <c r="I116" s="95"/>
      <c r="J116" s="91"/>
      <c r="K116" s="93">
        <f t="shared" si="20"/>
        <v>0</v>
      </c>
      <c r="L116" s="95"/>
      <c r="M116" s="91">
        <f t="shared" si="21"/>
        <v>2635</v>
      </c>
      <c r="N116" s="93"/>
      <c r="O116" s="95">
        <f t="shared" si="22"/>
        <v>0</v>
      </c>
    </row>
    <row r="117" spans="1:15">
      <c r="A117" s="88"/>
      <c r="B117" s="75"/>
      <c r="C117" s="75"/>
      <c r="D117" s="91">
        <f t="shared" si="16"/>
        <v>2635</v>
      </c>
      <c r="E117" s="93">
        <f t="shared" si="17"/>
        <v>0</v>
      </c>
      <c r="F117" s="95">
        <f t="shared" si="18"/>
        <v>0</v>
      </c>
      <c r="G117" s="91"/>
      <c r="H117" s="93">
        <f t="shared" si="19"/>
        <v>0</v>
      </c>
      <c r="I117" s="95"/>
      <c r="J117" s="91"/>
      <c r="K117" s="93">
        <f t="shared" si="20"/>
        <v>0</v>
      </c>
      <c r="L117" s="95"/>
      <c r="M117" s="91">
        <f t="shared" si="21"/>
        <v>2635</v>
      </c>
      <c r="N117" s="93"/>
      <c r="O117" s="95">
        <f t="shared" si="22"/>
        <v>0</v>
      </c>
    </row>
    <row r="118" spans="1:15">
      <c r="A118" s="88"/>
      <c r="B118" s="75"/>
      <c r="C118" s="75"/>
      <c r="D118" s="91">
        <f t="shared" si="16"/>
        <v>2635</v>
      </c>
      <c r="E118" s="93">
        <f t="shared" si="17"/>
        <v>0</v>
      </c>
      <c r="F118" s="95">
        <f t="shared" si="18"/>
        <v>0</v>
      </c>
      <c r="G118" s="91"/>
      <c r="H118" s="93">
        <f t="shared" si="19"/>
        <v>0</v>
      </c>
      <c r="I118" s="95"/>
      <c r="J118" s="91"/>
      <c r="K118" s="93">
        <f t="shared" si="20"/>
        <v>0</v>
      </c>
      <c r="L118" s="95"/>
      <c r="M118" s="91">
        <f t="shared" si="21"/>
        <v>2635</v>
      </c>
      <c r="N118" s="93"/>
      <c r="O118" s="95">
        <f t="shared" si="22"/>
        <v>0</v>
      </c>
    </row>
    <row r="119" spans="1:15">
      <c r="A119" s="88"/>
      <c r="B119" s="75"/>
      <c r="C119" s="75"/>
      <c r="D119" s="91">
        <f t="shared" si="16"/>
        <v>2635</v>
      </c>
      <c r="E119" s="93">
        <f t="shared" si="17"/>
        <v>0</v>
      </c>
      <c r="F119" s="95">
        <f t="shared" si="18"/>
        <v>0</v>
      </c>
      <c r="G119" s="91"/>
      <c r="H119" s="93">
        <f t="shared" si="19"/>
        <v>0</v>
      </c>
      <c r="I119" s="95"/>
      <c r="J119" s="91"/>
      <c r="K119" s="93">
        <f t="shared" si="20"/>
        <v>0</v>
      </c>
      <c r="L119" s="95"/>
      <c r="M119" s="91">
        <f t="shared" si="21"/>
        <v>2635</v>
      </c>
      <c r="N119" s="93"/>
      <c r="O119" s="95">
        <f t="shared" si="22"/>
        <v>0</v>
      </c>
    </row>
    <row r="120" spans="1:15">
      <c r="A120" s="88"/>
      <c r="B120" s="75"/>
      <c r="C120" s="75"/>
      <c r="D120" s="91">
        <f t="shared" si="16"/>
        <v>2635</v>
      </c>
      <c r="E120" s="93">
        <f t="shared" si="17"/>
        <v>0</v>
      </c>
      <c r="F120" s="95">
        <f t="shared" si="18"/>
        <v>0</v>
      </c>
      <c r="G120" s="91"/>
      <c r="H120" s="93">
        <f t="shared" si="19"/>
        <v>0</v>
      </c>
      <c r="I120" s="95"/>
      <c r="J120" s="91"/>
      <c r="K120" s="93">
        <f t="shared" si="20"/>
        <v>0</v>
      </c>
      <c r="L120" s="95"/>
      <c r="M120" s="91">
        <f t="shared" si="21"/>
        <v>2635</v>
      </c>
      <c r="N120" s="93"/>
      <c r="O120" s="95">
        <f t="shared" si="22"/>
        <v>0</v>
      </c>
    </row>
    <row r="121" spans="1:15">
      <c r="A121" s="88"/>
      <c r="B121" s="75"/>
      <c r="C121" s="75"/>
      <c r="D121" s="91">
        <f t="shared" si="16"/>
        <v>2635</v>
      </c>
      <c r="E121" s="93">
        <f t="shared" si="17"/>
        <v>0</v>
      </c>
      <c r="F121" s="95">
        <f t="shared" si="18"/>
        <v>0</v>
      </c>
      <c r="G121" s="91"/>
      <c r="H121" s="93">
        <f t="shared" si="19"/>
        <v>0</v>
      </c>
      <c r="I121" s="95"/>
      <c r="J121" s="91"/>
      <c r="K121" s="93">
        <f t="shared" si="20"/>
        <v>0</v>
      </c>
      <c r="L121" s="95"/>
      <c r="M121" s="91">
        <f t="shared" si="21"/>
        <v>2635</v>
      </c>
      <c r="N121" s="93"/>
      <c r="O121" s="95">
        <f t="shared" si="22"/>
        <v>0</v>
      </c>
    </row>
    <row r="122" spans="1:15">
      <c r="A122" s="88"/>
      <c r="B122" s="75"/>
      <c r="C122" s="75"/>
      <c r="D122" s="91">
        <f t="shared" si="16"/>
        <v>2635</v>
      </c>
      <c r="E122" s="93">
        <f t="shared" si="17"/>
        <v>0</v>
      </c>
      <c r="F122" s="95">
        <f t="shared" si="18"/>
        <v>0</v>
      </c>
      <c r="G122" s="91"/>
      <c r="H122" s="93">
        <f t="shared" si="19"/>
        <v>0</v>
      </c>
      <c r="I122" s="95"/>
      <c r="J122" s="91"/>
      <c r="K122" s="93">
        <f t="shared" si="20"/>
        <v>0</v>
      </c>
      <c r="L122" s="95"/>
      <c r="M122" s="91">
        <f t="shared" si="21"/>
        <v>2635</v>
      </c>
      <c r="N122" s="93"/>
      <c r="O122" s="95">
        <f t="shared" si="22"/>
        <v>0</v>
      </c>
    </row>
    <row r="123" spans="1:15">
      <c r="A123" s="88"/>
      <c r="B123" s="75"/>
      <c r="C123" s="75"/>
      <c r="D123" s="91">
        <f t="shared" si="16"/>
        <v>2635</v>
      </c>
      <c r="E123" s="93">
        <f t="shared" si="17"/>
        <v>0</v>
      </c>
      <c r="F123" s="95">
        <f t="shared" si="18"/>
        <v>0</v>
      </c>
      <c r="G123" s="91"/>
      <c r="H123" s="93">
        <f t="shared" si="19"/>
        <v>0</v>
      </c>
      <c r="I123" s="95"/>
      <c r="J123" s="91"/>
      <c r="K123" s="93">
        <f t="shared" si="20"/>
        <v>0</v>
      </c>
      <c r="L123" s="95"/>
      <c r="M123" s="91">
        <f t="shared" si="21"/>
        <v>2635</v>
      </c>
      <c r="N123" s="93"/>
      <c r="O123" s="95">
        <f t="shared" si="22"/>
        <v>0</v>
      </c>
    </row>
    <row r="124" spans="1:15">
      <c r="A124" s="88"/>
      <c r="B124" s="75"/>
      <c r="C124" s="75"/>
      <c r="D124" s="91">
        <f t="shared" si="16"/>
        <v>2635</v>
      </c>
      <c r="E124" s="93">
        <f t="shared" si="17"/>
        <v>0</v>
      </c>
      <c r="F124" s="95">
        <f t="shared" si="18"/>
        <v>0</v>
      </c>
      <c r="G124" s="91"/>
      <c r="H124" s="93">
        <f t="shared" si="19"/>
        <v>0</v>
      </c>
      <c r="I124" s="95"/>
      <c r="J124" s="91"/>
      <c r="K124" s="93">
        <f t="shared" si="20"/>
        <v>0</v>
      </c>
      <c r="L124" s="95"/>
      <c r="M124" s="91">
        <f t="shared" si="21"/>
        <v>2635</v>
      </c>
      <c r="N124" s="93"/>
      <c r="O124" s="95">
        <f t="shared" si="22"/>
        <v>0</v>
      </c>
    </row>
    <row r="125" spans="1:15">
      <c r="A125" s="88"/>
      <c r="B125" s="75"/>
      <c r="C125" s="75"/>
      <c r="D125" s="91">
        <f t="shared" si="16"/>
        <v>2635</v>
      </c>
      <c r="E125" s="93">
        <f t="shared" si="17"/>
        <v>0</v>
      </c>
      <c r="F125" s="95">
        <f t="shared" si="18"/>
        <v>0</v>
      </c>
      <c r="G125" s="91"/>
      <c r="H125" s="93">
        <f t="shared" si="19"/>
        <v>0</v>
      </c>
      <c r="I125" s="95"/>
      <c r="J125" s="91"/>
      <c r="K125" s="93">
        <f t="shared" si="20"/>
        <v>0</v>
      </c>
      <c r="L125" s="95"/>
      <c r="M125" s="91">
        <f t="shared" si="21"/>
        <v>2635</v>
      </c>
      <c r="N125" s="93"/>
      <c r="O125" s="95">
        <f t="shared" si="22"/>
        <v>0</v>
      </c>
    </row>
    <row r="126" spans="1:15">
      <c r="A126" s="88"/>
      <c r="B126" s="75"/>
      <c r="C126" s="75"/>
      <c r="D126" s="91">
        <f t="shared" si="16"/>
        <v>2635</v>
      </c>
      <c r="E126" s="93">
        <f t="shared" si="17"/>
        <v>0</v>
      </c>
      <c r="F126" s="95">
        <f t="shared" si="18"/>
        <v>0</v>
      </c>
      <c r="G126" s="91"/>
      <c r="H126" s="93">
        <f t="shared" si="19"/>
        <v>0</v>
      </c>
      <c r="I126" s="95"/>
      <c r="J126" s="91"/>
      <c r="K126" s="93">
        <f t="shared" si="20"/>
        <v>0</v>
      </c>
      <c r="L126" s="95"/>
      <c r="M126" s="91">
        <f t="shared" si="21"/>
        <v>2635</v>
      </c>
      <c r="N126" s="93"/>
      <c r="O126" s="95">
        <f t="shared" si="22"/>
        <v>0</v>
      </c>
    </row>
    <row r="127" spans="1:15">
      <c r="A127" s="88"/>
      <c r="B127" s="75"/>
      <c r="C127" s="75"/>
      <c r="D127" s="91">
        <f t="shared" si="16"/>
        <v>2635</v>
      </c>
      <c r="E127" s="93">
        <f t="shared" si="17"/>
        <v>0</v>
      </c>
      <c r="F127" s="95">
        <f t="shared" si="18"/>
        <v>0</v>
      </c>
      <c r="G127" s="91"/>
      <c r="H127" s="93">
        <f t="shared" si="19"/>
        <v>0</v>
      </c>
      <c r="I127" s="95"/>
      <c r="J127" s="91"/>
      <c r="K127" s="93">
        <f t="shared" si="20"/>
        <v>0</v>
      </c>
      <c r="L127" s="95"/>
      <c r="M127" s="91">
        <f t="shared" si="21"/>
        <v>2635</v>
      </c>
      <c r="N127" s="93"/>
      <c r="O127" s="95">
        <f t="shared" si="22"/>
        <v>0</v>
      </c>
    </row>
    <row r="128" spans="1:15">
      <c r="A128" s="88"/>
      <c r="B128" s="75"/>
      <c r="C128" s="75"/>
      <c r="D128" s="91">
        <f t="shared" si="16"/>
        <v>2635</v>
      </c>
      <c r="E128" s="93">
        <f t="shared" si="17"/>
        <v>0</v>
      </c>
      <c r="F128" s="95">
        <f t="shared" si="18"/>
        <v>0</v>
      </c>
      <c r="G128" s="91"/>
      <c r="H128" s="93">
        <f t="shared" si="19"/>
        <v>0</v>
      </c>
      <c r="I128" s="95"/>
      <c r="J128" s="91"/>
      <c r="K128" s="93">
        <f t="shared" si="20"/>
        <v>0</v>
      </c>
      <c r="L128" s="95"/>
      <c r="M128" s="91">
        <f t="shared" si="21"/>
        <v>2635</v>
      </c>
      <c r="N128" s="93"/>
      <c r="O128" s="95">
        <f t="shared" si="22"/>
        <v>0</v>
      </c>
    </row>
    <row r="129" spans="1:15">
      <c r="A129" s="88"/>
      <c r="B129" s="75"/>
      <c r="C129" s="75"/>
      <c r="D129" s="91">
        <f t="shared" si="16"/>
        <v>2635</v>
      </c>
      <c r="E129" s="93">
        <f t="shared" si="17"/>
        <v>0</v>
      </c>
      <c r="F129" s="95">
        <f t="shared" si="18"/>
        <v>0</v>
      </c>
      <c r="G129" s="91"/>
      <c r="H129" s="93">
        <f t="shared" si="19"/>
        <v>0</v>
      </c>
      <c r="I129" s="95"/>
      <c r="J129" s="91"/>
      <c r="K129" s="93">
        <f t="shared" si="20"/>
        <v>0</v>
      </c>
      <c r="L129" s="95"/>
      <c r="M129" s="91">
        <f t="shared" si="21"/>
        <v>2635</v>
      </c>
      <c r="N129" s="93"/>
      <c r="O129" s="95">
        <f t="shared" si="22"/>
        <v>0</v>
      </c>
    </row>
    <row r="130" spans="1:15">
      <c r="A130" s="88"/>
      <c r="B130" s="75"/>
      <c r="C130" s="75"/>
      <c r="D130" s="91">
        <f t="shared" si="16"/>
        <v>2635</v>
      </c>
      <c r="E130" s="93">
        <f t="shared" si="17"/>
        <v>0</v>
      </c>
      <c r="F130" s="95">
        <f t="shared" si="18"/>
        <v>0</v>
      </c>
      <c r="G130" s="91"/>
      <c r="H130" s="93">
        <f t="shared" si="19"/>
        <v>0</v>
      </c>
      <c r="I130" s="95"/>
      <c r="J130" s="91"/>
      <c r="K130" s="93">
        <f t="shared" si="20"/>
        <v>0</v>
      </c>
      <c r="L130" s="95"/>
      <c r="M130" s="91">
        <f t="shared" si="21"/>
        <v>2635</v>
      </c>
      <c r="N130" s="93"/>
      <c r="O130" s="95">
        <f t="shared" si="22"/>
        <v>0</v>
      </c>
    </row>
    <row r="131" spans="1:15">
      <c r="A131" s="88"/>
      <c r="B131" s="75"/>
      <c r="C131" s="75"/>
      <c r="D131" s="91">
        <f t="shared" si="16"/>
        <v>2635</v>
      </c>
      <c r="E131" s="93">
        <f t="shared" si="17"/>
        <v>0</v>
      </c>
      <c r="F131" s="95">
        <f t="shared" si="18"/>
        <v>0</v>
      </c>
      <c r="G131" s="91"/>
      <c r="H131" s="93">
        <f t="shared" si="19"/>
        <v>0</v>
      </c>
      <c r="I131" s="95"/>
      <c r="J131" s="91"/>
      <c r="K131" s="93">
        <f t="shared" si="20"/>
        <v>0</v>
      </c>
      <c r="L131" s="95"/>
      <c r="M131" s="91">
        <f t="shared" si="21"/>
        <v>2635</v>
      </c>
      <c r="N131" s="93"/>
      <c r="O131" s="95">
        <f t="shared" si="22"/>
        <v>0</v>
      </c>
    </row>
    <row r="132" spans="1:15">
      <c r="A132" s="88"/>
      <c r="B132" s="75"/>
      <c r="C132" s="75"/>
      <c r="D132" s="91">
        <f t="shared" si="16"/>
        <v>2635</v>
      </c>
      <c r="E132" s="93">
        <f t="shared" si="17"/>
        <v>0</v>
      </c>
      <c r="F132" s="95">
        <f t="shared" si="18"/>
        <v>0</v>
      </c>
      <c r="G132" s="91"/>
      <c r="H132" s="93">
        <f t="shared" si="19"/>
        <v>0</v>
      </c>
      <c r="I132" s="95"/>
      <c r="J132" s="91"/>
      <c r="K132" s="93">
        <f t="shared" si="20"/>
        <v>0</v>
      </c>
      <c r="L132" s="95"/>
      <c r="M132" s="91">
        <f t="shared" si="21"/>
        <v>2635</v>
      </c>
      <c r="N132" s="93"/>
      <c r="O132" s="95">
        <f t="shared" si="22"/>
        <v>0</v>
      </c>
    </row>
    <row r="133" spans="1:15">
      <c r="A133" s="88"/>
      <c r="B133" s="75"/>
      <c r="C133" s="75"/>
      <c r="D133" s="91">
        <f t="shared" si="16"/>
        <v>2635</v>
      </c>
      <c r="E133" s="93">
        <f t="shared" si="17"/>
        <v>0</v>
      </c>
      <c r="F133" s="95">
        <f t="shared" si="18"/>
        <v>0</v>
      </c>
      <c r="G133" s="91"/>
      <c r="H133" s="93">
        <f t="shared" si="19"/>
        <v>0</v>
      </c>
      <c r="I133" s="95"/>
      <c r="J133" s="91"/>
      <c r="K133" s="93">
        <f t="shared" si="20"/>
        <v>0</v>
      </c>
      <c r="L133" s="95"/>
      <c r="M133" s="91">
        <f t="shared" si="21"/>
        <v>2635</v>
      </c>
      <c r="N133" s="93"/>
      <c r="O133" s="95">
        <f t="shared" si="22"/>
        <v>0</v>
      </c>
    </row>
    <row r="134" spans="1:15">
      <c r="A134" s="88"/>
      <c r="B134" s="75"/>
      <c r="C134" s="75"/>
      <c r="D134" s="91">
        <f t="shared" si="16"/>
        <v>2635</v>
      </c>
      <c r="E134" s="93">
        <f t="shared" si="17"/>
        <v>0</v>
      </c>
      <c r="F134" s="95">
        <f t="shared" si="18"/>
        <v>0</v>
      </c>
      <c r="G134" s="91"/>
      <c r="H134" s="93">
        <f t="shared" si="19"/>
        <v>0</v>
      </c>
      <c r="I134" s="95"/>
      <c r="J134" s="91"/>
      <c r="K134" s="93">
        <f t="shared" si="20"/>
        <v>0</v>
      </c>
      <c r="L134" s="95"/>
      <c r="M134" s="91">
        <f t="shared" si="21"/>
        <v>2635</v>
      </c>
      <c r="N134" s="93"/>
      <c r="O134" s="95">
        <f t="shared" si="22"/>
        <v>0</v>
      </c>
    </row>
    <row r="135" spans="1:15">
      <c r="A135" s="88"/>
      <c r="B135" s="75"/>
      <c r="C135" s="75"/>
      <c r="D135" s="91">
        <f t="shared" si="16"/>
        <v>2635</v>
      </c>
      <c r="E135" s="93">
        <f t="shared" si="17"/>
        <v>0</v>
      </c>
      <c r="F135" s="95">
        <f t="shared" si="18"/>
        <v>0</v>
      </c>
      <c r="G135" s="91"/>
      <c r="H135" s="93">
        <f t="shared" si="19"/>
        <v>0</v>
      </c>
      <c r="I135" s="95"/>
      <c r="J135" s="91"/>
      <c r="K135" s="93">
        <f t="shared" si="20"/>
        <v>0</v>
      </c>
      <c r="L135" s="95"/>
      <c r="M135" s="91">
        <f t="shared" si="21"/>
        <v>2635</v>
      </c>
      <c r="N135" s="93"/>
      <c r="O135" s="95">
        <f t="shared" si="22"/>
        <v>0</v>
      </c>
    </row>
    <row r="136" spans="1:15">
      <c r="A136" s="88"/>
      <c r="B136" s="75"/>
      <c r="C136" s="75"/>
      <c r="D136" s="91">
        <f t="shared" si="16"/>
        <v>2635</v>
      </c>
      <c r="E136" s="93">
        <f t="shared" si="17"/>
        <v>0</v>
      </c>
      <c r="F136" s="95">
        <f t="shared" si="18"/>
        <v>0</v>
      </c>
      <c r="G136" s="91"/>
      <c r="H136" s="93">
        <f t="shared" si="19"/>
        <v>0</v>
      </c>
      <c r="I136" s="95"/>
      <c r="J136" s="91"/>
      <c r="K136" s="93">
        <f t="shared" si="20"/>
        <v>0</v>
      </c>
      <c r="L136" s="95"/>
      <c r="M136" s="91">
        <f t="shared" si="21"/>
        <v>2635</v>
      </c>
      <c r="N136" s="93"/>
      <c r="O136" s="95">
        <f t="shared" si="22"/>
        <v>0</v>
      </c>
    </row>
    <row r="137" spans="1:15">
      <c r="A137" s="88"/>
      <c r="B137" s="75"/>
      <c r="C137" s="75"/>
      <c r="D137" s="91">
        <f t="shared" si="16"/>
        <v>2635</v>
      </c>
      <c r="E137" s="93">
        <f t="shared" si="17"/>
        <v>0</v>
      </c>
      <c r="F137" s="95">
        <f t="shared" si="18"/>
        <v>0</v>
      </c>
      <c r="G137" s="91"/>
      <c r="H137" s="93">
        <f t="shared" si="19"/>
        <v>0</v>
      </c>
      <c r="I137" s="95"/>
      <c r="J137" s="91"/>
      <c r="K137" s="93">
        <f t="shared" si="20"/>
        <v>0</v>
      </c>
      <c r="L137" s="95"/>
      <c r="M137" s="91">
        <f t="shared" si="21"/>
        <v>2635</v>
      </c>
      <c r="N137" s="93"/>
      <c r="O137" s="95">
        <f t="shared" si="22"/>
        <v>0</v>
      </c>
    </row>
    <row r="138" spans="1:15">
      <c r="A138" s="88"/>
      <c r="B138" s="75"/>
      <c r="C138" s="75"/>
      <c r="D138" s="91">
        <f t="shared" si="16"/>
        <v>2635</v>
      </c>
      <c r="E138" s="93">
        <f t="shared" si="17"/>
        <v>0</v>
      </c>
      <c r="F138" s="95">
        <f t="shared" si="18"/>
        <v>0</v>
      </c>
      <c r="G138" s="91"/>
      <c r="H138" s="93">
        <f t="shared" si="19"/>
        <v>0</v>
      </c>
      <c r="I138" s="95"/>
      <c r="J138" s="91"/>
      <c r="K138" s="93">
        <f t="shared" si="20"/>
        <v>0</v>
      </c>
      <c r="L138" s="95"/>
      <c r="M138" s="91">
        <f t="shared" si="21"/>
        <v>2635</v>
      </c>
      <c r="N138" s="93"/>
      <c r="O138" s="95">
        <f t="shared" si="22"/>
        <v>0</v>
      </c>
    </row>
    <row r="139" spans="1:15">
      <c r="A139" s="88"/>
      <c r="B139" s="75"/>
      <c r="C139" s="75"/>
      <c r="D139" s="91">
        <f t="shared" si="16"/>
        <v>2635</v>
      </c>
      <c r="E139" s="93">
        <f t="shared" si="17"/>
        <v>0</v>
      </c>
      <c r="F139" s="95">
        <f t="shared" si="18"/>
        <v>0</v>
      </c>
      <c r="G139" s="91"/>
      <c r="H139" s="93">
        <f t="shared" si="19"/>
        <v>0</v>
      </c>
      <c r="I139" s="95"/>
      <c r="J139" s="91"/>
      <c r="K139" s="93">
        <f t="shared" si="20"/>
        <v>0</v>
      </c>
      <c r="L139" s="95"/>
      <c r="M139" s="91">
        <f t="shared" si="21"/>
        <v>2635</v>
      </c>
      <c r="N139" s="93"/>
      <c r="O139" s="95">
        <f t="shared" si="22"/>
        <v>0</v>
      </c>
    </row>
    <row r="140" spans="1:15">
      <c r="A140" s="88"/>
      <c r="B140" s="75"/>
      <c r="C140" s="75"/>
      <c r="D140" s="91">
        <f t="shared" si="16"/>
        <v>2635</v>
      </c>
      <c r="E140" s="93">
        <f t="shared" si="17"/>
        <v>0</v>
      </c>
      <c r="F140" s="95">
        <f t="shared" si="18"/>
        <v>0</v>
      </c>
      <c r="G140" s="91"/>
      <c r="H140" s="93">
        <f t="shared" si="19"/>
        <v>0</v>
      </c>
      <c r="I140" s="95"/>
      <c r="J140" s="91"/>
      <c r="K140" s="93">
        <f t="shared" si="20"/>
        <v>0</v>
      </c>
      <c r="L140" s="95"/>
      <c r="M140" s="91">
        <f t="shared" si="21"/>
        <v>2635</v>
      </c>
      <c r="N140" s="93"/>
      <c r="O140" s="95">
        <f t="shared" si="22"/>
        <v>0</v>
      </c>
    </row>
    <row r="141" spans="1:15">
      <c r="A141" s="88"/>
      <c r="B141" s="75"/>
      <c r="C141" s="75"/>
      <c r="D141" s="91">
        <f t="shared" si="16"/>
        <v>2635</v>
      </c>
      <c r="E141" s="93">
        <f t="shared" si="17"/>
        <v>0</v>
      </c>
      <c r="F141" s="95">
        <f t="shared" si="18"/>
        <v>0</v>
      </c>
      <c r="G141" s="91"/>
      <c r="H141" s="93">
        <f t="shared" si="19"/>
        <v>0</v>
      </c>
      <c r="I141" s="95"/>
      <c r="J141" s="91"/>
      <c r="K141" s="93">
        <f t="shared" si="20"/>
        <v>0</v>
      </c>
      <c r="L141" s="95"/>
      <c r="M141" s="91">
        <f t="shared" si="21"/>
        <v>2635</v>
      </c>
      <c r="N141" s="93"/>
      <c r="O141" s="95">
        <f t="shared" si="22"/>
        <v>0</v>
      </c>
    </row>
    <row r="142" spans="1:15">
      <c r="A142" s="88"/>
      <c r="B142" s="75"/>
      <c r="C142" s="75"/>
      <c r="D142" s="91">
        <f t="shared" si="16"/>
        <v>2635</v>
      </c>
      <c r="E142" s="93">
        <f t="shared" si="17"/>
        <v>0</v>
      </c>
      <c r="F142" s="95">
        <f t="shared" si="18"/>
        <v>0</v>
      </c>
      <c r="G142" s="91"/>
      <c r="H142" s="93">
        <f t="shared" si="19"/>
        <v>0</v>
      </c>
      <c r="I142" s="95"/>
      <c r="J142" s="91"/>
      <c r="K142" s="93">
        <f t="shared" si="20"/>
        <v>0</v>
      </c>
      <c r="L142" s="95"/>
      <c r="M142" s="91">
        <f t="shared" si="21"/>
        <v>2635</v>
      </c>
      <c r="N142" s="93"/>
      <c r="O142" s="95">
        <f t="shared" si="22"/>
        <v>0</v>
      </c>
    </row>
    <row r="143" spans="1:15">
      <c r="A143" s="88"/>
      <c r="B143" s="75"/>
      <c r="C143" s="75"/>
      <c r="D143" s="91">
        <f t="shared" si="16"/>
        <v>2635</v>
      </c>
      <c r="E143" s="93">
        <f t="shared" si="17"/>
        <v>0</v>
      </c>
      <c r="F143" s="95">
        <f t="shared" si="18"/>
        <v>0</v>
      </c>
      <c r="G143" s="91"/>
      <c r="H143" s="93">
        <f t="shared" si="19"/>
        <v>0</v>
      </c>
      <c r="I143" s="95"/>
      <c r="J143" s="91"/>
      <c r="K143" s="93">
        <f t="shared" si="20"/>
        <v>0</v>
      </c>
      <c r="L143" s="95"/>
      <c r="M143" s="91">
        <f t="shared" si="21"/>
        <v>2635</v>
      </c>
      <c r="N143" s="93"/>
      <c r="O143" s="95">
        <f t="shared" si="22"/>
        <v>0</v>
      </c>
    </row>
    <row r="144" spans="1:15">
      <c r="A144" s="88"/>
      <c r="B144" s="75"/>
      <c r="C144" s="75"/>
      <c r="D144" s="91">
        <f t="shared" si="16"/>
        <v>2635</v>
      </c>
      <c r="E144" s="93">
        <f t="shared" si="17"/>
        <v>0</v>
      </c>
      <c r="F144" s="95">
        <f t="shared" si="18"/>
        <v>0</v>
      </c>
      <c r="G144" s="91"/>
      <c r="H144" s="93">
        <f t="shared" si="19"/>
        <v>0</v>
      </c>
      <c r="I144" s="95"/>
      <c r="J144" s="91"/>
      <c r="K144" s="93">
        <f t="shared" si="20"/>
        <v>0</v>
      </c>
      <c r="L144" s="95"/>
      <c r="M144" s="91">
        <f t="shared" si="21"/>
        <v>2635</v>
      </c>
      <c r="N144" s="93"/>
      <c r="O144" s="95">
        <f t="shared" si="22"/>
        <v>0</v>
      </c>
    </row>
    <row r="145" spans="1:15">
      <c r="A145" s="88"/>
      <c r="B145" s="75"/>
      <c r="C145" s="75"/>
      <c r="D145" s="91">
        <f t="shared" si="16"/>
        <v>2635</v>
      </c>
      <c r="E145" s="93">
        <f t="shared" si="17"/>
        <v>0</v>
      </c>
      <c r="F145" s="95">
        <f t="shared" si="18"/>
        <v>0</v>
      </c>
      <c r="G145" s="91"/>
      <c r="H145" s="93">
        <f t="shared" si="19"/>
        <v>0</v>
      </c>
      <c r="I145" s="95"/>
      <c r="J145" s="91"/>
      <c r="K145" s="93">
        <f t="shared" si="20"/>
        <v>0</v>
      </c>
      <c r="L145" s="95"/>
      <c r="M145" s="91">
        <f t="shared" si="21"/>
        <v>2635</v>
      </c>
      <c r="N145" s="93"/>
      <c r="O145" s="95">
        <f t="shared" si="22"/>
        <v>0</v>
      </c>
    </row>
    <row r="146" spans="1:15">
      <c r="A146" s="88"/>
      <c r="B146" s="75"/>
      <c r="C146" s="75"/>
      <c r="D146" s="91">
        <f t="shared" si="16"/>
        <v>2635</v>
      </c>
      <c r="E146" s="93">
        <f t="shared" si="17"/>
        <v>0</v>
      </c>
      <c r="F146" s="95">
        <f t="shared" si="18"/>
        <v>0</v>
      </c>
      <c r="G146" s="91"/>
      <c r="H146" s="93">
        <f t="shared" si="19"/>
        <v>0</v>
      </c>
      <c r="I146" s="95"/>
      <c r="J146" s="91"/>
      <c r="K146" s="93">
        <f t="shared" si="20"/>
        <v>0</v>
      </c>
      <c r="L146" s="95"/>
      <c r="M146" s="91">
        <f t="shared" si="21"/>
        <v>2635</v>
      </c>
      <c r="N146" s="93"/>
      <c r="O146" s="95">
        <f t="shared" si="22"/>
        <v>0</v>
      </c>
    </row>
    <row r="147" spans="1:15">
      <c r="A147" s="88"/>
      <c r="B147" s="75"/>
      <c r="C147" s="75"/>
      <c r="D147" s="91">
        <f t="shared" si="16"/>
        <v>2635</v>
      </c>
      <c r="E147" s="93">
        <f t="shared" si="17"/>
        <v>0</v>
      </c>
      <c r="F147" s="95">
        <f t="shared" si="18"/>
        <v>0</v>
      </c>
      <c r="G147" s="91"/>
      <c r="H147" s="93">
        <f t="shared" si="19"/>
        <v>0</v>
      </c>
      <c r="I147" s="95"/>
      <c r="J147" s="91"/>
      <c r="K147" s="93">
        <f t="shared" si="20"/>
        <v>0</v>
      </c>
      <c r="L147" s="95"/>
      <c r="M147" s="91">
        <f t="shared" si="21"/>
        <v>2635</v>
      </c>
      <c r="N147" s="93"/>
      <c r="O147" s="95">
        <f t="shared" si="22"/>
        <v>0</v>
      </c>
    </row>
    <row r="148" spans="1:15">
      <c r="A148" s="88"/>
      <c r="B148" s="75"/>
      <c r="C148" s="75"/>
      <c r="D148" s="91">
        <f t="shared" si="16"/>
        <v>2635</v>
      </c>
      <c r="E148" s="93">
        <f t="shared" si="17"/>
        <v>0</v>
      </c>
      <c r="F148" s="95">
        <f t="shared" si="18"/>
        <v>0</v>
      </c>
      <c r="G148" s="91"/>
      <c r="H148" s="93">
        <f t="shared" si="19"/>
        <v>0</v>
      </c>
      <c r="I148" s="95"/>
      <c r="J148" s="91"/>
      <c r="K148" s="93">
        <f t="shared" si="20"/>
        <v>0</v>
      </c>
      <c r="L148" s="95"/>
      <c r="M148" s="91">
        <f t="shared" si="21"/>
        <v>2635</v>
      </c>
      <c r="N148" s="93"/>
      <c r="O148" s="95">
        <f t="shared" si="22"/>
        <v>0</v>
      </c>
    </row>
    <row r="149" spans="1:15">
      <c r="A149" s="88"/>
      <c r="B149" s="75"/>
      <c r="C149" s="75"/>
      <c r="D149" s="91">
        <f t="shared" si="16"/>
        <v>2635</v>
      </c>
      <c r="E149" s="93">
        <f t="shared" si="17"/>
        <v>0</v>
      </c>
      <c r="F149" s="95">
        <f t="shared" si="18"/>
        <v>0</v>
      </c>
      <c r="G149" s="91"/>
      <c r="H149" s="93">
        <f t="shared" si="19"/>
        <v>0</v>
      </c>
      <c r="I149" s="95"/>
      <c r="J149" s="91"/>
      <c r="K149" s="93">
        <f t="shared" si="20"/>
        <v>0</v>
      </c>
      <c r="L149" s="95"/>
      <c r="M149" s="91">
        <f t="shared" si="21"/>
        <v>2635</v>
      </c>
      <c r="N149" s="93"/>
      <c r="O149" s="95">
        <f t="shared" si="22"/>
        <v>0</v>
      </c>
    </row>
    <row r="150" spans="1:15">
      <c r="A150" s="88"/>
      <c r="B150" s="75"/>
      <c r="C150" s="75"/>
      <c r="D150" s="91">
        <f t="shared" si="16"/>
        <v>2635</v>
      </c>
      <c r="E150" s="93">
        <f t="shared" si="17"/>
        <v>0</v>
      </c>
      <c r="F150" s="95">
        <f t="shared" si="18"/>
        <v>0</v>
      </c>
      <c r="G150" s="91"/>
      <c r="H150" s="93">
        <f t="shared" si="19"/>
        <v>0</v>
      </c>
      <c r="I150" s="95"/>
      <c r="J150" s="91"/>
      <c r="K150" s="93">
        <f t="shared" si="20"/>
        <v>0</v>
      </c>
      <c r="L150" s="95"/>
      <c r="M150" s="91">
        <f t="shared" si="21"/>
        <v>2635</v>
      </c>
      <c r="N150" s="93"/>
      <c r="O150" s="95">
        <f t="shared" si="22"/>
        <v>0</v>
      </c>
    </row>
    <row r="151" spans="1:15">
      <c r="A151" s="88"/>
      <c r="B151" s="75"/>
      <c r="C151" s="75"/>
      <c r="D151" s="91">
        <f t="shared" ref="D151:D214" si="23">M150</f>
        <v>2635</v>
      </c>
      <c r="E151" s="93">
        <f t="shared" ref="E151:E214" si="24">IFERROR(F151/D151,0)</f>
        <v>0</v>
      </c>
      <c r="F151" s="95">
        <f t="shared" ref="F151:F214" si="25">O150</f>
        <v>0</v>
      </c>
      <c r="G151" s="91"/>
      <c r="H151" s="93">
        <f t="shared" ref="H151:H214" si="26">IFERROR(I151/G151,0)</f>
        <v>0</v>
      </c>
      <c r="I151" s="95"/>
      <c r="J151" s="91"/>
      <c r="K151" s="93">
        <f t="shared" ref="K151:K214" si="27">IFERROR(L151/J151,0)</f>
        <v>0</v>
      </c>
      <c r="L151" s="95"/>
      <c r="M151" s="91">
        <f t="shared" ref="M151:M214" si="28">D151+G151-J151</f>
        <v>2635</v>
      </c>
      <c r="N151" s="93"/>
      <c r="O151" s="95">
        <f t="shared" ref="O151:O214" si="29">M151*N151</f>
        <v>0</v>
      </c>
    </row>
    <row r="152" spans="1:15">
      <c r="A152" s="88"/>
      <c r="B152" s="75"/>
      <c r="C152" s="75"/>
      <c r="D152" s="91">
        <f t="shared" si="23"/>
        <v>2635</v>
      </c>
      <c r="E152" s="93">
        <f t="shared" si="24"/>
        <v>0</v>
      </c>
      <c r="F152" s="95">
        <f t="shared" si="25"/>
        <v>0</v>
      </c>
      <c r="G152" s="91"/>
      <c r="H152" s="93">
        <f t="shared" si="26"/>
        <v>0</v>
      </c>
      <c r="I152" s="95"/>
      <c r="J152" s="91"/>
      <c r="K152" s="93">
        <f t="shared" si="27"/>
        <v>0</v>
      </c>
      <c r="L152" s="95"/>
      <c r="M152" s="91">
        <f t="shared" si="28"/>
        <v>2635</v>
      </c>
      <c r="N152" s="93"/>
      <c r="O152" s="95">
        <f t="shared" si="29"/>
        <v>0</v>
      </c>
    </row>
    <row r="153" spans="1:15">
      <c r="A153" s="88"/>
      <c r="B153" s="75"/>
      <c r="C153" s="75"/>
      <c r="D153" s="91">
        <f t="shared" si="23"/>
        <v>2635</v>
      </c>
      <c r="E153" s="93">
        <f t="shared" si="24"/>
        <v>0</v>
      </c>
      <c r="F153" s="95">
        <f t="shared" si="25"/>
        <v>0</v>
      </c>
      <c r="G153" s="91"/>
      <c r="H153" s="93">
        <f t="shared" si="26"/>
        <v>0</v>
      </c>
      <c r="I153" s="95"/>
      <c r="J153" s="91"/>
      <c r="K153" s="93">
        <f t="shared" si="27"/>
        <v>0</v>
      </c>
      <c r="L153" s="95"/>
      <c r="M153" s="91">
        <f t="shared" si="28"/>
        <v>2635</v>
      </c>
      <c r="N153" s="93"/>
      <c r="O153" s="95">
        <f t="shared" si="29"/>
        <v>0</v>
      </c>
    </row>
    <row r="154" spans="1:15">
      <c r="A154" s="88"/>
      <c r="B154" s="75"/>
      <c r="C154" s="75"/>
      <c r="D154" s="91">
        <f t="shared" si="23"/>
        <v>2635</v>
      </c>
      <c r="E154" s="93">
        <f t="shared" si="24"/>
        <v>0</v>
      </c>
      <c r="F154" s="95">
        <f t="shared" si="25"/>
        <v>0</v>
      </c>
      <c r="G154" s="91"/>
      <c r="H154" s="93">
        <f t="shared" si="26"/>
        <v>0</v>
      </c>
      <c r="I154" s="95"/>
      <c r="J154" s="91"/>
      <c r="K154" s="93">
        <f t="shared" si="27"/>
        <v>0</v>
      </c>
      <c r="L154" s="95"/>
      <c r="M154" s="91">
        <f t="shared" si="28"/>
        <v>2635</v>
      </c>
      <c r="N154" s="93"/>
      <c r="O154" s="95">
        <f t="shared" si="29"/>
        <v>0</v>
      </c>
    </row>
    <row r="155" spans="1:15">
      <c r="A155" s="88"/>
      <c r="B155" s="75"/>
      <c r="C155" s="75"/>
      <c r="D155" s="91">
        <f t="shared" si="23"/>
        <v>2635</v>
      </c>
      <c r="E155" s="93">
        <f t="shared" si="24"/>
        <v>0</v>
      </c>
      <c r="F155" s="95">
        <f t="shared" si="25"/>
        <v>0</v>
      </c>
      <c r="G155" s="91"/>
      <c r="H155" s="93">
        <f t="shared" si="26"/>
        <v>0</v>
      </c>
      <c r="I155" s="95"/>
      <c r="J155" s="91"/>
      <c r="K155" s="93">
        <f t="shared" si="27"/>
        <v>0</v>
      </c>
      <c r="L155" s="95"/>
      <c r="M155" s="91">
        <f t="shared" si="28"/>
        <v>2635</v>
      </c>
      <c r="N155" s="93"/>
      <c r="O155" s="95">
        <f t="shared" si="29"/>
        <v>0</v>
      </c>
    </row>
    <row r="156" spans="1:15">
      <c r="A156" s="88"/>
      <c r="B156" s="75"/>
      <c r="C156" s="75"/>
      <c r="D156" s="91">
        <f t="shared" si="23"/>
        <v>2635</v>
      </c>
      <c r="E156" s="93">
        <f t="shared" si="24"/>
        <v>0</v>
      </c>
      <c r="F156" s="95">
        <f t="shared" si="25"/>
        <v>0</v>
      </c>
      <c r="G156" s="91"/>
      <c r="H156" s="93">
        <f t="shared" si="26"/>
        <v>0</v>
      </c>
      <c r="I156" s="95"/>
      <c r="J156" s="91"/>
      <c r="K156" s="93">
        <f t="shared" si="27"/>
        <v>0</v>
      </c>
      <c r="L156" s="95"/>
      <c r="M156" s="91">
        <f t="shared" si="28"/>
        <v>2635</v>
      </c>
      <c r="N156" s="93"/>
      <c r="O156" s="95">
        <f t="shared" si="29"/>
        <v>0</v>
      </c>
    </row>
    <row r="157" spans="1:15">
      <c r="A157" s="88"/>
      <c r="B157" s="75"/>
      <c r="C157" s="75"/>
      <c r="D157" s="91">
        <f t="shared" si="23"/>
        <v>2635</v>
      </c>
      <c r="E157" s="93">
        <f t="shared" si="24"/>
        <v>0</v>
      </c>
      <c r="F157" s="95">
        <f t="shared" si="25"/>
        <v>0</v>
      </c>
      <c r="G157" s="91"/>
      <c r="H157" s="93">
        <f t="shared" si="26"/>
        <v>0</v>
      </c>
      <c r="I157" s="95"/>
      <c r="J157" s="91"/>
      <c r="K157" s="93">
        <f t="shared" si="27"/>
        <v>0</v>
      </c>
      <c r="L157" s="95"/>
      <c r="M157" s="91">
        <f t="shared" si="28"/>
        <v>2635</v>
      </c>
      <c r="N157" s="93"/>
      <c r="O157" s="95">
        <f t="shared" si="29"/>
        <v>0</v>
      </c>
    </row>
    <row r="158" spans="1:15">
      <c r="A158" s="88"/>
      <c r="B158" s="75"/>
      <c r="C158" s="75"/>
      <c r="D158" s="91">
        <f t="shared" si="23"/>
        <v>2635</v>
      </c>
      <c r="E158" s="93">
        <f t="shared" si="24"/>
        <v>0</v>
      </c>
      <c r="F158" s="95">
        <f t="shared" si="25"/>
        <v>0</v>
      </c>
      <c r="G158" s="91"/>
      <c r="H158" s="93">
        <f t="shared" si="26"/>
        <v>0</v>
      </c>
      <c r="I158" s="95"/>
      <c r="J158" s="91"/>
      <c r="K158" s="93">
        <f t="shared" si="27"/>
        <v>0</v>
      </c>
      <c r="L158" s="95"/>
      <c r="M158" s="91">
        <f t="shared" si="28"/>
        <v>2635</v>
      </c>
      <c r="N158" s="93"/>
      <c r="O158" s="95">
        <f t="shared" si="29"/>
        <v>0</v>
      </c>
    </row>
    <row r="159" spans="1:15">
      <c r="A159" s="88"/>
      <c r="B159" s="75"/>
      <c r="C159" s="75"/>
      <c r="D159" s="91">
        <f t="shared" si="23"/>
        <v>2635</v>
      </c>
      <c r="E159" s="93">
        <f t="shared" si="24"/>
        <v>0</v>
      </c>
      <c r="F159" s="95">
        <f t="shared" si="25"/>
        <v>0</v>
      </c>
      <c r="G159" s="91"/>
      <c r="H159" s="93">
        <f t="shared" si="26"/>
        <v>0</v>
      </c>
      <c r="I159" s="95"/>
      <c r="J159" s="91"/>
      <c r="K159" s="93">
        <f t="shared" si="27"/>
        <v>0</v>
      </c>
      <c r="L159" s="95"/>
      <c r="M159" s="91">
        <f t="shared" si="28"/>
        <v>2635</v>
      </c>
      <c r="N159" s="93"/>
      <c r="O159" s="95">
        <f t="shared" si="29"/>
        <v>0</v>
      </c>
    </row>
    <row r="160" spans="1:15">
      <c r="A160" s="88"/>
      <c r="B160" s="75"/>
      <c r="C160" s="75"/>
      <c r="D160" s="91">
        <f t="shared" si="23"/>
        <v>2635</v>
      </c>
      <c r="E160" s="93">
        <f t="shared" si="24"/>
        <v>0</v>
      </c>
      <c r="F160" s="95">
        <f t="shared" si="25"/>
        <v>0</v>
      </c>
      <c r="G160" s="91"/>
      <c r="H160" s="93">
        <f t="shared" si="26"/>
        <v>0</v>
      </c>
      <c r="I160" s="95"/>
      <c r="J160" s="91"/>
      <c r="K160" s="93">
        <f t="shared" si="27"/>
        <v>0</v>
      </c>
      <c r="L160" s="95"/>
      <c r="M160" s="91">
        <f t="shared" si="28"/>
        <v>2635</v>
      </c>
      <c r="N160" s="93"/>
      <c r="O160" s="95">
        <f t="shared" si="29"/>
        <v>0</v>
      </c>
    </row>
    <row r="161" spans="1:15">
      <c r="A161" s="88"/>
      <c r="B161" s="75"/>
      <c r="C161" s="75"/>
      <c r="D161" s="91">
        <f t="shared" si="23"/>
        <v>2635</v>
      </c>
      <c r="E161" s="93">
        <f t="shared" si="24"/>
        <v>0</v>
      </c>
      <c r="F161" s="95">
        <f t="shared" si="25"/>
        <v>0</v>
      </c>
      <c r="G161" s="91"/>
      <c r="H161" s="93">
        <f t="shared" si="26"/>
        <v>0</v>
      </c>
      <c r="I161" s="95"/>
      <c r="J161" s="91"/>
      <c r="K161" s="93">
        <f t="shared" si="27"/>
        <v>0</v>
      </c>
      <c r="L161" s="95"/>
      <c r="M161" s="91">
        <f t="shared" si="28"/>
        <v>2635</v>
      </c>
      <c r="N161" s="93"/>
      <c r="O161" s="95">
        <f t="shared" si="29"/>
        <v>0</v>
      </c>
    </row>
    <row r="162" spans="1:15">
      <c r="A162" s="88"/>
      <c r="B162" s="75"/>
      <c r="C162" s="75"/>
      <c r="D162" s="91">
        <f t="shared" si="23"/>
        <v>2635</v>
      </c>
      <c r="E162" s="93">
        <f t="shared" si="24"/>
        <v>0</v>
      </c>
      <c r="F162" s="95">
        <f t="shared" si="25"/>
        <v>0</v>
      </c>
      <c r="G162" s="91"/>
      <c r="H162" s="93">
        <f t="shared" si="26"/>
        <v>0</v>
      </c>
      <c r="I162" s="95"/>
      <c r="J162" s="91"/>
      <c r="K162" s="93">
        <f t="shared" si="27"/>
        <v>0</v>
      </c>
      <c r="L162" s="95"/>
      <c r="M162" s="91">
        <f t="shared" si="28"/>
        <v>2635</v>
      </c>
      <c r="N162" s="93"/>
      <c r="O162" s="95">
        <f t="shared" si="29"/>
        <v>0</v>
      </c>
    </row>
    <row r="163" spans="1:15">
      <c r="A163" s="88"/>
      <c r="B163" s="75"/>
      <c r="C163" s="75"/>
      <c r="D163" s="91">
        <f t="shared" si="23"/>
        <v>2635</v>
      </c>
      <c r="E163" s="93">
        <f t="shared" si="24"/>
        <v>0</v>
      </c>
      <c r="F163" s="95">
        <f t="shared" si="25"/>
        <v>0</v>
      </c>
      <c r="G163" s="91"/>
      <c r="H163" s="93">
        <f t="shared" si="26"/>
        <v>0</v>
      </c>
      <c r="I163" s="95"/>
      <c r="J163" s="91"/>
      <c r="K163" s="93">
        <f t="shared" si="27"/>
        <v>0</v>
      </c>
      <c r="L163" s="95"/>
      <c r="M163" s="91">
        <f t="shared" si="28"/>
        <v>2635</v>
      </c>
      <c r="N163" s="93"/>
      <c r="O163" s="95">
        <f t="shared" si="29"/>
        <v>0</v>
      </c>
    </row>
    <row r="164" spans="1:15">
      <c r="A164" s="88"/>
      <c r="B164" s="75"/>
      <c r="C164" s="75"/>
      <c r="D164" s="91">
        <f t="shared" si="23"/>
        <v>2635</v>
      </c>
      <c r="E164" s="93">
        <f t="shared" si="24"/>
        <v>0</v>
      </c>
      <c r="F164" s="95">
        <f t="shared" si="25"/>
        <v>0</v>
      </c>
      <c r="G164" s="91"/>
      <c r="H164" s="93">
        <f t="shared" si="26"/>
        <v>0</v>
      </c>
      <c r="I164" s="95"/>
      <c r="J164" s="91"/>
      <c r="K164" s="93">
        <f t="shared" si="27"/>
        <v>0</v>
      </c>
      <c r="L164" s="95"/>
      <c r="M164" s="91">
        <f t="shared" si="28"/>
        <v>2635</v>
      </c>
      <c r="N164" s="93"/>
      <c r="O164" s="95">
        <f t="shared" si="29"/>
        <v>0</v>
      </c>
    </row>
    <row r="165" spans="1:15">
      <c r="A165" s="88"/>
      <c r="B165" s="75"/>
      <c r="C165" s="75"/>
      <c r="D165" s="91">
        <f t="shared" si="23"/>
        <v>2635</v>
      </c>
      <c r="E165" s="93">
        <f t="shared" si="24"/>
        <v>0</v>
      </c>
      <c r="F165" s="95">
        <f t="shared" si="25"/>
        <v>0</v>
      </c>
      <c r="G165" s="91"/>
      <c r="H165" s="93">
        <f t="shared" si="26"/>
        <v>0</v>
      </c>
      <c r="I165" s="95"/>
      <c r="J165" s="91"/>
      <c r="K165" s="93">
        <f t="shared" si="27"/>
        <v>0</v>
      </c>
      <c r="L165" s="95"/>
      <c r="M165" s="91">
        <f t="shared" si="28"/>
        <v>2635</v>
      </c>
      <c r="N165" s="93"/>
      <c r="O165" s="95">
        <f t="shared" si="29"/>
        <v>0</v>
      </c>
    </row>
    <row r="166" spans="1:15">
      <c r="A166" s="88"/>
      <c r="B166" s="75"/>
      <c r="C166" s="75"/>
      <c r="D166" s="91">
        <f t="shared" si="23"/>
        <v>2635</v>
      </c>
      <c r="E166" s="93">
        <f t="shared" si="24"/>
        <v>0</v>
      </c>
      <c r="F166" s="95">
        <f t="shared" si="25"/>
        <v>0</v>
      </c>
      <c r="G166" s="91"/>
      <c r="H166" s="93">
        <f t="shared" si="26"/>
        <v>0</v>
      </c>
      <c r="I166" s="95"/>
      <c r="J166" s="91"/>
      <c r="K166" s="93">
        <f t="shared" si="27"/>
        <v>0</v>
      </c>
      <c r="L166" s="95"/>
      <c r="M166" s="91">
        <f t="shared" si="28"/>
        <v>2635</v>
      </c>
      <c r="N166" s="93"/>
      <c r="O166" s="95">
        <f t="shared" si="29"/>
        <v>0</v>
      </c>
    </row>
    <row r="167" spans="1:15">
      <c r="A167" s="88"/>
      <c r="B167" s="75"/>
      <c r="C167" s="75"/>
      <c r="D167" s="91">
        <f t="shared" si="23"/>
        <v>2635</v>
      </c>
      <c r="E167" s="93">
        <f t="shared" si="24"/>
        <v>0</v>
      </c>
      <c r="F167" s="95">
        <f t="shared" si="25"/>
        <v>0</v>
      </c>
      <c r="G167" s="91"/>
      <c r="H167" s="93">
        <f t="shared" si="26"/>
        <v>0</v>
      </c>
      <c r="I167" s="95"/>
      <c r="J167" s="91"/>
      <c r="K167" s="93">
        <f t="shared" si="27"/>
        <v>0</v>
      </c>
      <c r="L167" s="95"/>
      <c r="M167" s="91">
        <f t="shared" si="28"/>
        <v>2635</v>
      </c>
      <c r="N167" s="93"/>
      <c r="O167" s="95">
        <f t="shared" si="29"/>
        <v>0</v>
      </c>
    </row>
    <row r="168" spans="1:15">
      <c r="A168" s="88"/>
      <c r="B168" s="75"/>
      <c r="C168" s="75"/>
      <c r="D168" s="91">
        <f t="shared" si="23"/>
        <v>2635</v>
      </c>
      <c r="E168" s="93">
        <f t="shared" si="24"/>
        <v>0</v>
      </c>
      <c r="F168" s="95">
        <f t="shared" si="25"/>
        <v>0</v>
      </c>
      <c r="G168" s="91"/>
      <c r="H168" s="93">
        <f t="shared" si="26"/>
        <v>0</v>
      </c>
      <c r="I168" s="95"/>
      <c r="J168" s="91"/>
      <c r="K168" s="93">
        <f t="shared" si="27"/>
        <v>0</v>
      </c>
      <c r="L168" s="95"/>
      <c r="M168" s="91">
        <f t="shared" si="28"/>
        <v>2635</v>
      </c>
      <c r="N168" s="93"/>
      <c r="O168" s="95">
        <f t="shared" si="29"/>
        <v>0</v>
      </c>
    </row>
    <row r="169" spans="1:15">
      <c r="A169" s="88"/>
      <c r="B169" s="75"/>
      <c r="C169" s="75"/>
      <c r="D169" s="91">
        <f t="shared" si="23"/>
        <v>2635</v>
      </c>
      <c r="E169" s="93">
        <f t="shared" si="24"/>
        <v>0</v>
      </c>
      <c r="F169" s="95">
        <f t="shared" si="25"/>
        <v>0</v>
      </c>
      <c r="G169" s="91"/>
      <c r="H169" s="93">
        <f t="shared" si="26"/>
        <v>0</v>
      </c>
      <c r="I169" s="95"/>
      <c r="J169" s="91"/>
      <c r="K169" s="93">
        <f t="shared" si="27"/>
        <v>0</v>
      </c>
      <c r="L169" s="95"/>
      <c r="M169" s="91">
        <f t="shared" si="28"/>
        <v>2635</v>
      </c>
      <c r="N169" s="93"/>
      <c r="O169" s="95">
        <f t="shared" si="29"/>
        <v>0</v>
      </c>
    </row>
    <row r="170" spans="1:15">
      <c r="A170" s="88"/>
      <c r="B170" s="75"/>
      <c r="C170" s="75"/>
      <c r="D170" s="91">
        <f t="shared" si="23"/>
        <v>2635</v>
      </c>
      <c r="E170" s="93">
        <f t="shared" si="24"/>
        <v>0</v>
      </c>
      <c r="F170" s="95">
        <f t="shared" si="25"/>
        <v>0</v>
      </c>
      <c r="G170" s="91"/>
      <c r="H170" s="93">
        <f t="shared" si="26"/>
        <v>0</v>
      </c>
      <c r="I170" s="95"/>
      <c r="J170" s="91"/>
      <c r="K170" s="93">
        <f t="shared" si="27"/>
        <v>0</v>
      </c>
      <c r="L170" s="95"/>
      <c r="M170" s="91">
        <f t="shared" si="28"/>
        <v>2635</v>
      </c>
      <c r="N170" s="93"/>
      <c r="O170" s="95">
        <f t="shared" si="29"/>
        <v>0</v>
      </c>
    </row>
    <row r="171" spans="1:15">
      <c r="A171" s="88"/>
      <c r="B171" s="75"/>
      <c r="C171" s="75"/>
      <c r="D171" s="91">
        <f t="shared" si="23"/>
        <v>2635</v>
      </c>
      <c r="E171" s="93">
        <f t="shared" si="24"/>
        <v>0</v>
      </c>
      <c r="F171" s="95">
        <f t="shared" si="25"/>
        <v>0</v>
      </c>
      <c r="G171" s="91"/>
      <c r="H171" s="93">
        <f t="shared" si="26"/>
        <v>0</v>
      </c>
      <c r="I171" s="95"/>
      <c r="J171" s="91"/>
      <c r="K171" s="93">
        <f t="shared" si="27"/>
        <v>0</v>
      </c>
      <c r="L171" s="95"/>
      <c r="M171" s="91">
        <f t="shared" si="28"/>
        <v>2635</v>
      </c>
      <c r="N171" s="93"/>
      <c r="O171" s="95">
        <f t="shared" si="29"/>
        <v>0</v>
      </c>
    </row>
    <row r="172" spans="1:15">
      <c r="A172" s="88"/>
      <c r="B172" s="75"/>
      <c r="C172" s="75"/>
      <c r="D172" s="91">
        <f t="shared" si="23"/>
        <v>2635</v>
      </c>
      <c r="E172" s="93">
        <f t="shared" si="24"/>
        <v>0</v>
      </c>
      <c r="F172" s="95">
        <f t="shared" si="25"/>
        <v>0</v>
      </c>
      <c r="G172" s="91"/>
      <c r="H172" s="93">
        <f t="shared" si="26"/>
        <v>0</v>
      </c>
      <c r="I172" s="95"/>
      <c r="J172" s="91"/>
      <c r="K172" s="93">
        <f t="shared" si="27"/>
        <v>0</v>
      </c>
      <c r="L172" s="95"/>
      <c r="M172" s="91">
        <f t="shared" si="28"/>
        <v>2635</v>
      </c>
      <c r="N172" s="93"/>
      <c r="O172" s="95">
        <f t="shared" si="29"/>
        <v>0</v>
      </c>
    </row>
    <row r="173" spans="1:15">
      <c r="A173" s="88"/>
      <c r="B173" s="75"/>
      <c r="C173" s="75"/>
      <c r="D173" s="91">
        <f t="shared" si="23"/>
        <v>2635</v>
      </c>
      <c r="E173" s="93">
        <f t="shared" si="24"/>
        <v>0</v>
      </c>
      <c r="F173" s="95">
        <f t="shared" si="25"/>
        <v>0</v>
      </c>
      <c r="G173" s="91"/>
      <c r="H173" s="93">
        <f t="shared" si="26"/>
        <v>0</v>
      </c>
      <c r="I173" s="95"/>
      <c r="J173" s="91"/>
      <c r="K173" s="93">
        <f t="shared" si="27"/>
        <v>0</v>
      </c>
      <c r="L173" s="95"/>
      <c r="M173" s="91">
        <f t="shared" si="28"/>
        <v>2635</v>
      </c>
      <c r="N173" s="93"/>
      <c r="O173" s="95">
        <f t="shared" si="29"/>
        <v>0</v>
      </c>
    </row>
    <row r="174" spans="1:15">
      <c r="A174" s="88"/>
      <c r="B174" s="75"/>
      <c r="C174" s="75"/>
      <c r="D174" s="91">
        <f t="shared" si="23"/>
        <v>2635</v>
      </c>
      <c r="E174" s="93">
        <f t="shared" si="24"/>
        <v>0</v>
      </c>
      <c r="F174" s="95">
        <f t="shared" si="25"/>
        <v>0</v>
      </c>
      <c r="G174" s="91"/>
      <c r="H174" s="93">
        <f t="shared" si="26"/>
        <v>0</v>
      </c>
      <c r="I174" s="95"/>
      <c r="J174" s="91"/>
      <c r="K174" s="93">
        <f t="shared" si="27"/>
        <v>0</v>
      </c>
      <c r="L174" s="95"/>
      <c r="M174" s="91">
        <f t="shared" si="28"/>
        <v>2635</v>
      </c>
      <c r="N174" s="93"/>
      <c r="O174" s="95">
        <f t="shared" si="29"/>
        <v>0</v>
      </c>
    </row>
    <row r="175" spans="1:15">
      <c r="A175" s="88"/>
      <c r="B175" s="75"/>
      <c r="C175" s="75"/>
      <c r="D175" s="91">
        <f t="shared" si="23"/>
        <v>2635</v>
      </c>
      <c r="E175" s="93">
        <f t="shared" si="24"/>
        <v>0</v>
      </c>
      <c r="F175" s="95">
        <f t="shared" si="25"/>
        <v>0</v>
      </c>
      <c r="G175" s="91"/>
      <c r="H175" s="93">
        <f t="shared" si="26"/>
        <v>0</v>
      </c>
      <c r="I175" s="95"/>
      <c r="J175" s="91"/>
      <c r="K175" s="93">
        <f t="shared" si="27"/>
        <v>0</v>
      </c>
      <c r="L175" s="95"/>
      <c r="M175" s="91">
        <f t="shared" si="28"/>
        <v>2635</v>
      </c>
      <c r="N175" s="93"/>
      <c r="O175" s="95">
        <f t="shared" si="29"/>
        <v>0</v>
      </c>
    </row>
    <row r="176" spans="1:15">
      <c r="A176" s="88"/>
      <c r="B176" s="75"/>
      <c r="C176" s="75"/>
      <c r="D176" s="91">
        <f t="shared" si="23"/>
        <v>2635</v>
      </c>
      <c r="E176" s="93">
        <f t="shared" si="24"/>
        <v>0</v>
      </c>
      <c r="F176" s="95">
        <f t="shared" si="25"/>
        <v>0</v>
      </c>
      <c r="G176" s="91"/>
      <c r="H176" s="93">
        <f t="shared" si="26"/>
        <v>0</v>
      </c>
      <c r="I176" s="95"/>
      <c r="J176" s="91"/>
      <c r="K176" s="93">
        <f t="shared" si="27"/>
        <v>0</v>
      </c>
      <c r="L176" s="95"/>
      <c r="M176" s="91">
        <f t="shared" si="28"/>
        <v>2635</v>
      </c>
      <c r="N176" s="93"/>
      <c r="O176" s="95">
        <f t="shared" si="29"/>
        <v>0</v>
      </c>
    </row>
    <row r="177" spans="1:15">
      <c r="A177" s="88"/>
      <c r="B177" s="75"/>
      <c r="C177" s="75"/>
      <c r="D177" s="91">
        <f t="shared" si="23"/>
        <v>2635</v>
      </c>
      <c r="E177" s="93">
        <f t="shared" si="24"/>
        <v>0</v>
      </c>
      <c r="F177" s="95">
        <f t="shared" si="25"/>
        <v>0</v>
      </c>
      <c r="G177" s="91"/>
      <c r="H177" s="93">
        <f t="shared" si="26"/>
        <v>0</v>
      </c>
      <c r="I177" s="95"/>
      <c r="J177" s="91"/>
      <c r="K177" s="93">
        <f t="shared" si="27"/>
        <v>0</v>
      </c>
      <c r="L177" s="95"/>
      <c r="M177" s="91">
        <f t="shared" si="28"/>
        <v>2635</v>
      </c>
      <c r="N177" s="93"/>
      <c r="O177" s="95">
        <f t="shared" si="29"/>
        <v>0</v>
      </c>
    </row>
    <row r="178" spans="1:15">
      <c r="A178" s="88"/>
      <c r="B178" s="75"/>
      <c r="C178" s="75"/>
      <c r="D178" s="91">
        <f t="shared" si="23"/>
        <v>2635</v>
      </c>
      <c r="E178" s="93">
        <f t="shared" si="24"/>
        <v>0</v>
      </c>
      <c r="F178" s="95">
        <f t="shared" si="25"/>
        <v>0</v>
      </c>
      <c r="G178" s="91"/>
      <c r="H178" s="93">
        <f t="shared" si="26"/>
        <v>0</v>
      </c>
      <c r="I178" s="95"/>
      <c r="J178" s="91"/>
      <c r="K178" s="93">
        <f t="shared" si="27"/>
        <v>0</v>
      </c>
      <c r="L178" s="95"/>
      <c r="M178" s="91">
        <f t="shared" si="28"/>
        <v>2635</v>
      </c>
      <c r="N178" s="93"/>
      <c r="O178" s="95">
        <f t="shared" si="29"/>
        <v>0</v>
      </c>
    </row>
    <row r="179" spans="1:15">
      <c r="A179" s="88"/>
      <c r="B179" s="75"/>
      <c r="C179" s="75"/>
      <c r="D179" s="91">
        <f t="shared" si="23"/>
        <v>2635</v>
      </c>
      <c r="E179" s="93">
        <f t="shared" si="24"/>
        <v>0</v>
      </c>
      <c r="F179" s="95">
        <f t="shared" si="25"/>
        <v>0</v>
      </c>
      <c r="G179" s="91"/>
      <c r="H179" s="93">
        <f t="shared" si="26"/>
        <v>0</v>
      </c>
      <c r="I179" s="95"/>
      <c r="J179" s="91"/>
      <c r="K179" s="93">
        <f t="shared" si="27"/>
        <v>0</v>
      </c>
      <c r="L179" s="95"/>
      <c r="M179" s="91">
        <f t="shared" si="28"/>
        <v>2635</v>
      </c>
      <c r="N179" s="93"/>
      <c r="O179" s="95">
        <f t="shared" si="29"/>
        <v>0</v>
      </c>
    </row>
    <row r="180" spans="1:15">
      <c r="A180" s="88"/>
      <c r="B180" s="75"/>
      <c r="C180" s="75"/>
      <c r="D180" s="91">
        <f t="shared" si="23"/>
        <v>2635</v>
      </c>
      <c r="E180" s="93">
        <f t="shared" si="24"/>
        <v>0</v>
      </c>
      <c r="F180" s="95">
        <f t="shared" si="25"/>
        <v>0</v>
      </c>
      <c r="G180" s="91"/>
      <c r="H180" s="93">
        <f t="shared" si="26"/>
        <v>0</v>
      </c>
      <c r="I180" s="95"/>
      <c r="J180" s="91"/>
      <c r="K180" s="93">
        <f t="shared" si="27"/>
        <v>0</v>
      </c>
      <c r="L180" s="95"/>
      <c r="M180" s="91">
        <f t="shared" si="28"/>
        <v>2635</v>
      </c>
      <c r="N180" s="93"/>
      <c r="O180" s="95">
        <f t="shared" si="29"/>
        <v>0</v>
      </c>
    </row>
    <row r="181" spans="1:15">
      <c r="A181" s="88"/>
      <c r="B181" s="75"/>
      <c r="C181" s="75"/>
      <c r="D181" s="91">
        <f t="shared" si="23"/>
        <v>2635</v>
      </c>
      <c r="E181" s="93">
        <f t="shared" si="24"/>
        <v>0</v>
      </c>
      <c r="F181" s="95">
        <f t="shared" si="25"/>
        <v>0</v>
      </c>
      <c r="G181" s="91"/>
      <c r="H181" s="93">
        <f t="shared" si="26"/>
        <v>0</v>
      </c>
      <c r="I181" s="95"/>
      <c r="J181" s="91"/>
      <c r="K181" s="93">
        <f t="shared" si="27"/>
        <v>0</v>
      </c>
      <c r="L181" s="95"/>
      <c r="M181" s="91">
        <f t="shared" si="28"/>
        <v>2635</v>
      </c>
      <c r="N181" s="93"/>
      <c r="O181" s="95">
        <f t="shared" si="29"/>
        <v>0</v>
      </c>
    </row>
    <row r="182" spans="1:15">
      <c r="A182" s="88"/>
      <c r="B182" s="75"/>
      <c r="C182" s="75"/>
      <c r="D182" s="91">
        <f t="shared" si="23"/>
        <v>2635</v>
      </c>
      <c r="E182" s="93">
        <f t="shared" si="24"/>
        <v>0</v>
      </c>
      <c r="F182" s="95">
        <f t="shared" si="25"/>
        <v>0</v>
      </c>
      <c r="G182" s="91"/>
      <c r="H182" s="93">
        <f t="shared" si="26"/>
        <v>0</v>
      </c>
      <c r="I182" s="95"/>
      <c r="J182" s="91"/>
      <c r="K182" s="93">
        <f t="shared" si="27"/>
        <v>0</v>
      </c>
      <c r="L182" s="95"/>
      <c r="M182" s="91">
        <f t="shared" si="28"/>
        <v>2635</v>
      </c>
      <c r="N182" s="93"/>
      <c r="O182" s="95">
        <f t="shared" si="29"/>
        <v>0</v>
      </c>
    </row>
    <row r="183" spans="1:15">
      <c r="A183" s="88"/>
      <c r="B183" s="75"/>
      <c r="C183" s="75"/>
      <c r="D183" s="91">
        <f t="shared" si="23"/>
        <v>2635</v>
      </c>
      <c r="E183" s="93">
        <f t="shared" si="24"/>
        <v>0</v>
      </c>
      <c r="F183" s="95">
        <f t="shared" si="25"/>
        <v>0</v>
      </c>
      <c r="G183" s="91"/>
      <c r="H183" s="93">
        <f t="shared" si="26"/>
        <v>0</v>
      </c>
      <c r="I183" s="95"/>
      <c r="J183" s="91"/>
      <c r="K183" s="93">
        <f t="shared" si="27"/>
        <v>0</v>
      </c>
      <c r="L183" s="95"/>
      <c r="M183" s="91">
        <f t="shared" si="28"/>
        <v>2635</v>
      </c>
      <c r="N183" s="93"/>
      <c r="O183" s="95">
        <f t="shared" si="29"/>
        <v>0</v>
      </c>
    </row>
    <row r="184" spans="1:15">
      <c r="A184" s="88"/>
      <c r="B184" s="75"/>
      <c r="C184" s="75"/>
      <c r="D184" s="91">
        <f t="shared" si="23"/>
        <v>2635</v>
      </c>
      <c r="E184" s="93">
        <f t="shared" si="24"/>
        <v>0</v>
      </c>
      <c r="F184" s="95">
        <f t="shared" si="25"/>
        <v>0</v>
      </c>
      <c r="G184" s="91"/>
      <c r="H184" s="93">
        <f t="shared" si="26"/>
        <v>0</v>
      </c>
      <c r="I184" s="95"/>
      <c r="J184" s="91"/>
      <c r="K184" s="93">
        <f t="shared" si="27"/>
        <v>0</v>
      </c>
      <c r="L184" s="95"/>
      <c r="M184" s="91">
        <f t="shared" si="28"/>
        <v>2635</v>
      </c>
      <c r="N184" s="93"/>
      <c r="O184" s="95">
        <f t="shared" si="29"/>
        <v>0</v>
      </c>
    </row>
    <row r="185" spans="1:15">
      <c r="A185" s="88"/>
      <c r="B185" s="75"/>
      <c r="C185" s="75"/>
      <c r="D185" s="91">
        <f t="shared" si="23"/>
        <v>2635</v>
      </c>
      <c r="E185" s="93">
        <f t="shared" si="24"/>
        <v>0</v>
      </c>
      <c r="F185" s="95">
        <f t="shared" si="25"/>
        <v>0</v>
      </c>
      <c r="G185" s="91"/>
      <c r="H185" s="93">
        <f t="shared" si="26"/>
        <v>0</v>
      </c>
      <c r="I185" s="95"/>
      <c r="J185" s="91"/>
      <c r="K185" s="93">
        <f t="shared" si="27"/>
        <v>0</v>
      </c>
      <c r="L185" s="95"/>
      <c r="M185" s="91">
        <f t="shared" si="28"/>
        <v>2635</v>
      </c>
      <c r="N185" s="93"/>
      <c r="O185" s="95">
        <f t="shared" si="29"/>
        <v>0</v>
      </c>
    </row>
    <row r="186" spans="1:15">
      <c r="A186" s="88"/>
      <c r="B186" s="75"/>
      <c r="C186" s="75"/>
      <c r="D186" s="91">
        <f t="shared" si="23"/>
        <v>2635</v>
      </c>
      <c r="E186" s="93">
        <f t="shared" si="24"/>
        <v>0</v>
      </c>
      <c r="F186" s="95">
        <f t="shared" si="25"/>
        <v>0</v>
      </c>
      <c r="G186" s="91"/>
      <c r="H186" s="93">
        <f t="shared" si="26"/>
        <v>0</v>
      </c>
      <c r="I186" s="95"/>
      <c r="J186" s="91"/>
      <c r="K186" s="93">
        <f t="shared" si="27"/>
        <v>0</v>
      </c>
      <c r="L186" s="95"/>
      <c r="M186" s="91">
        <f t="shared" si="28"/>
        <v>2635</v>
      </c>
      <c r="N186" s="93"/>
      <c r="O186" s="95">
        <f t="shared" si="29"/>
        <v>0</v>
      </c>
    </row>
    <row r="187" spans="1:15">
      <c r="A187" s="88"/>
      <c r="B187" s="75"/>
      <c r="C187" s="75"/>
      <c r="D187" s="91">
        <f t="shared" si="23"/>
        <v>2635</v>
      </c>
      <c r="E187" s="93">
        <f t="shared" si="24"/>
        <v>0</v>
      </c>
      <c r="F187" s="95">
        <f t="shared" si="25"/>
        <v>0</v>
      </c>
      <c r="G187" s="91"/>
      <c r="H187" s="93">
        <f t="shared" si="26"/>
        <v>0</v>
      </c>
      <c r="I187" s="95"/>
      <c r="J187" s="91"/>
      <c r="K187" s="93">
        <f t="shared" si="27"/>
        <v>0</v>
      </c>
      <c r="L187" s="95"/>
      <c r="M187" s="91">
        <f t="shared" si="28"/>
        <v>2635</v>
      </c>
      <c r="N187" s="93"/>
      <c r="O187" s="95">
        <f t="shared" si="29"/>
        <v>0</v>
      </c>
    </row>
    <row r="188" spans="1:15">
      <c r="A188" s="88"/>
      <c r="B188" s="75"/>
      <c r="C188" s="75"/>
      <c r="D188" s="91">
        <f t="shared" si="23"/>
        <v>2635</v>
      </c>
      <c r="E188" s="93">
        <f t="shared" si="24"/>
        <v>0</v>
      </c>
      <c r="F188" s="95">
        <f t="shared" si="25"/>
        <v>0</v>
      </c>
      <c r="G188" s="91"/>
      <c r="H188" s="93">
        <f t="shared" si="26"/>
        <v>0</v>
      </c>
      <c r="I188" s="95"/>
      <c r="J188" s="91"/>
      <c r="K188" s="93">
        <f t="shared" si="27"/>
        <v>0</v>
      </c>
      <c r="L188" s="95"/>
      <c r="M188" s="91">
        <f t="shared" si="28"/>
        <v>2635</v>
      </c>
      <c r="N188" s="93"/>
      <c r="O188" s="95">
        <f t="shared" si="29"/>
        <v>0</v>
      </c>
    </row>
    <row r="189" spans="1:15">
      <c r="A189" s="88"/>
      <c r="B189" s="75"/>
      <c r="C189" s="75"/>
      <c r="D189" s="91">
        <f t="shared" si="23"/>
        <v>2635</v>
      </c>
      <c r="E189" s="93">
        <f t="shared" si="24"/>
        <v>0</v>
      </c>
      <c r="F189" s="95">
        <f t="shared" si="25"/>
        <v>0</v>
      </c>
      <c r="G189" s="91"/>
      <c r="H189" s="93">
        <f t="shared" si="26"/>
        <v>0</v>
      </c>
      <c r="I189" s="95"/>
      <c r="J189" s="91"/>
      <c r="K189" s="93">
        <f t="shared" si="27"/>
        <v>0</v>
      </c>
      <c r="L189" s="95"/>
      <c r="M189" s="91">
        <f t="shared" si="28"/>
        <v>2635</v>
      </c>
      <c r="N189" s="93"/>
      <c r="O189" s="95">
        <f t="shared" si="29"/>
        <v>0</v>
      </c>
    </row>
    <row r="190" spans="1:15">
      <c r="A190" s="88"/>
      <c r="B190" s="75"/>
      <c r="C190" s="75"/>
      <c r="D190" s="91">
        <f t="shared" si="23"/>
        <v>2635</v>
      </c>
      <c r="E190" s="93">
        <f t="shared" si="24"/>
        <v>0</v>
      </c>
      <c r="F190" s="95">
        <f t="shared" si="25"/>
        <v>0</v>
      </c>
      <c r="G190" s="91"/>
      <c r="H190" s="93">
        <f t="shared" si="26"/>
        <v>0</v>
      </c>
      <c r="I190" s="95"/>
      <c r="J190" s="91"/>
      <c r="K190" s="93">
        <f t="shared" si="27"/>
        <v>0</v>
      </c>
      <c r="L190" s="95"/>
      <c r="M190" s="91">
        <f t="shared" si="28"/>
        <v>2635</v>
      </c>
      <c r="N190" s="93"/>
      <c r="O190" s="95">
        <f t="shared" si="29"/>
        <v>0</v>
      </c>
    </row>
    <row r="191" spans="1:15">
      <c r="A191" s="88"/>
      <c r="B191" s="75"/>
      <c r="C191" s="75"/>
      <c r="D191" s="91">
        <f t="shared" si="23"/>
        <v>2635</v>
      </c>
      <c r="E191" s="93">
        <f t="shared" si="24"/>
        <v>0</v>
      </c>
      <c r="F191" s="95">
        <f t="shared" si="25"/>
        <v>0</v>
      </c>
      <c r="G191" s="91"/>
      <c r="H191" s="93">
        <f t="shared" si="26"/>
        <v>0</v>
      </c>
      <c r="I191" s="95"/>
      <c r="J191" s="91"/>
      <c r="K191" s="93">
        <f t="shared" si="27"/>
        <v>0</v>
      </c>
      <c r="L191" s="95"/>
      <c r="M191" s="91">
        <f t="shared" si="28"/>
        <v>2635</v>
      </c>
      <c r="N191" s="93"/>
      <c r="O191" s="95">
        <f t="shared" si="29"/>
        <v>0</v>
      </c>
    </row>
    <row r="192" spans="1:15">
      <c r="A192" s="88"/>
      <c r="B192" s="75"/>
      <c r="C192" s="75"/>
      <c r="D192" s="91">
        <f t="shared" si="23"/>
        <v>2635</v>
      </c>
      <c r="E192" s="93">
        <f t="shared" si="24"/>
        <v>0</v>
      </c>
      <c r="F192" s="95">
        <f t="shared" si="25"/>
        <v>0</v>
      </c>
      <c r="G192" s="91"/>
      <c r="H192" s="93">
        <f t="shared" si="26"/>
        <v>0</v>
      </c>
      <c r="I192" s="95"/>
      <c r="J192" s="91"/>
      <c r="K192" s="93">
        <f t="shared" si="27"/>
        <v>0</v>
      </c>
      <c r="L192" s="95"/>
      <c r="M192" s="91">
        <f t="shared" si="28"/>
        <v>2635</v>
      </c>
      <c r="N192" s="93"/>
      <c r="O192" s="95">
        <f t="shared" si="29"/>
        <v>0</v>
      </c>
    </row>
    <row r="193" spans="1:15">
      <c r="A193" s="88"/>
      <c r="B193" s="75"/>
      <c r="C193" s="75"/>
      <c r="D193" s="91">
        <f t="shared" si="23"/>
        <v>2635</v>
      </c>
      <c r="E193" s="93">
        <f t="shared" si="24"/>
        <v>0</v>
      </c>
      <c r="F193" s="95">
        <f t="shared" si="25"/>
        <v>0</v>
      </c>
      <c r="G193" s="91"/>
      <c r="H193" s="93">
        <f t="shared" si="26"/>
        <v>0</v>
      </c>
      <c r="I193" s="95"/>
      <c r="J193" s="91"/>
      <c r="K193" s="93">
        <f t="shared" si="27"/>
        <v>0</v>
      </c>
      <c r="L193" s="95"/>
      <c r="M193" s="91">
        <f t="shared" si="28"/>
        <v>2635</v>
      </c>
      <c r="N193" s="93"/>
      <c r="O193" s="95">
        <f t="shared" si="29"/>
        <v>0</v>
      </c>
    </row>
    <row r="194" spans="1:15">
      <c r="A194" s="88"/>
      <c r="B194" s="75"/>
      <c r="C194" s="75"/>
      <c r="D194" s="91">
        <f t="shared" si="23"/>
        <v>2635</v>
      </c>
      <c r="E194" s="93">
        <f t="shared" si="24"/>
        <v>0</v>
      </c>
      <c r="F194" s="95">
        <f t="shared" si="25"/>
        <v>0</v>
      </c>
      <c r="G194" s="91"/>
      <c r="H194" s="93">
        <f t="shared" si="26"/>
        <v>0</v>
      </c>
      <c r="I194" s="95"/>
      <c r="J194" s="91"/>
      <c r="K194" s="93">
        <f t="shared" si="27"/>
        <v>0</v>
      </c>
      <c r="L194" s="95"/>
      <c r="M194" s="91">
        <f t="shared" si="28"/>
        <v>2635</v>
      </c>
      <c r="N194" s="93"/>
      <c r="O194" s="95">
        <f t="shared" si="29"/>
        <v>0</v>
      </c>
    </row>
    <row r="195" spans="1:15">
      <c r="A195" s="88"/>
      <c r="B195" s="75"/>
      <c r="C195" s="75"/>
      <c r="D195" s="91">
        <f t="shared" si="23"/>
        <v>2635</v>
      </c>
      <c r="E195" s="93">
        <f t="shared" si="24"/>
        <v>0</v>
      </c>
      <c r="F195" s="95">
        <f t="shared" si="25"/>
        <v>0</v>
      </c>
      <c r="G195" s="91"/>
      <c r="H195" s="93">
        <f t="shared" si="26"/>
        <v>0</v>
      </c>
      <c r="I195" s="95"/>
      <c r="J195" s="91"/>
      <c r="K195" s="93">
        <f t="shared" si="27"/>
        <v>0</v>
      </c>
      <c r="L195" s="95"/>
      <c r="M195" s="91">
        <f t="shared" si="28"/>
        <v>2635</v>
      </c>
      <c r="N195" s="93"/>
      <c r="O195" s="95">
        <f t="shared" si="29"/>
        <v>0</v>
      </c>
    </row>
    <row r="196" spans="1:15">
      <c r="A196" s="88"/>
      <c r="B196" s="75"/>
      <c r="C196" s="75"/>
      <c r="D196" s="91">
        <f t="shared" si="23"/>
        <v>2635</v>
      </c>
      <c r="E196" s="93">
        <f t="shared" si="24"/>
        <v>0</v>
      </c>
      <c r="F196" s="95">
        <f t="shared" si="25"/>
        <v>0</v>
      </c>
      <c r="G196" s="91"/>
      <c r="H196" s="93">
        <f t="shared" si="26"/>
        <v>0</v>
      </c>
      <c r="I196" s="95"/>
      <c r="J196" s="91"/>
      <c r="K196" s="93">
        <f t="shared" si="27"/>
        <v>0</v>
      </c>
      <c r="L196" s="95"/>
      <c r="M196" s="91">
        <f t="shared" si="28"/>
        <v>2635</v>
      </c>
      <c r="N196" s="93"/>
      <c r="O196" s="95">
        <f t="shared" si="29"/>
        <v>0</v>
      </c>
    </row>
    <row r="197" spans="1:15">
      <c r="A197" s="88"/>
      <c r="B197" s="75"/>
      <c r="C197" s="75"/>
      <c r="D197" s="91">
        <f t="shared" si="23"/>
        <v>2635</v>
      </c>
      <c r="E197" s="93">
        <f t="shared" si="24"/>
        <v>0</v>
      </c>
      <c r="F197" s="95">
        <f t="shared" si="25"/>
        <v>0</v>
      </c>
      <c r="G197" s="91"/>
      <c r="H197" s="93">
        <f t="shared" si="26"/>
        <v>0</v>
      </c>
      <c r="I197" s="95"/>
      <c r="J197" s="91"/>
      <c r="K197" s="93">
        <f t="shared" si="27"/>
        <v>0</v>
      </c>
      <c r="L197" s="95"/>
      <c r="M197" s="91">
        <f t="shared" si="28"/>
        <v>2635</v>
      </c>
      <c r="N197" s="93"/>
      <c r="O197" s="95">
        <f t="shared" si="29"/>
        <v>0</v>
      </c>
    </row>
    <row r="198" spans="1:15">
      <c r="A198" s="88"/>
      <c r="B198" s="75"/>
      <c r="C198" s="75"/>
      <c r="D198" s="91">
        <f t="shared" si="23"/>
        <v>2635</v>
      </c>
      <c r="E198" s="93">
        <f t="shared" si="24"/>
        <v>0</v>
      </c>
      <c r="F198" s="95">
        <f t="shared" si="25"/>
        <v>0</v>
      </c>
      <c r="G198" s="91"/>
      <c r="H198" s="93">
        <f t="shared" si="26"/>
        <v>0</v>
      </c>
      <c r="I198" s="95"/>
      <c r="J198" s="91"/>
      <c r="K198" s="93">
        <f t="shared" si="27"/>
        <v>0</v>
      </c>
      <c r="L198" s="95"/>
      <c r="M198" s="91">
        <f t="shared" si="28"/>
        <v>2635</v>
      </c>
      <c r="N198" s="93"/>
      <c r="O198" s="95">
        <f t="shared" si="29"/>
        <v>0</v>
      </c>
    </row>
    <row r="199" spans="1:15">
      <c r="A199" s="88"/>
      <c r="B199" s="75"/>
      <c r="C199" s="75"/>
      <c r="D199" s="91">
        <f t="shared" si="23"/>
        <v>2635</v>
      </c>
      <c r="E199" s="93">
        <f t="shared" si="24"/>
        <v>0</v>
      </c>
      <c r="F199" s="95">
        <f t="shared" si="25"/>
        <v>0</v>
      </c>
      <c r="G199" s="91"/>
      <c r="H199" s="93">
        <f t="shared" si="26"/>
        <v>0</v>
      </c>
      <c r="I199" s="95"/>
      <c r="J199" s="91"/>
      <c r="K199" s="93">
        <f t="shared" si="27"/>
        <v>0</v>
      </c>
      <c r="L199" s="95"/>
      <c r="M199" s="91">
        <f t="shared" si="28"/>
        <v>2635</v>
      </c>
      <c r="N199" s="93"/>
      <c r="O199" s="95">
        <f t="shared" si="29"/>
        <v>0</v>
      </c>
    </row>
    <row r="200" spans="1:15">
      <c r="A200" s="88"/>
      <c r="B200" s="75"/>
      <c r="C200" s="75"/>
      <c r="D200" s="91">
        <f t="shared" si="23"/>
        <v>2635</v>
      </c>
      <c r="E200" s="93">
        <f t="shared" si="24"/>
        <v>0</v>
      </c>
      <c r="F200" s="95">
        <f t="shared" si="25"/>
        <v>0</v>
      </c>
      <c r="G200" s="91"/>
      <c r="H200" s="93">
        <f t="shared" si="26"/>
        <v>0</v>
      </c>
      <c r="I200" s="95"/>
      <c r="J200" s="91"/>
      <c r="K200" s="93">
        <f t="shared" si="27"/>
        <v>0</v>
      </c>
      <c r="L200" s="95"/>
      <c r="M200" s="91">
        <f t="shared" si="28"/>
        <v>2635</v>
      </c>
      <c r="N200" s="93"/>
      <c r="O200" s="95">
        <f t="shared" si="29"/>
        <v>0</v>
      </c>
    </row>
    <row r="201" spans="1:15">
      <c r="A201" s="88"/>
      <c r="B201" s="75"/>
      <c r="C201" s="75"/>
      <c r="D201" s="91">
        <f t="shared" si="23"/>
        <v>2635</v>
      </c>
      <c r="E201" s="93">
        <f t="shared" si="24"/>
        <v>0</v>
      </c>
      <c r="F201" s="95">
        <f t="shared" si="25"/>
        <v>0</v>
      </c>
      <c r="G201" s="91"/>
      <c r="H201" s="93">
        <f t="shared" si="26"/>
        <v>0</v>
      </c>
      <c r="I201" s="95"/>
      <c r="J201" s="91"/>
      <c r="K201" s="93">
        <f t="shared" si="27"/>
        <v>0</v>
      </c>
      <c r="L201" s="95"/>
      <c r="M201" s="91">
        <f t="shared" si="28"/>
        <v>2635</v>
      </c>
      <c r="N201" s="93"/>
      <c r="O201" s="95">
        <f t="shared" si="29"/>
        <v>0</v>
      </c>
    </row>
    <row r="202" spans="1:15">
      <c r="A202" s="88"/>
      <c r="B202" s="75"/>
      <c r="C202" s="75"/>
      <c r="D202" s="91">
        <f t="shared" si="23"/>
        <v>2635</v>
      </c>
      <c r="E202" s="93">
        <f t="shared" si="24"/>
        <v>0</v>
      </c>
      <c r="F202" s="95">
        <f t="shared" si="25"/>
        <v>0</v>
      </c>
      <c r="G202" s="91"/>
      <c r="H202" s="93">
        <f t="shared" si="26"/>
        <v>0</v>
      </c>
      <c r="I202" s="95"/>
      <c r="J202" s="91"/>
      <c r="K202" s="93">
        <f t="shared" si="27"/>
        <v>0</v>
      </c>
      <c r="L202" s="95"/>
      <c r="M202" s="91">
        <f t="shared" si="28"/>
        <v>2635</v>
      </c>
      <c r="N202" s="93"/>
      <c r="O202" s="95">
        <f t="shared" si="29"/>
        <v>0</v>
      </c>
    </row>
    <row r="203" spans="1:15">
      <c r="A203" s="88"/>
      <c r="B203" s="75"/>
      <c r="C203" s="75"/>
      <c r="D203" s="91">
        <f t="shared" si="23"/>
        <v>2635</v>
      </c>
      <c r="E203" s="93">
        <f t="shared" si="24"/>
        <v>0</v>
      </c>
      <c r="F203" s="95">
        <f t="shared" si="25"/>
        <v>0</v>
      </c>
      <c r="G203" s="91"/>
      <c r="H203" s="93">
        <f t="shared" si="26"/>
        <v>0</v>
      </c>
      <c r="I203" s="95"/>
      <c r="J203" s="91"/>
      <c r="K203" s="93">
        <f t="shared" si="27"/>
        <v>0</v>
      </c>
      <c r="L203" s="95"/>
      <c r="M203" s="91">
        <f t="shared" si="28"/>
        <v>2635</v>
      </c>
      <c r="N203" s="93"/>
      <c r="O203" s="95">
        <f t="shared" si="29"/>
        <v>0</v>
      </c>
    </row>
    <row r="204" spans="1:15">
      <c r="A204" s="88"/>
      <c r="B204" s="75"/>
      <c r="C204" s="75"/>
      <c r="D204" s="91">
        <f t="shared" si="23"/>
        <v>2635</v>
      </c>
      <c r="E204" s="93">
        <f t="shared" si="24"/>
        <v>0</v>
      </c>
      <c r="F204" s="95">
        <f t="shared" si="25"/>
        <v>0</v>
      </c>
      <c r="G204" s="91"/>
      <c r="H204" s="93">
        <f t="shared" si="26"/>
        <v>0</v>
      </c>
      <c r="I204" s="95"/>
      <c r="J204" s="91"/>
      <c r="K204" s="93">
        <f t="shared" si="27"/>
        <v>0</v>
      </c>
      <c r="L204" s="95"/>
      <c r="M204" s="91">
        <f t="shared" si="28"/>
        <v>2635</v>
      </c>
      <c r="N204" s="93"/>
      <c r="O204" s="95">
        <f t="shared" si="29"/>
        <v>0</v>
      </c>
    </row>
    <row r="205" spans="1:15">
      <c r="A205" s="88"/>
      <c r="B205" s="75"/>
      <c r="C205" s="75"/>
      <c r="D205" s="91">
        <f t="shared" si="23"/>
        <v>2635</v>
      </c>
      <c r="E205" s="93">
        <f t="shared" si="24"/>
        <v>0</v>
      </c>
      <c r="F205" s="95">
        <f t="shared" si="25"/>
        <v>0</v>
      </c>
      <c r="G205" s="91"/>
      <c r="H205" s="93">
        <f t="shared" si="26"/>
        <v>0</v>
      </c>
      <c r="I205" s="95"/>
      <c r="J205" s="91"/>
      <c r="K205" s="93">
        <f t="shared" si="27"/>
        <v>0</v>
      </c>
      <c r="L205" s="95"/>
      <c r="M205" s="91">
        <f t="shared" si="28"/>
        <v>2635</v>
      </c>
      <c r="N205" s="93"/>
      <c r="O205" s="95">
        <f t="shared" si="29"/>
        <v>0</v>
      </c>
    </row>
    <row r="206" spans="1:15">
      <c r="A206" s="88"/>
      <c r="B206" s="75"/>
      <c r="C206" s="75"/>
      <c r="D206" s="91">
        <f t="shared" si="23"/>
        <v>2635</v>
      </c>
      <c r="E206" s="93">
        <f t="shared" si="24"/>
        <v>0</v>
      </c>
      <c r="F206" s="95">
        <f t="shared" si="25"/>
        <v>0</v>
      </c>
      <c r="G206" s="91"/>
      <c r="H206" s="93">
        <f t="shared" si="26"/>
        <v>0</v>
      </c>
      <c r="I206" s="95"/>
      <c r="J206" s="91"/>
      <c r="K206" s="93">
        <f t="shared" si="27"/>
        <v>0</v>
      </c>
      <c r="L206" s="95"/>
      <c r="M206" s="91">
        <f t="shared" si="28"/>
        <v>2635</v>
      </c>
      <c r="N206" s="93"/>
      <c r="O206" s="95">
        <f t="shared" si="29"/>
        <v>0</v>
      </c>
    </row>
    <row r="207" spans="1:15">
      <c r="A207" s="88"/>
      <c r="B207" s="75"/>
      <c r="C207" s="75"/>
      <c r="D207" s="91">
        <f t="shared" si="23"/>
        <v>2635</v>
      </c>
      <c r="E207" s="93">
        <f t="shared" si="24"/>
        <v>0</v>
      </c>
      <c r="F207" s="95">
        <f t="shared" si="25"/>
        <v>0</v>
      </c>
      <c r="G207" s="91"/>
      <c r="H207" s="93">
        <f t="shared" si="26"/>
        <v>0</v>
      </c>
      <c r="I207" s="95"/>
      <c r="J207" s="91"/>
      <c r="K207" s="93">
        <f t="shared" si="27"/>
        <v>0</v>
      </c>
      <c r="L207" s="95"/>
      <c r="M207" s="91">
        <f t="shared" si="28"/>
        <v>2635</v>
      </c>
      <c r="N207" s="93"/>
      <c r="O207" s="95">
        <f t="shared" si="29"/>
        <v>0</v>
      </c>
    </row>
    <row r="208" spans="1:15">
      <c r="A208" s="88"/>
      <c r="B208" s="75"/>
      <c r="C208" s="75"/>
      <c r="D208" s="91">
        <f t="shared" si="23"/>
        <v>2635</v>
      </c>
      <c r="E208" s="93">
        <f t="shared" si="24"/>
        <v>0</v>
      </c>
      <c r="F208" s="95">
        <f t="shared" si="25"/>
        <v>0</v>
      </c>
      <c r="G208" s="91"/>
      <c r="H208" s="93">
        <f t="shared" si="26"/>
        <v>0</v>
      </c>
      <c r="I208" s="95"/>
      <c r="J208" s="91"/>
      <c r="K208" s="93">
        <f t="shared" si="27"/>
        <v>0</v>
      </c>
      <c r="L208" s="95"/>
      <c r="M208" s="91">
        <f t="shared" si="28"/>
        <v>2635</v>
      </c>
      <c r="N208" s="93"/>
      <c r="O208" s="95">
        <f t="shared" si="29"/>
        <v>0</v>
      </c>
    </row>
    <row r="209" spans="1:15">
      <c r="A209" s="88"/>
      <c r="B209" s="75"/>
      <c r="C209" s="75"/>
      <c r="D209" s="91">
        <f t="shared" si="23"/>
        <v>2635</v>
      </c>
      <c r="E209" s="93">
        <f t="shared" si="24"/>
        <v>0</v>
      </c>
      <c r="F209" s="95">
        <f t="shared" si="25"/>
        <v>0</v>
      </c>
      <c r="G209" s="91"/>
      <c r="H209" s="93">
        <f t="shared" si="26"/>
        <v>0</v>
      </c>
      <c r="I209" s="95"/>
      <c r="J209" s="91"/>
      <c r="K209" s="93">
        <f t="shared" si="27"/>
        <v>0</v>
      </c>
      <c r="L209" s="95"/>
      <c r="M209" s="91">
        <f t="shared" si="28"/>
        <v>2635</v>
      </c>
      <c r="N209" s="93"/>
      <c r="O209" s="95">
        <f t="shared" si="29"/>
        <v>0</v>
      </c>
    </row>
    <row r="210" spans="1:15">
      <c r="A210" s="88"/>
      <c r="B210" s="75"/>
      <c r="C210" s="75"/>
      <c r="D210" s="91">
        <f t="shared" si="23"/>
        <v>2635</v>
      </c>
      <c r="E210" s="93">
        <f t="shared" si="24"/>
        <v>0</v>
      </c>
      <c r="F210" s="95">
        <f t="shared" si="25"/>
        <v>0</v>
      </c>
      <c r="G210" s="91"/>
      <c r="H210" s="93">
        <f t="shared" si="26"/>
        <v>0</v>
      </c>
      <c r="I210" s="95"/>
      <c r="J210" s="91"/>
      <c r="K210" s="93">
        <f t="shared" si="27"/>
        <v>0</v>
      </c>
      <c r="L210" s="95"/>
      <c r="M210" s="91">
        <f t="shared" si="28"/>
        <v>2635</v>
      </c>
      <c r="N210" s="93"/>
      <c r="O210" s="95">
        <f t="shared" si="29"/>
        <v>0</v>
      </c>
    </row>
    <row r="211" spans="1:15">
      <c r="A211" s="88"/>
      <c r="B211" s="75"/>
      <c r="C211" s="75"/>
      <c r="D211" s="91">
        <f t="shared" si="23"/>
        <v>2635</v>
      </c>
      <c r="E211" s="93">
        <f t="shared" si="24"/>
        <v>0</v>
      </c>
      <c r="F211" s="95">
        <f t="shared" si="25"/>
        <v>0</v>
      </c>
      <c r="G211" s="91"/>
      <c r="H211" s="93">
        <f t="shared" si="26"/>
        <v>0</v>
      </c>
      <c r="I211" s="95"/>
      <c r="J211" s="91"/>
      <c r="K211" s="93">
        <f t="shared" si="27"/>
        <v>0</v>
      </c>
      <c r="L211" s="95"/>
      <c r="M211" s="91">
        <f t="shared" si="28"/>
        <v>2635</v>
      </c>
      <c r="N211" s="93"/>
      <c r="O211" s="95">
        <f t="shared" si="29"/>
        <v>0</v>
      </c>
    </row>
    <row r="212" spans="1:15">
      <c r="A212" s="88"/>
      <c r="B212" s="75"/>
      <c r="C212" s="75"/>
      <c r="D212" s="91">
        <f t="shared" si="23"/>
        <v>2635</v>
      </c>
      <c r="E212" s="93">
        <f t="shared" si="24"/>
        <v>0</v>
      </c>
      <c r="F212" s="95">
        <f t="shared" si="25"/>
        <v>0</v>
      </c>
      <c r="G212" s="91"/>
      <c r="H212" s="93">
        <f t="shared" si="26"/>
        <v>0</v>
      </c>
      <c r="I212" s="95"/>
      <c r="J212" s="91"/>
      <c r="K212" s="93">
        <f t="shared" si="27"/>
        <v>0</v>
      </c>
      <c r="L212" s="95"/>
      <c r="M212" s="91">
        <f t="shared" si="28"/>
        <v>2635</v>
      </c>
      <c r="N212" s="93"/>
      <c r="O212" s="95">
        <f t="shared" si="29"/>
        <v>0</v>
      </c>
    </row>
    <row r="213" spans="1:15">
      <c r="A213" s="88"/>
      <c r="B213" s="75"/>
      <c r="C213" s="75"/>
      <c r="D213" s="91">
        <f t="shared" si="23"/>
        <v>2635</v>
      </c>
      <c r="E213" s="93">
        <f t="shared" si="24"/>
        <v>0</v>
      </c>
      <c r="F213" s="95">
        <f t="shared" si="25"/>
        <v>0</v>
      </c>
      <c r="G213" s="91"/>
      <c r="H213" s="93">
        <f t="shared" si="26"/>
        <v>0</v>
      </c>
      <c r="I213" s="95"/>
      <c r="J213" s="91"/>
      <c r="K213" s="93">
        <f t="shared" si="27"/>
        <v>0</v>
      </c>
      <c r="L213" s="95"/>
      <c r="M213" s="91">
        <f t="shared" si="28"/>
        <v>2635</v>
      </c>
      <c r="N213" s="93"/>
      <c r="O213" s="95">
        <f t="shared" si="29"/>
        <v>0</v>
      </c>
    </row>
    <row r="214" spans="1:15">
      <c r="A214" s="88"/>
      <c r="B214" s="75"/>
      <c r="C214" s="75"/>
      <c r="D214" s="91">
        <f t="shared" si="23"/>
        <v>2635</v>
      </c>
      <c r="E214" s="93">
        <f t="shared" si="24"/>
        <v>0</v>
      </c>
      <c r="F214" s="95">
        <f t="shared" si="25"/>
        <v>0</v>
      </c>
      <c r="G214" s="91"/>
      <c r="H214" s="93">
        <f t="shared" si="26"/>
        <v>0</v>
      </c>
      <c r="I214" s="95"/>
      <c r="J214" s="91"/>
      <c r="K214" s="93">
        <f t="shared" si="27"/>
        <v>0</v>
      </c>
      <c r="L214" s="95"/>
      <c r="M214" s="91">
        <f t="shared" si="28"/>
        <v>2635</v>
      </c>
      <c r="N214" s="93"/>
      <c r="O214" s="95">
        <f t="shared" si="29"/>
        <v>0</v>
      </c>
    </row>
    <row r="215" spans="1:15">
      <c r="A215" s="88"/>
      <c r="B215" s="75"/>
      <c r="C215" s="75"/>
      <c r="D215" s="91">
        <f t="shared" ref="D215:D230" si="30">M214</f>
        <v>2635</v>
      </c>
      <c r="E215" s="93">
        <f t="shared" ref="E215:E230" si="31">IFERROR(F215/D215,0)</f>
        <v>0</v>
      </c>
      <c r="F215" s="95">
        <f t="shared" ref="F215:F230" si="32">O214</f>
        <v>0</v>
      </c>
      <c r="G215" s="91"/>
      <c r="H215" s="93">
        <f t="shared" ref="H215:H230" si="33">IFERROR(I215/G215,0)</f>
        <v>0</v>
      </c>
      <c r="I215" s="95"/>
      <c r="J215" s="91"/>
      <c r="K215" s="93">
        <f t="shared" ref="K215:K230" si="34">IFERROR(L215/J215,0)</f>
        <v>0</v>
      </c>
      <c r="L215" s="95"/>
      <c r="M215" s="91">
        <f t="shared" ref="M215:M230" si="35">D215+G215-J215</f>
        <v>2635</v>
      </c>
      <c r="N215" s="93"/>
      <c r="O215" s="95">
        <f t="shared" ref="O215:O230" si="36">M215*N215</f>
        <v>0</v>
      </c>
    </row>
    <row r="216" spans="1:15">
      <c r="A216" s="88"/>
      <c r="B216" s="75"/>
      <c r="C216" s="75"/>
      <c r="D216" s="91">
        <f t="shared" si="30"/>
        <v>2635</v>
      </c>
      <c r="E216" s="93">
        <f t="shared" si="31"/>
        <v>0</v>
      </c>
      <c r="F216" s="95">
        <f t="shared" si="32"/>
        <v>0</v>
      </c>
      <c r="G216" s="91"/>
      <c r="H216" s="93">
        <f t="shared" si="33"/>
        <v>0</v>
      </c>
      <c r="I216" s="95"/>
      <c r="J216" s="91"/>
      <c r="K216" s="93">
        <f t="shared" si="34"/>
        <v>0</v>
      </c>
      <c r="L216" s="95"/>
      <c r="M216" s="91">
        <f t="shared" si="35"/>
        <v>2635</v>
      </c>
      <c r="N216" s="93"/>
      <c r="O216" s="95">
        <f t="shared" si="36"/>
        <v>0</v>
      </c>
    </row>
    <row r="217" spans="1:15">
      <c r="A217" s="88"/>
      <c r="B217" s="75"/>
      <c r="C217" s="75"/>
      <c r="D217" s="91">
        <f t="shared" si="30"/>
        <v>2635</v>
      </c>
      <c r="E217" s="93">
        <f t="shared" si="31"/>
        <v>0</v>
      </c>
      <c r="F217" s="95">
        <f t="shared" si="32"/>
        <v>0</v>
      </c>
      <c r="G217" s="91"/>
      <c r="H217" s="93">
        <f t="shared" si="33"/>
        <v>0</v>
      </c>
      <c r="I217" s="95"/>
      <c r="J217" s="91"/>
      <c r="K217" s="93">
        <f t="shared" si="34"/>
        <v>0</v>
      </c>
      <c r="L217" s="95"/>
      <c r="M217" s="91">
        <f t="shared" si="35"/>
        <v>2635</v>
      </c>
      <c r="N217" s="93"/>
      <c r="O217" s="95">
        <f t="shared" si="36"/>
        <v>0</v>
      </c>
    </row>
    <row r="218" spans="1:15">
      <c r="A218" s="88"/>
      <c r="B218" s="75"/>
      <c r="C218" s="75"/>
      <c r="D218" s="91">
        <f t="shared" si="30"/>
        <v>2635</v>
      </c>
      <c r="E218" s="93">
        <f t="shared" si="31"/>
        <v>0</v>
      </c>
      <c r="F218" s="95">
        <f t="shared" si="32"/>
        <v>0</v>
      </c>
      <c r="G218" s="91"/>
      <c r="H218" s="93">
        <f t="shared" si="33"/>
        <v>0</v>
      </c>
      <c r="I218" s="95"/>
      <c r="J218" s="91"/>
      <c r="K218" s="93">
        <f t="shared" si="34"/>
        <v>0</v>
      </c>
      <c r="L218" s="95"/>
      <c r="M218" s="91">
        <f t="shared" si="35"/>
        <v>2635</v>
      </c>
      <c r="N218" s="93"/>
      <c r="O218" s="95">
        <f t="shared" si="36"/>
        <v>0</v>
      </c>
    </row>
    <row r="219" spans="1:15">
      <c r="A219" s="88"/>
      <c r="B219" s="75"/>
      <c r="C219" s="75"/>
      <c r="D219" s="91">
        <f t="shared" si="30"/>
        <v>2635</v>
      </c>
      <c r="E219" s="93">
        <f t="shared" si="31"/>
        <v>0</v>
      </c>
      <c r="F219" s="95">
        <f t="shared" si="32"/>
        <v>0</v>
      </c>
      <c r="G219" s="91"/>
      <c r="H219" s="93">
        <f t="shared" si="33"/>
        <v>0</v>
      </c>
      <c r="I219" s="95"/>
      <c r="J219" s="91"/>
      <c r="K219" s="93">
        <f t="shared" si="34"/>
        <v>0</v>
      </c>
      <c r="L219" s="95"/>
      <c r="M219" s="91">
        <f t="shared" si="35"/>
        <v>2635</v>
      </c>
      <c r="N219" s="93"/>
      <c r="O219" s="95">
        <f t="shared" si="36"/>
        <v>0</v>
      </c>
    </row>
    <row r="220" spans="1:15">
      <c r="A220" s="88"/>
      <c r="B220" s="75"/>
      <c r="C220" s="75"/>
      <c r="D220" s="91">
        <f t="shared" si="30"/>
        <v>2635</v>
      </c>
      <c r="E220" s="93">
        <f t="shared" si="31"/>
        <v>0</v>
      </c>
      <c r="F220" s="95">
        <f t="shared" si="32"/>
        <v>0</v>
      </c>
      <c r="G220" s="91"/>
      <c r="H220" s="93">
        <f t="shared" si="33"/>
        <v>0</v>
      </c>
      <c r="I220" s="95"/>
      <c r="J220" s="91"/>
      <c r="K220" s="93">
        <f t="shared" si="34"/>
        <v>0</v>
      </c>
      <c r="L220" s="95"/>
      <c r="M220" s="91">
        <f t="shared" si="35"/>
        <v>2635</v>
      </c>
      <c r="N220" s="93"/>
      <c r="O220" s="95">
        <f t="shared" si="36"/>
        <v>0</v>
      </c>
    </row>
    <row r="221" spans="1:15">
      <c r="A221" s="88"/>
      <c r="B221" s="75"/>
      <c r="C221" s="75"/>
      <c r="D221" s="91">
        <f t="shared" si="30"/>
        <v>2635</v>
      </c>
      <c r="E221" s="93">
        <f t="shared" si="31"/>
        <v>0</v>
      </c>
      <c r="F221" s="95">
        <f t="shared" si="32"/>
        <v>0</v>
      </c>
      <c r="G221" s="91"/>
      <c r="H221" s="93">
        <f t="shared" si="33"/>
        <v>0</v>
      </c>
      <c r="I221" s="95"/>
      <c r="J221" s="91"/>
      <c r="K221" s="93">
        <f t="shared" si="34"/>
        <v>0</v>
      </c>
      <c r="L221" s="95"/>
      <c r="M221" s="91">
        <f t="shared" si="35"/>
        <v>2635</v>
      </c>
      <c r="N221" s="93"/>
      <c r="O221" s="95">
        <f t="shared" si="36"/>
        <v>0</v>
      </c>
    </row>
    <row r="222" spans="1:15">
      <c r="A222" s="88"/>
      <c r="B222" s="75"/>
      <c r="C222" s="75"/>
      <c r="D222" s="91">
        <f t="shared" si="30"/>
        <v>2635</v>
      </c>
      <c r="E222" s="93">
        <f t="shared" si="31"/>
        <v>0</v>
      </c>
      <c r="F222" s="95">
        <f t="shared" si="32"/>
        <v>0</v>
      </c>
      <c r="G222" s="91"/>
      <c r="H222" s="93">
        <f t="shared" si="33"/>
        <v>0</v>
      </c>
      <c r="I222" s="95"/>
      <c r="J222" s="91"/>
      <c r="K222" s="93">
        <f t="shared" si="34"/>
        <v>0</v>
      </c>
      <c r="L222" s="95"/>
      <c r="M222" s="91">
        <f t="shared" si="35"/>
        <v>2635</v>
      </c>
      <c r="N222" s="93"/>
      <c r="O222" s="95">
        <f t="shared" si="36"/>
        <v>0</v>
      </c>
    </row>
    <row r="223" spans="1:15">
      <c r="A223" s="88"/>
      <c r="B223" s="75"/>
      <c r="C223" s="75"/>
      <c r="D223" s="91">
        <f t="shared" si="30"/>
        <v>2635</v>
      </c>
      <c r="E223" s="93">
        <f t="shared" si="31"/>
        <v>0</v>
      </c>
      <c r="F223" s="95">
        <f t="shared" si="32"/>
        <v>0</v>
      </c>
      <c r="G223" s="91"/>
      <c r="H223" s="93">
        <f t="shared" si="33"/>
        <v>0</v>
      </c>
      <c r="I223" s="95"/>
      <c r="J223" s="91"/>
      <c r="K223" s="93">
        <f t="shared" si="34"/>
        <v>0</v>
      </c>
      <c r="L223" s="95"/>
      <c r="M223" s="91">
        <f t="shared" si="35"/>
        <v>2635</v>
      </c>
      <c r="N223" s="93"/>
      <c r="O223" s="95">
        <f t="shared" si="36"/>
        <v>0</v>
      </c>
    </row>
    <row r="224" spans="1:15">
      <c r="A224" s="88"/>
      <c r="B224" s="75"/>
      <c r="C224" s="75"/>
      <c r="D224" s="91">
        <f t="shared" si="30"/>
        <v>2635</v>
      </c>
      <c r="E224" s="93">
        <f t="shared" si="31"/>
        <v>0</v>
      </c>
      <c r="F224" s="95">
        <f t="shared" si="32"/>
        <v>0</v>
      </c>
      <c r="G224" s="91"/>
      <c r="H224" s="93">
        <f t="shared" si="33"/>
        <v>0</v>
      </c>
      <c r="I224" s="95"/>
      <c r="J224" s="91"/>
      <c r="K224" s="93">
        <f t="shared" si="34"/>
        <v>0</v>
      </c>
      <c r="L224" s="95"/>
      <c r="M224" s="91">
        <f t="shared" si="35"/>
        <v>2635</v>
      </c>
      <c r="N224" s="93"/>
      <c r="O224" s="95">
        <f t="shared" si="36"/>
        <v>0</v>
      </c>
    </row>
    <row r="225" spans="1:15">
      <c r="A225" s="88"/>
      <c r="B225" s="75"/>
      <c r="C225" s="75"/>
      <c r="D225" s="91">
        <f t="shared" si="30"/>
        <v>2635</v>
      </c>
      <c r="E225" s="93">
        <f t="shared" si="31"/>
        <v>0</v>
      </c>
      <c r="F225" s="95">
        <f t="shared" si="32"/>
        <v>0</v>
      </c>
      <c r="G225" s="91"/>
      <c r="H225" s="93">
        <f t="shared" si="33"/>
        <v>0</v>
      </c>
      <c r="I225" s="95"/>
      <c r="J225" s="91"/>
      <c r="K225" s="93">
        <f t="shared" si="34"/>
        <v>0</v>
      </c>
      <c r="L225" s="95"/>
      <c r="M225" s="91">
        <f t="shared" si="35"/>
        <v>2635</v>
      </c>
      <c r="N225" s="93"/>
      <c r="O225" s="95">
        <f t="shared" si="36"/>
        <v>0</v>
      </c>
    </row>
    <row r="226" spans="1:15">
      <c r="A226" s="88"/>
      <c r="B226" s="75"/>
      <c r="C226" s="75"/>
      <c r="D226" s="91">
        <f t="shared" si="30"/>
        <v>2635</v>
      </c>
      <c r="E226" s="93">
        <f t="shared" si="31"/>
        <v>0</v>
      </c>
      <c r="F226" s="95">
        <f t="shared" si="32"/>
        <v>0</v>
      </c>
      <c r="G226" s="91"/>
      <c r="H226" s="93">
        <f t="shared" si="33"/>
        <v>0</v>
      </c>
      <c r="I226" s="95"/>
      <c r="J226" s="91"/>
      <c r="K226" s="93">
        <f t="shared" si="34"/>
        <v>0</v>
      </c>
      <c r="L226" s="95"/>
      <c r="M226" s="91">
        <f t="shared" si="35"/>
        <v>2635</v>
      </c>
      <c r="N226" s="93"/>
      <c r="O226" s="95">
        <f t="shared" si="36"/>
        <v>0</v>
      </c>
    </row>
    <row r="227" spans="1:15">
      <c r="A227" s="88"/>
      <c r="B227" s="75"/>
      <c r="C227" s="75"/>
      <c r="D227" s="91">
        <f t="shared" si="30"/>
        <v>2635</v>
      </c>
      <c r="E227" s="93">
        <f t="shared" si="31"/>
        <v>0</v>
      </c>
      <c r="F227" s="95">
        <f t="shared" si="32"/>
        <v>0</v>
      </c>
      <c r="G227" s="91"/>
      <c r="H227" s="93">
        <f t="shared" si="33"/>
        <v>0</v>
      </c>
      <c r="I227" s="95"/>
      <c r="J227" s="91"/>
      <c r="K227" s="93">
        <f t="shared" si="34"/>
        <v>0</v>
      </c>
      <c r="L227" s="95"/>
      <c r="M227" s="91">
        <f t="shared" si="35"/>
        <v>2635</v>
      </c>
      <c r="N227" s="93"/>
      <c r="O227" s="95">
        <f t="shared" si="36"/>
        <v>0</v>
      </c>
    </row>
    <row r="228" spans="1:15">
      <c r="A228" s="88"/>
      <c r="B228" s="75"/>
      <c r="C228" s="75"/>
      <c r="D228" s="91">
        <f t="shared" si="30"/>
        <v>2635</v>
      </c>
      <c r="E228" s="93">
        <f t="shared" si="31"/>
        <v>0</v>
      </c>
      <c r="F228" s="95">
        <f t="shared" si="32"/>
        <v>0</v>
      </c>
      <c r="G228" s="91"/>
      <c r="H228" s="93">
        <f t="shared" si="33"/>
        <v>0</v>
      </c>
      <c r="I228" s="95"/>
      <c r="J228" s="91"/>
      <c r="K228" s="93">
        <f t="shared" si="34"/>
        <v>0</v>
      </c>
      <c r="L228" s="95"/>
      <c r="M228" s="91">
        <f t="shared" si="35"/>
        <v>2635</v>
      </c>
      <c r="N228" s="93"/>
      <c r="O228" s="95">
        <f t="shared" si="36"/>
        <v>0</v>
      </c>
    </row>
    <row r="229" spans="1:15">
      <c r="A229" s="88"/>
      <c r="B229" s="75"/>
      <c r="C229" s="75"/>
      <c r="D229" s="91">
        <f t="shared" si="30"/>
        <v>2635</v>
      </c>
      <c r="E229" s="93">
        <f t="shared" si="31"/>
        <v>0</v>
      </c>
      <c r="F229" s="95">
        <f t="shared" si="32"/>
        <v>0</v>
      </c>
      <c r="G229" s="91"/>
      <c r="H229" s="93">
        <f t="shared" si="33"/>
        <v>0</v>
      </c>
      <c r="I229" s="95"/>
      <c r="J229" s="91"/>
      <c r="K229" s="93">
        <f t="shared" si="34"/>
        <v>0</v>
      </c>
      <c r="L229" s="95"/>
      <c r="M229" s="91">
        <f t="shared" si="35"/>
        <v>2635</v>
      </c>
      <c r="N229" s="93"/>
      <c r="O229" s="95">
        <f t="shared" si="36"/>
        <v>0</v>
      </c>
    </row>
    <row r="230" spans="1:15">
      <c r="A230" s="88"/>
      <c r="B230" s="75"/>
      <c r="C230" s="75"/>
      <c r="D230" s="91">
        <f t="shared" si="30"/>
        <v>2635</v>
      </c>
      <c r="E230" s="93">
        <f t="shared" si="31"/>
        <v>0</v>
      </c>
      <c r="F230" s="95">
        <f t="shared" si="32"/>
        <v>0</v>
      </c>
      <c r="G230" s="91"/>
      <c r="H230" s="93">
        <f t="shared" si="33"/>
        <v>0</v>
      </c>
      <c r="I230" s="95"/>
      <c r="J230" s="91"/>
      <c r="K230" s="93">
        <f t="shared" si="34"/>
        <v>0</v>
      </c>
      <c r="L230" s="95"/>
      <c r="M230" s="91">
        <f t="shared" si="35"/>
        <v>2635</v>
      </c>
      <c r="N230" s="93"/>
      <c r="O230" s="95">
        <f t="shared" si="36"/>
        <v>0</v>
      </c>
    </row>
  </sheetData>
  <mergeCells count="7">
    <mergeCell ref="M3:O3"/>
    <mergeCell ref="A3:A4"/>
    <mergeCell ref="C3:C4"/>
    <mergeCell ref="D3:F3"/>
    <mergeCell ref="G3:I3"/>
    <mergeCell ref="J3:L3"/>
    <mergeCell ref="B3:B4"/>
  </mergeCells>
  <hyperlinks>
    <hyperlink ref="G1" r:id="rId1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1"/>
  </sheetPr>
  <dimension ref="A1:J230"/>
  <sheetViews>
    <sheetView workbookViewId="0">
      <pane xSplit="1" ySplit="1" topLeftCell="B220" activePane="bottomRight" state="frozen"/>
      <selection activeCell="D112" sqref="D112"/>
      <selection pane="topRight" activeCell="D112" sqref="D112"/>
      <selection pane="bottomLeft" activeCell="D112" sqref="D112"/>
      <selection pane="bottomRight" activeCell="D112" sqref="D112"/>
    </sheetView>
  </sheetViews>
  <sheetFormatPr defaultColWidth="8.7109375" defaultRowHeight="15"/>
  <cols>
    <col min="1" max="1" width="8.140625" style="112" bestFit="1" customWidth="1"/>
    <col min="2" max="2" width="6.28515625" style="112" bestFit="1" customWidth="1"/>
    <col min="3" max="3" width="10.28515625" style="112" bestFit="1" customWidth="1"/>
    <col min="4" max="4" width="8.7109375" style="112"/>
    <col min="5" max="5" width="6.85546875" style="112" customWidth="1"/>
    <col min="6" max="6" width="8.5703125" style="112" customWidth="1"/>
    <col min="7" max="7" width="7.85546875" style="112" customWidth="1"/>
    <col min="8" max="8" width="6.85546875" style="112" bestFit="1" customWidth="1"/>
    <col min="9" max="9" width="12.5703125" style="112" bestFit="1" customWidth="1"/>
    <col min="10" max="10" width="12.140625" style="112" customWidth="1"/>
    <col min="11" max="16384" width="8.7109375" style="112"/>
  </cols>
  <sheetData>
    <row r="1" spans="1:10">
      <c r="A1" s="112" t="s">
        <v>608</v>
      </c>
      <c r="B1" s="112" t="s">
        <v>609</v>
      </c>
      <c r="C1" s="112" t="s">
        <v>610</v>
      </c>
      <c r="D1" s="112" t="s">
        <v>611</v>
      </c>
      <c r="E1" s="112" t="s">
        <v>612</v>
      </c>
      <c r="F1" s="112" t="s">
        <v>613</v>
      </c>
      <c r="G1" s="112" t="s">
        <v>614</v>
      </c>
      <c r="H1" s="112" t="s">
        <v>615</v>
      </c>
      <c r="I1" s="112" t="s">
        <v>616</v>
      </c>
      <c r="J1" s="112" t="s">
        <v>617</v>
      </c>
    </row>
    <row r="2" spans="1:10">
      <c r="A2" s="113">
        <v>43831</v>
      </c>
      <c r="B2" s="112">
        <v>1</v>
      </c>
      <c r="C2" s="112">
        <v>45</v>
      </c>
      <c r="D2" s="112">
        <v>-45</v>
      </c>
      <c r="E2" s="112">
        <v>0</v>
      </c>
      <c r="F2" s="112">
        <v>0</v>
      </c>
      <c r="G2" s="112">
        <v>17.989999999999998</v>
      </c>
      <c r="H2" s="112">
        <v>0</v>
      </c>
      <c r="I2" s="112">
        <v>17.989999999999998</v>
      </c>
      <c r="J2" s="112">
        <f>I2-G2</f>
        <v>0</v>
      </c>
    </row>
    <row r="3" spans="1:10">
      <c r="A3" s="113">
        <v>43832</v>
      </c>
      <c r="B3" s="112">
        <v>2</v>
      </c>
      <c r="C3" s="112">
        <v>100</v>
      </c>
      <c r="D3" s="112">
        <v>-95</v>
      </c>
      <c r="E3" s="112">
        <v>0</v>
      </c>
      <c r="F3" s="112">
        <v>5</v>
      </c>
      <c r="G3" s="112">
        <v>35.979999999999997</v>
      </c>
      <c r="H3" s="112">
        <v>3.44</v>
      </c>
      <c r="I3" s="112">
        <v>44.42</v>
      </c>
      <c r="J3" s="112">
        <f>I3-G3</f>
        <v>8.4400000000000048</v>
      </c>
    </row>
    <row r="4" spans="1:10">
      <c r="A4" s="113">
        <v>43833</v>
      </c>
      <c r="B4" s="112">
        <v>0</v>
      </c>
      <c r="C4" s="112">
        <v>0</v>
      </c>
      <c r="D4" s="112">
        <v>0</v>
      </c>
      <c r="E4" s="112">
        <v>0</v>
      </c>
      <c r="F4" s="112">
        <v>0</v>
      </c>
      <c r="G4" s="112">
        <v>0</v>
      </c>
      <c r="H4" s="112">
        <v>0</v>
      </c>
      <c r="I4" s="112">
        <v>0</v>
      </c>
      <c r="J4" s="112">
        <f t="shared" ref="J4:J70" si="0">I4-G4</f>
        <v>0</v>
      </c>
    </row>
    <row r="5" spans="1:10">
      <c r="A5" s="113">
        <v>43834</v>
      </c>
      <c r="B5" s="112">
        <v>4</v>
      </c>
      <c r="C5" s="112">
        <v>180</v>
      </c>
      <c r="D5" s="112">
        <v>-135</v>
      </c>
      <c r="E5" s="112">
        <v>0</v>
      </c>
      <c r="F5" s="112">
        <v>45</v>
      </c>
      <c r="G5" s="112">
        <v>71.959999999999994</v>
      </c>
      <c r="H5" s="112">
        <v>12.78</v>
      </c>
      <c r="I5" s="112">
        <v>129.74</v>
      </c>
      <c r="J5" s="112">
        <f t="shared" si="0"/>
        <v>57.780000000000015</v>
      </c>
    </row>
    <row r="6" spans="1:10">
      <c r="A6" s="113">
        <v>43835</v>
      </c>
      <c r="B6" s="112">
        <v>13</v>
      </c>
      <c r="C6" s="112">
        <v>595</v>
      </c>
      <c r="D6" s="112">
        <v>-590</v>
      </c>
      <c r="E6" s="112">
        <v>0</v>
      </c>
      <c r="F6" s="112">
        <v>5</v>
      </c>
      <c r="G6" s="112">
        <v>238.76</v>
      </c>
      <c r="H6" s="112">
        <v>27.11</v>
      </c>
      <c r="I6" s="112">
        <v>270.87</v>
      </c>
      <c r="J6" s="112">
        <f t="shared" si="0"/>
        <v>32.110000000000014</v>
      </c>
    </row>
    <row r="7" spans="1:10">
      <c r="A7" s="113">
        <v>43836</v>
      </c>
      <c r="B7" s="112">
        <v>12</v>
      </c>
      <c r="C7" s="112">
        <v>640</v>
      </c>
      <c r="D7" s="112">
        <v>-500</v>
      </c>
      <c r="E7" s="112">
        <v>0</v>
      </c>
      <c r="F7" s="112">
        <v>140</v>
      </c>
      <c r="G7" s="112">
        <v>218.77</v>
      </c>
      <c r="H7" s="112">
        <v>43.67</v>
      </c>
      <c r="I7" s="112">
        <v>402.44</v>
      </c>
      <c r="J7" s="112">
        <f t="shared" si="0"/>
        <v>183.67</v>
      </c>
    </row>
    <row r="8" spans="1:10">
      <c r="A8" s="113">
        <v>43837</v>
      </c>
      <c r="B8" s="112">
        <v>2</v>
      </c>
      <c r="C8" s="112">
        <v>90</v>
      </c>
      <c r="D8" s="112">
        <v>-90</v>
      </c>
      <c r="E8" s="112">
        <v>0</v>
      </c>
      <c r="F8" s="112">
        <v>0</v>
      </c>
      <c r="G8" s="112">
        <v>35.979999999999997</v>
      </c>
      <c r="H8" s="112">
        <v>4.6100000000000003</v>
      </c>
      <c r="I8" s="112">
        <v>40.590000000000003</v>
      </c>
      <c r="J8" s="112">
        <f t="shared" si="0"/>
        <v>4.6100000000000065</v>
      </c>
    </row>
    <row r="9" spans="1:10">
      <c r="A9" s="113">
        <v>43838</v>
      </c>
      <c r="B9" s="112">
        <v>2</v>
      </c>
      <c r="C9" s="112">
        <v>90</v>
      </c>
      <c r="D9" s="112">
        <v>-90</v>
      </c>
      <c r="E9" s="112">
        <v>0</v>
      </c>
      <c r="F9" s="112">
        <v>0</v>
      </c>
      <c r="G9" s="112">
        <v>37.979999999999997</v>
      </c>
      <c r="H9" s="112">
        <v>4.34</v>
      </c>
      <c r="I9" s="112">
        <v>42.32</v>
      </c>
      <c r="J9" s="112">
        <f t="shared" si="0"/>
        <v>4.3400000000000034</v>
      </c>
    </row>
    <row r="10" spans="1:10">
      <c r="A10" s="113">
        <v>43839</v>
      </c>
      <c r="B10" s="112">
        <v>0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f t="shared" si="0"/>
        <v>0</v>
      </c>
    </row>
    <row r="11" spans="1:10">
      <c r="A11" s="113">
        <v>43840</v>
      </c>
      <c r="B11" s="112">
        <v>0</v>
      </c>
      <c r="C11" s="112">
        <v>0</v>
      </c>
      <c r="D11" s="112">
        <v>0</v>
      </c>
      <c r="E11" s="112">
        <v>0</v>
      </c>
      <c r="F11" s="112">
        <v>0</v>
      </c>
      <c r="G11" s="112">
        <v>0</v>
      </c>
      <c r="H11" s="112">
        <v>0</v>
      </c>
      <c r="I11" s="112">
        <v>0</v>
      </c>
      <c r="J11" s="112">
        <f t="shared" si="0"/>
        <v>0</v>
      </c>
    </row>
    <row r="12" spans="1:10">
      <c r="A12" s="113">
        <v>43841</v>
      </c>
      <c r="B12" s="112">
        <v>1</v>
      </c>
      <c r="C12" s="112">
        <v>45</v>
      </c>
      <c r="D12" s="112">
        <v>-45</v>
      </c>
      <c r="E12" s="112">
        <v>0</v>
      </c>
      <c r="F12" s="112">
        <v>0</v>
      </c>
      <c r="G12" s="112">
        <v>17.989999999999998</v>
      </c>
      <c r="H12" s="112">
        <v>2.16</v>
      </c>
      <c r="I12" s="112">
        <v>20.149999999999999</v>
      </c>
      <c r="J12" s="112">
        <f t="shared" si="0"/>
        <v>2.16</v>
      </c>
    </row>
    <row r="13" spans="1:10">
      <c r="A13" s="113">
        <v>43842</v>
      </c>
      <c r="B13" s="112">
        <v>0</v>
      </c>
      <c r="C13" s="112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f t="shared" si="0"/>
        <v>0</v>
      </c>
    </row>
    <row r="14" spans="1:10">
      <c r="A14" s="113">
        <v>43843</v>
      </c>
      <c r="B14" s="112">
        <v>3</v>
      </c>
      <c r="C14" s="112">
        <v>155</v>
      </c>
      <c r="D14" s="112">
        <v>-50</v>
      </c>
      <c r="E14" s="112">
        <v>0</v>
      </c>
      <c r="F14" s="112">
        <v>105</v>
      </c>
      <c r="G14" s="112">
        <v>35.979999999999997</v>
      </c>
      <c r="H14" s="112">
        <v>17.37</v>
      </c>
      <c r="I14" s="112">
        <v>158.35</v>
      </c>
      <c r="J14" s="112">
        <f t="shared" si="0"/>
        <v>122.37</v>
      </c>
    </row>
    <row r="15" spans="1:10">
      <c r="A15" s="113">
        <v>43844</v>
      </c>
      <c r="B15" s="112">
        <v>0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f t="shared" si="0"/>
        <v>0</v>
      </c>
    </row>
    <row r="16" spans="1:10">
      <c r="A16" s="113">
        <v>43845</v>
      </c>
      <c r="B16" s="112">
        <v>3</v>
      </c>
      <c r="C16" s="112">
        <v>135</v>
      </c>
      <c r="D16" s="112">
        <v>-135</v>
      </c>
      <c r="E16" s="112">
        <v>0</v>
      </c>
      <c r="F16" s="112">
        <v>0</v>
      </c>
      <c r="G16" s="112">
        <v>35.97</v>
      </c>
      <c r="H16" s="112">
        <v>4.2</v>
      </c>
      <c r="I16" s="112">
        <v>40.17</v>
      </c>
      <c r="J16" s="112">
        <f t="shared" si="0"/>
        <v>4.2000000000000028</v>
      </c>
    </row>
    <row r="17" spans="1:10">
      <c r="A17" s="113">
        <v>43846</v>
      </c>
      <c r="B17" s="112">
        <v>4</v>
      </c>
      <c r="C17" s="112">
        <v>287.5</v>
      </c>
      <c r="D17" s="112">
        <v>-215</v>
      </c>
      <c r="E17" s="112">
        <v>0</v>
      </c>
      <c r="F17" s="112">
        <v>72.5</v>
      </c>
      <c r="G17" s="112">
        <v>47.96</v>
      </c>
      <c r="H17" s="112">
        <v>15.76</v>
      </c>
      <c r="I17" s="112">
        <v>136.22</v>
      </c>
      <c r="J17" s="112">
        <f t="shared" si="0"/>
        <v>88.259999999999991</v>
      </c>
    </row>
    <row r="18" spans="1:10">
      <c r="A18" s="113">
        <v>43847</v>
      </c>
      <c r="B18" s="112">
        <v>1</v>
      </c>
      <c r="C18" s="112">
        <v>45</v>
      </c>
      <c r="D18" s="112">
        <v>-4.5</v>
      </c>
      <c r="E18" s="112">
        <v>0</v>
      </c>
      <c r="F18" s="112">
        <v>40.5</v>
      </c>
      <c r="G18" s="112">
        <v>15.99</v>
      </c>
      <c r="H18" s="112">
        <v>5.65</v>
      </c>
      <c r="I18" s="112">
        <v>62.14</v>
      </c>
      <c r="J18" s="112">
        <f t="shared" si="0"/>
        <v>46.15</v>
      </c>
    </row>
    <row r="19" spans="1:10">
      <c r="A19" s="113">
        <v>43848</v>
      </c>
      <c r="B19" s="112">
        <v>0</v>
      </c>
      <c r="C19" s="112">
        <v>0</v>
      </c>
      <c r="D19" s="112">
        <v>0</v>
      </c>
      <c r="E19" s="112">
        <v>0</v>
      </c>
      <c r="F19" s="112">
        <v>0</v>
      </c>
      <c r="G19" s="112">
        <v>0</v>
      </c>
      <c r="H19" s="112">
        <v>0</v>
      </c>
      <c r="I19" s="112">
        <v>0</v>
      </c>
      <c r="J19" s="112">
        <f t="shared" si="0"/>
        <v>0</v>
      </c>
    </row>
    <row r="20" spans="1:10">
      <c r="A20" s="113">
        <v>43849</v>
      </c>
      <c r="B20" s="112">
        <v>1</v>
      </c>
      <c r="C20" s="112">
        <v>46</v>
      </c>
      <c r="D20" s="112">
        <v>-4.5999999999999996</v>
      </c>
      <c r="E20" s="112">
        <v>0</v>
      </c>
      <c r="F20" s="112">
        <v>41.4</v>
      </c>
      <c r="G20" s="112">
        <v>11.99</v>
      </c>
      <c r="H20" s="112">
        <v>5.88</v>
      </c>
      <c r="I20" s="112">
        <v>59.27</v>
      </c>
      <c r="J20" s="112">
        <f t="shared" si="0"/>
        <v>47.28</v>
      </c>
    </row>
    <row r="21" spans="1:10">
      <c r="A21" s="113">
        <v>43850</v>
      </c>
      <c r="B21" s="112">
        <v>7</v>
      </c>
      <c r="C21" s="112">
        <v>330</v>
      </c>
      <c r="D21" s="112">
        <v>-244</v>
      </c>
      <c r="E21" s="112">
        <v>0</v>
      </c>
      <c r="F21" s="112">
        <v>86</v>
      </c>
      <c r="G21" s="112">
        <v>73.94</v>
      </c>
      <c r="H21" s="112">
        <v>19.88</v>
      </c>
      <c r="I21" s="112">
        <v>179.82</v>
      </c>
      <c r="J21" s="112">
        <f t="shared" si="0"/>
        <v>105.88</v>
      </c>
    </row>
    <row r="22" spans="1:10">
      <c r="A22" s="113">
        <v>43851</v>
      </c>
      <c r="B22" s="112">
        <v>5</v>
      </c>
      <c r="C22" s="112">
        <v>400</v>
      </c>
      <c r="D22" s="112">
        <v>-400</v>
      </c>
      <c r="E22" s="112">
        <v>0</v>
      </c>
      <c r="F22" s="112">
        <v>0</v>
      </c>
      <c r="G22" s="112">
        <v>61.95</v>
      </c>
      <c r="H22" s="112">
        <v>7.16</v>
      </c>
      <c r="I22" s="112">
        <v>69.11</v>
      </c>
      <c r="J22" s="112">
        <f t="shared" si="0"/>
        <v>7.1599999999999966</v>
      </c>
    </row>
    <row r="23" spans="1:10">
      <c r="A23" s="113">
        <v>43852</v>
      </c>
      <c r="B23" s="112">
        <v>2</v>
      </c>
      <c r="C23" s="112">
        <v>110</v>
      </c>
      <c r="D23" s="112">
        <v>-55</v>
      </c>
      <c r="E23" s="112">
        <v>0</v>
      </c>
      <c r="F23" s="112">
        <v>55</v>
      </c>
      <c r="G23" s="112">
        <v>25.98</v>
      </c>
      <c r="H23" s="112">
        <v>9.44</v>
      </c>
      <c r="I23" s="112">
        <v>90.42</v>
      </c>
      <c r="J23" s="112">
        <f t="shared" si="0"/>
        <v>64.44</v>
      </c>
    </row>
    <row r="24" spans="1:10">
      <c r="A24" s="113">
        <v>43853</v>
      </c>
      <c r="B24" s="112">
        <v>4</v>
      </c>
      <c r="C24" s="112">
        <v>190</v>
      </c>
      <c r="D24" s="112">
        <v>-190</v>
      </c>
      <c r="E24" s="112">
        <v>0</v>
      </c>
      <c r="F24" s="112">
        <v>0</v>
      </c>
      <c r="G24" s="112">
        <v>47.96</v>
      </c>
      <c r="H24" s="112">
        <v>5.88</v>
      </c>
      <c r="I24" s="112">
        <v>53.84</v>
      </c>
      <c r="J24" s="112">
        <f t="shared" si="0"/>
        <v>5.8800000000000026</v>
      </c>
    </row>
    <row r="25" spans="1:10">
      <c r="A25" s="113">
        <v>43854</v>
      </c>
      <c r="B25" s="112">
        <v>3</v>
      </c>
      <c r="C25" s="112">
        <v>155</v>
      </c>
      <c r="D25" s="112">
        <v>-145</v>
      </c>
      <c r="E25" s="112">
        <v>0</v>
      </c>
      <c r="F25" s="112">
        <v>10</v>
      </c>
      <c r="G25" s="112">
        <v>35.97</v>
      </c>
      <c r="H25" s="112">
        <v>5.69</v>
      </c>
      <c r="I25" s="112">
        <v>51.66</v>
      </c>
      <c r="J25" s="112">
        <f t="shared" si="0"/>
        <v>15.689999999999998</v>
      </c>
    </row>
    <row r="26" spans="1:10">
      <c r="A26" s="113">
        <v>43855</v>
      </c>
      <c r="B26" s="112">
        <v>3</v>
      </c>
      <c r="C26" s="112">
        <v>135.99</v>
      </c>
      <c r="D26" s="112">
        <v>-90</v>
      </c>
      <c r="E26" s="112">
        <v>0</v>
      </c>
      <c r="F26" s="112">
        <v>45.99</v>
      </c>
      <c r="G26" s="112">
        <v>35.97</v>
      </c>
      <c r="H26" s="112">
        <v>10.29</v>
      </c>
      <c r="I26" s="112">
        <v>92.25</v>
      </c>
      <c r="J26" s="112">
        <f t="shared" si="0"/>
        <v>56.28</v>
      </c>
    </row>
    <row r="27" spans="1:10">
      <c r="A27" s="113">
        <v>43856</v>
      </c>
      <c r="B27" s="112">
        <v>1</v>
      </c>
      <c r="C27" s="112">
        <v>110</v>
      </c>
      <c r="D27" s="112">
        <v>-85</v>
      </c>
      <c r="E27" s="112">
        <v>0</v>
      </c>
      <c r="F27" s="112">
        <v>25</v>
      </c>
      <c r="G27" s="112">
        <v>11.99</v>
      </c>
      <c r="H27" s="112">
        <v>4.4400000000000004</v>
      </c>
      <c r="I27" s="112">
        <v>41.43</v>
      </c>
      <c r="J27" s="112">
        <f t="shared" si="0"/>
        <v>29.439999999999998</v>
      </c>
    </row>
    <row r="28" spans="1:10">
      <c r="A28" s="113">
        <v>43857</v>
      </c>
      <c r="B28" s="112">
        <v>0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f t="shared" si="0"/>
        <v>0</v>
      </c>
    </row>
    <row r="29" spans="1:10">
      <c r="A29" s="113">
        <v>43858</v>
      </c>
      <c r="B29" s="112">
        <v>2</v>
      </c>
      <c r="C29" s="112">
        <v>90</v>
      </c>
      <c r="D29" s="112">
        <v>-45</v>
      </c>
      <c r="E29" s="112">
        <v>0</v>
      </c>
      <c r="F29" s="112">
        <v>45</v>
      </c>
      <c r="G29" s="112">
        <v>23.98</v>
      </c>
      <c r="H29" s="112">
        <v>8.9700000000000006</v>
      </c>
      <c r="I29" s="112">
        <v>77.95</v>
      </c>
      <c r="J29" s="112">
        <f t="shared" si="0"/>
        <v>53.97</v>
      </c>
    </row>
    <row r="30" spans="1:10">
      <c r="A30" s="113">
        <v>43859</v>
      </c>
      <c r="B30" s="112">
        <v>1</v>
      </c>
      <c r="C30" s="112">
        <v>40</v>
      </c>
      <c r="D30" s="112">
        <v>-4</v>
      </c>
      <c r="E30" s="112">
        <v>0</v>
      </c>
      <c r="F30" s="112">
        <v>36</v>
      </c>
      <c r="G30" s="112">
        <v>11.99</v>
      </c>
      <c r="H30" s="112">
        <v>6.24</v>
      </c>
      <c r="I30" s="112">
        <v>54.23</v>
      </c>
      <c r="J30" s="112">
        <f t="shared" si="0"/>
        <v>42.239999999999995</v>
      </c>
    </row>
    <row r="31" spans="1:10">
      <c r="A31" s="113">
        <v>43860</v>
      </c>
      <c r="B31" s="112">
        <v>3</v>
      </c>
      <c r="C31" s="112">
        <v>245</v>
      </c>
      <c r="D31" s="112">
        <v>-95</v>
      </c>
      <c r="E31" s="112">
        <v>0</v>
      </c>
      <c r="F31" s="112">
        <v>150</v>
      </c>
      <c r="G31" s="112">
        <v>38.97</v>
      </c>
      <c r="H31" s="112">
        <v>24.45</v>
      </c>
      <c r="I31" s="112">
        <v>213.42</v>
      </c>
      <c r="J31" s="112">
        <f t="shared" si="0"/>
        <v>174.45</v>
      </c>
    </row>
    <row r="32" spans="1:10">
      <c r="A32" s="113">
        <v>43861</v>
      </c>
      <c r="B32" s="112">
        <v>0</v>
      </c>
      <c r="C32" s="112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f t="shared" si="0"/>
        <v>0</v>
      </c>
    </row>
    <row r="33" spans="1:10">
      <c r="A33" s="113"/>
      <c r="B33" s="114">
        <f t="shared" ref="B33:J33" si="1">SUM(B2:B32)</f>
        <v>80</v>
      </c>
      <c r="C33" s="114">
        <f t="shared" si="1"/>
        <v>4259.49</v>
      </c>
      <c r="D33" s="114">
        <f t="shared" si="1"/>
        <v>-3352.1</v>
      </c>
      <c r="E33" s="114">
        <f t="shared" si="1"/>
        <v>0</v>
      </c>
      <c r="F33" s="114">
        <f t="shared" si="1"/>
        <v>907.39</v>
      </c>
      <c r="G33" s="114">
        <f t="shared" si="1"/>
        <v>1192.0000000000005</v>
      </c>
      <c r="H33" s="114">
        <f t="shared" si="1"/>
        <v>249.40999999999997</v>
      </c>
      <c r="I33" s="114">
        <f t="shared" si="1"/>
        <v>2348.8000000000002</v>
      </c>
      <c r="J33" s="114">
        <f t="shared" si="1"/>
        <v>1156.8</v>
      </c>
    </row>
    <row r="34" spans="1:10">
      <c r="A34" s="113"/>
    </row>
    <row r="35" spans="1:10">
      <c r="A35" s="113">
        <v>43862</v>
      </c>
      <c r="B35" s="112">
        <v>2</v>
      </c>
      <c r="C35" s="112">
        <v>155</v>
      </c>
      <c r="D35" s="112">
        <v>-45</v>
      </c>
      <c r="E35" s="112">
        <v>0</v>
      </c>
      <c r="F35" s="112">
        <v>110</v>
      </c>
      <c r="G35" s="112">
        <v>27.98</v>
      </c>
      <c r="H35" s="112">
        <v>8.1999999999999993</v>
      </c>
      <c r="I35" s="112">
        <v>146.18</v>
      </c>
      <c r="J35" s="112">
        <f t="shared" si="0"/>
        <v>118.2</v>
      </c>
    </row>
    <row r="36" spans="1:10">
      <c r="A36" s="113">
        <v>43863</v>
      </c>
      <c r="B36" s="112">
        <v>0</v>
      </c>
      <c r="C36" s="112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f t="shared" si="0"/>
        <v>0</v>
      </c>
    </row>
    <row r="37" spans="1:10">
      <c r="A37" s="113">
        <v>43864</v>
      </c>
      <c r="B37" s="112">
        <v>1</v>
      </c>
      <c r="C37" s="112">
        <v>45</v>
      </c>
      <c r="D37" s="112">
        <v>-45</v>
      </c>
      <c r="E37" s="112">
        <v>0</v>
      </c>
      <c r="F37" s="112">
        <v>0</v>
      </c>
      <c r="G37" s="112">
        <v>13.99</v>
      </c>
      <c r="H37" s="112">
        <v>1.4</v>
      </c>
      <c r="I37" s="112">
        <v>15.39</v>
      </c>
      <c r="J37" s="112">
        <f t="shared" si="0"/>
        <v>1.4000000000000004</v>
      </c>
    </row>
    <row r="38" spans="1:10">
      <c r="A38" s="113">
        <v>43865</v>
      </c>
      <c r="B38" s="112">
        <v>1</v>
      </c>
      <c r="C38" s="112">
        <v>55</v>
      </c>
      <c r="D38" s="112">
        <v>-45</v>
      </c>
      <c r="E38" s="112">
        <v>0</v>
      </c>
      <c r="F38" s="112">
        <v>10</v>
      </c>
      <c r="G38" s="112">
        <v>11.99</v>
      </c>
      <c r="H38" s="112">
        <v>2.64</v>
      </c>
      <c r="I38" s="112">
        <v>24.63</v>
      </c>
      <c r="J38" s="112">
        <f t="shared" si="0"/>
        <v>12.639999999999999</v>
      </c>
    </row>
    <row r="39" spans="1:10">
      <c r="A39" s="113">
        <v>43866</v>
      </c>
      <c r="B39" s="112">
        <v>0</v>
      </c>
      <c r="C39" s="112">
        <v>0</v>
      </c>
      <c r="D39" s="112">
        <v>0</v>
      </c>
      <c r="E39" s="112">
        <v>0</v>
      </c>
      <c r="F39" s="112">
        <v>0</v>
      </c>
      <c r="G39" s="112">
        <v>0</v>
      </c>
      <c r="H39" s="112">
        <v>0</v>
      </c>
      <c r="I39" s="112">
        <v>0</v>
      </c>
      <c r="J39" s="112">
        <f t="shared" si="0"/>
        <v>0</v>
      </c>
    </row>
    <row r="40" spans="1:10">
      <c r="A40" s="113">
        <v>43867</v>
      </c>
      <c r="B40" s="112">
        <v>0</v>
      </c>
      <c r="C40" s="112">
        <v>0</v>
      </c>
      <c r="D40" s="112">
        <v>0</v>
      </c>
      <c r="E40" s="112">
        <v>0</v>
      </c>
      <c r="F40" s="112">
        <v>0</v>
      </c>
      <c r="G40" s="112">
        <v>0</v>
      </c>
      <c r="H40" s="112">
        <v>0</v>
      </c>
      <c r="I40" s="112">
        <v>0</v>
      </c>
      <c r="J40" s="112">
        <f t="shared" si="0"/>
        <v>0</v>
      </c>
    </row>
    <row r="41" spans="1:10">
      <c r="A41" s="113">
        <v>43868</v>
      </c>
      <c r="B41" s="112">
        <v>1</v>
      </c>
      <c r="C41" s="112">
        <v>45</v>
      </c>
      <c r="D41" s="112">
        <v>-4.5</v>
      </c>
      <c r="E41" s="112">
        <v>0</v>
      </c>
      <c r="F41" s="112">
        <v>40.5</v>
      </c>
      <c r="G41" s="112">
        <v>11.99</v>
      </c>
      <c r="H41" s="112">
        <v>6.82</v>
      </c>
      <c r="I41" s="112">
        <v>59.31</v>
      </c>
      <c r="J41" s="112">
        <f t="shared" si="0"/>
        <v>47.32</v>
      </c>
    </row>
    <row r="42" spans="1:10">
      <c r="A42" s="113">
        <v>43869</v>
      </c>
      <c r="B42" s="112">
        <v>1</v>
      </c>
      <c r="C42" s="112">
        <v>100</v>
      </c>
      <c r="D42" s="112">
        <v>-10</v>
      </c>
      <c r="E42" s="112">
        <v>0</v>
      </c>
      <c r="F42" s="112">
        <v>90</v>
      </c>
      <c r="G42" s="112">
        <v>11.99</v>
      </c>
      <c r="H42" s="112">
        <v>11.45</v>
      </c>
      <c r="I42" s="112">
        <v>113.44</v>
      </c>
      <c r="J42" s="112">
        <f t="shared" si="0"/>
        <v>101.45</v>
      </c>
    </row>
    <row r="43" spans="1:10">
      <c r="A43" s="113">
        <v>43870</v>
      </c>
      <c r="B43" s="112">
        <v>0</v>
      </c>
      <c r="C43" s="112">
        <v>0</v>
      </c>
      <c r="D43" s="112">
        <v>0</v>
      </c>
      <c r="E43" s="112">
        <v>0</v>
      </c>
      <c r="F43" s="112">
        <v>0</v>
      </c>
      <c r="G43" s="112">
        <v>0</v>
      </c>
      <c r="H43" s="112">
        <v>0</v>
      </c>
      <c r="I43" s="112">
        <v>0</v>
      </c>
      <c r="J43" s="112">
        <f t="shared" si="0"/>
        <v>0</v>
      </c>
    </row>
    <row r="44" spans="1:10">
      <c r="A44" s="113">
        <v>43871</v>
      </c>
      <c r="B44" s="112">
        <v>1</v>
      </c>
      <c r="C44" s="112">
        <v>45</v>
      </c>
      <c r="D44" s="112">
        <v>-45</v>
      </c>
      <c r="E44" s="112">
        <v>0</v>
      </c>
      <c r="F44" s="112">
        <v>0</v>
      </c>
      <c r="G44" s="112">
        <v>11.99</v>
      </c>
      <c r="H44" s="112">
        <v>1.56</v>
      </c>
      <c r="I44" s="112">
        <v>13.55</v>
      </c>
      <c r="J44" s="112">
        <f t="shared" si="0"/>
        <v>1.5600000000000005</v>
      </c>
    </row>
    <row r="45" spans="1:10">
      <c r="A45" s="113">
        <v>43872</v>
      </c>
      <c r="B45" s="112">
        <v>3</v>
      </c>
      <c r="C45" s="112">
        <v>180</v>
      </c>
      <c r="D45" s="112">
        <v>-90</v>
      </c>
      <c r="E45" s="112">
        <v>0</v>
      </c>
      <c r="F45" s="112">
        <v>90</v>
      </c>
      <c r="G45" s="112">
        <v>25.98</v>
      </c>
      <c r="H45" s="112">
        <v>14.4</v>
      </c>
      <c r="I45" s="112">
        <v>130.38</v>
      </c>
      <c r="J45" s="112">
        <f t="shared" si="0"/>
        <v>104.39999999999999</v>
      </c>
    </row>
    <row r="46" spans="1:10">
      <c r="A46" s="113">
        <v>43873</v>
      </c>
      <c r="B46" s="112">
        <v>2</v>
      </c>
      <c r="C46" s="112">
        <v>90</v>
      </c>
      <c r="D46" s="112">
        <v>-49.5</v>
      </c>
      <c r="E46" s="112">
        <v>0</v>
      </c>
      <c r="F46" s="112">
        <v>40.5</v>
      </c>
      <c r="G46" s="112">
        <v>23.98</v>
      </c>
      <c r="H46" s="112">
        <v>3.94</v>
      </c>
      <c r="I46" s="112">
        <v>68.42</v>
      </c>
      <c r="J46" s="112">
        <f t="shared" si="0"/>
        <v>44.44</v>
      </c>
    </row>
    <row r="47" spans="1:10">
      <c r="A47" s="113">
        <v>43874</v>
      </c>
      <c r="B47" s="112">
        <v>1</v>
      </c>
      <c r="C47" s="112">
        <v>45</v>
      </c>
      <c r="D47" s="112">
        <v>-45</v>
      </c>
      <c r="E47" s="112">
        <v>0</v>
      </c>
      <c r="F47" s="112">
        <v>0</v>
      </c>
      <c r="G47" s="112">
        <v>11.99</v>
      </c>
      <c r="H47" s="112">
        <v>1.32</v>
      </c>
      <c r="I47" s="112">
        <v>13.31</v>
      </c>
      <c r="J47" s="112">
        <f t="shared" si="0"/>
        <v>1.3200000000000003</v>
      </c>
    </row>
    <row r="48" spans="1:10">
      <c r="A48" s="113">
        <v>43875</v>
      </c>
      <c r="B48" s="112">
        <v>0</v>
      </c>
      <c r="C48" s="112">
        <v>0</v>
      </c>
      <c r="D48" s="112">
        <v>0</v>
      </c>
      <c r="E48" s="112">
        <v>0</v>
      </c>
      <c r="F48" s="112">
        <v>0</v>
      </c>
      <c r="G48" s="112">
        <v>0</v>
      </c>
      <c r="H48" s="112">
        <v>0</v>
      </c>
      <c r="I48" s="112">
        <v>0</v>
      </c>
      <c r="J48" s="112">
        <f t="shared" si="0"/>
        <v>0</v>
      </c>
    </row>
    <row r="49" spans="1:10">
      <c r="A49" s="113">
        <v>43876</v>
      </c>
      <c r="B49" s="112">
        <v>0</v>
      </c>
      <c r="C49" s="112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f t="shared" si="0"/>
        <v>0</v>
      </c>
    </row>
    <row r="50" spans="1:10">
      <c r="A50" s="113">
        <v>43877</v>
      </c>
      <c r="B50" s="112">
        <v>1</v>
      </c>
      <c r="C50" s="112">
        <v>55</v>
      </c>
      <c r="D50" s="112">
        <v>-45</v>
      </c>
      <c r="E50" s="112">
        <v>0</v>
      </c>
      <c r="F50" s="112">
        <v>10</v>
      </c>
      <c r="G50" s="112">
        <v>11.99</v>
      </c>
      <c r="H50" s="112">
        <v>2.86</v>
      </c>
      <c r="I50" s="112">
        <v>24.85</v>
      </c>
      <c r="J50" s="112">
        <f t="shared" si="0"/>
        <v>12.860000000000001</v>
      </c>
    </row>
    <row r="51" spans="1:10">
      <c r="A51" s="113">
        <v>43878</v>
      </c>
      <c r="B51" s="112">
        <v>0</v>
      </c>
      <c r="C51" s="112">
        <v>0</v>
      </c>
      <c r="D51" s="112">
        <v>0</v>
      </c>
      <c r="E51" s="112">
        <v>0</v>
      </c>
      <c r="F51" s="112">
        <v>0</v>
      </c>
      <c r="G51" s="112">
        <v>0</v>
      </c>
      <c r="H51" s="112">
        <v>0</v>
      </c>
      <c r="I51" s="112">
        <v>0</v>
      </c>
      <c r="J51" s="112">
        <f t="shared" si="0"/>
        <v>0</v>
      </c>
    </row>
    <row r="52" spans="1:10">
      <c r="A52" s="113">
        <v>43879</v>
      </c>
      <c r="B52" s="112">
        <v>0</v>
      </c>
      <c r="C52" s="112">
        <v>0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f t="shared" si="0"/>
        <v>0</v>
      </c>
    </row>
    <row r="53" spans="1:10">
      <c r="A53" s="113">
        <v>43880</v>
      </c>
      <c r="B53" s="112">
        <v>0</v>
      </c>
      <c r="C53" s="112">
        <v>0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f t="shared" si="0"/>
        <v>0</v>
      </c>
    </row>
    <row r="54" spans="1:10">
      <c r="A54" s="113">
        <v>43881</v>
      </c>
      <c r="B54" s="112">
        <v>0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f t="shared" si="0"/>
        <v>0</v>
      </c>
    </row>
    <row r="55" spans="1:10">
      <c r="A55" s="113">
        <v>43882</v>
      </c>
      <c r="B55" s="112">
        <v>0</v>
      </c>
      <c r="C55" s="112">
        <v>0</v>
      </c>
      <c r="D55" s="112">
        <v>0</v>
      </c>
      <c r="E55" s="112">
        <v>0</v>
      </c>
      <c r="F55" s="112">
        <v>0</v>
      </c>
      <c r="G55" s="112">
        <v>0</v>
      </c>
      <c r="H55" s="112">
        <v>0</v>
      </c>
      <c r="I55" s="112">
        <v>0</v>
      </c>
      <c r="J55" s="112">
        <f t="shared" si="0"/>
        <v>0</v>
      </c>
    </row>
    <row r="56" spans="1:10">
      <c r="A56" s="113">
        <v>43883</v>
      </c>
      <c r="B56" s="112">
        <v>0</v>
      </c>
      <c r="C56" s="112">
        <v>0</v>
      </c>
      <c r="D56" s="112">
        <v>0</v>
      </c>
      <c r="E56" s="112">
        <v>0</v>
      </c>
      <c r="F56" s="112">
        <v>0</v>
      </c>
      <c r="G56" s="112">
        <v>0</v>
      </c>
      <c r="H56" s="112">
        <v>0</v>
      </c>
      <c r="I56" s="112">
        <v>0</v>
      </c>
      <c r="J56" s="112">
        <f t="shared" si="0"/>
        <v>0</v>
      </c>
    </row>
    <row r="57" spans="1:10">
      <c r="A57" s="113">
        <v>43884</v>
      </c>
      <c r="B57" s="112">
        <v>0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f t="shared" si="0"/>
        <v>0</v>
      </c>
    </row>
    <row r="58" spans="1:10">
      <c r="A58" s="113">
        <v>43885</v>
      </c>
      <c r="B58" s="112">
        <v>0</v>
      </c>
      <c r="C58" s="112">
        <v>0</v>
      </c>
      <c r="D58" s="112">
        <v>0</v>
      </c>
      <c r="E58" s="112">
        <v>0</v>
      </c>
      <c r="F58" s="112">
        <v>0</v>
      </c>
      <c r="G58" s="112">
        <v>0</v>
      </c>
      <c r="H58" s="112">
        <v>0</v>
      </c>
      <c r="I58" s="112">
        <v>0</v>
      </c>
      <c r="J58" s="112">
        <f t="shared" si="0"/>
        <v>0</v>
      </c>
    </row>
    <row r="59" spans="1:10">
      <c r="A59" s="113">
        <v>43886</v>
      </c>
      <c r="B59" s="112">
        <v>1</v>
      </c>
      <c r="C59" s="112">
        <v>45</v>
      </c>
      <c r="D59" s="112">
        <v>-25</v>
      </c>
      <c r="E59" s="112">
        <v>0</v>
      </c>
      <c r="F59" s="112">
        <v>20</v>
      </c>
      <c r="G59" s="112">
        <v>11.99</v>
      </c>
      <c r="H59" s="112">
        <v>3.84</v>
      </c>
      <c r="I59" s="112">
        <v>35.83</v>
      </c>
      <c r="J59" s="112">
        <f t="shared" si="0"/>
        <v>23.839999999999996</v>
      </c>
    </row>
    <row r="60" spans="1:10">
      <c r="A60" s="113">
        <v>43887</v>
      </c>
      <c r="B60" s="112">
        <v>0</v>
      </c>
      <c r="C60" s="112">
        <v>0</v>
      </c>
      <c r="D60" s="112">
        <v>0</v>
      </c>
      <c r="E60" s="112">
        <v>0</v>
      </c>
      <c r="F60" s="112">
        <v>0</v>
      </c>
      <c r="G60" s="112">
        <v>0</v>
      </c>
      <c r="H60" s="112">
        <v>0</v>
      </c>
      <c r="I60" s="112">
        <v>0</v>
      </c>
      <c r="J60" s="112">
        <f t="shared" si="0"/>
        <v>0</v>
      </c>
    </row>
    <row r="61" spans="1:10">
      <c r="A61" s="113">
        <v>43888</v>
      </c>
      <c r="B61" s="112">
        <v>0</v>
      </c>
      <c r="C61" s="112">
        <v>0</v>
      </c>
      <c r="D61" s="112">
        <v>0</v>
      </c>
      <c r="E61" s="112">
        <v>0</v>
      </c>
      <c r="F61" s="112">
        <v>0</v>
      </c>
      <c r="G61" s="112">
        <v>0</v>
      </c>
      <c r="H61" s="112">
        <v>0</v>
      </c>
      <c r="I61" s="112">
        <v>0</v>
      </c>
      <c r="J61" s="112">
        <f t="shared" si="0"/>
        <v>0</v>
      </c>
    </row>
    <row r="62" spans="1:10">
      <c r="A62" s="113">
        <v>43889</v>
      </c>
      <c r="B62" s="112">
        <v>3</v>
      </c>
      <c r="C62" s="112">
        <v>155</v>
      </c>
      <c r="D62" s="112">
        <v>-155</v>
      </c>
      <c r="E62" s="112">
        <v>0</v>
      </c>
      <c r="F62" s="112">
        <v>0</v>
      </c>
      <c r="G62" s="112">
        <v>39.97</v>
      </c>
      <c r="H62" s="112">
        <v>4.55</v>
      </c>
      <c r="I62" s="112">
        <v>44.52</v>
      </c>
      <c r="J62" s="112">
        <f t="shared" si="0"/>
        <v>4.5500000000000043</v>
      </c>
    </row>
    <row r="63" spans="1:10">
      <c r="A63" s="113">
        <v>43890</v>
      </c>
      <c r="B63" s="112">
        <v>2</v>
      </c>
      <c r="C63" s="112">
        <v>85</v>
      </c>
      <c r="D63" s="112">
        <v>-49</v>
      </c>
      <c r="E63" s="112">
        <v>0</v>
      </c>
      <c r="F63" s="112">
        <v>36</v>
      </c>
      <c r="G63" s="112">
        <v>23.98</v>
      </c>
      <c r="H63" s="112">
        <v>7.56</v>
      </c>
      <c r="I63" s="112">
        <v>67.540000000000006</v>
      </c>
      <c r="J63" s="112">
        <f t="shared" si="0"/>
        <v>43.56</v>
      </c>
    </row>
    <row r="64" spans="1:10">
      <c r="A64" s="113"/>
      <c r="B64" s="114">
        <f>SUM(B35:B63)</f>
        <v>20</v>
      </c>
      <c r="C64" s="114">
        <f t="shared" ref="C64:J64" si="2">SUM(C35:C63)</f>
        <v>1100</v>
      </c>
      <c r="D64" s="114">
        <f t="shared" si="2"/>
        <v>-653</v>
      </c>
      <c r="E64" s="114">
        <f t="shared" si="2"/>
        <v>0</v>
      </c>
      <c r="F64" s="114">
        <f t="shared" si="2"/>
        <v>447</v>
      </c>
      <c r="G64" s="114">
        <f t="shared" si="2"/>
        <v>239.81</v>
      </c>
      <c r="H64" s="114">
        <f t="shared" si="2"/>
        <v>70.539999999999992</v>
      </c>
      <c r="I64" s="114">
        <f t="shared" si="2"/>
        <v>757.34999999999991</v>
      </c>
      <c r="J64" s="114">
        <f t="shared" si="2"/>
        <v>517.54</v>
      </c>
    </row>
    <row r="65" spans="1:10">
      <c r="A65" s="113"/>
    </row>
    <row r="66" spans="1:10">
      <c r="A66" s="113">
        <v>43891</v>
      </c>
      <c r="B66" s="112">
        <v>2</v>
      </c>
      <c r="C66" s="112">
        <v>242</v>
      </c>
      <c r="D66" s="112">
        <v>-242</v>
      </c>
      <c r="E66" s="112">
        <v>0</v>
      </c>
      <c r="F66" s="112">
        <v>0</v>
      </c>
      <c r="G66" s="112">
        <v>11.99</v>
      </c>
      <c r="H66" s="112">
        <v>1.44</v>
      </c>
      <c r="I66" s="112">
        <v>13.43</v>
      </c>
      <c r="J66" s="112">
        <f t="shared" si="0"/>
        <v>1.4399999999999995</v>
      </c>
    </row>
    <row r="67" spans="1:10">
      <c r="A67" s="113">
        <v>43892</v>
      </c>
      <c r="B67" s="112">
        <v>0</v>
      </c>
      <c r="C67" s="112">
        <v>0</v>
      </c>
      <c r="D67" s="112">
        <v>0</v>
      </c>
      <c r="E67" s="112">
        <v>0</v>
      </c>
      <c r="F67" s="112">
        <v>0</v>
      </c>
      <c r="G67" s="112">
        <v>0</v>
      </c>
      <c r="H67" s="112">
        <v>0</v>
      </c>
      <c r="I67" s="112">
        <v>0</v>
      </c>
      <c r="J67" s="112">
        <f t="shared" si="0"/>
        <v>0</v>
      </c>
    </row>
    <row r="68" spans="1:10">
      <c r="A68" s="113">
        <v>43893</v>
      </c>
      <c r="B68" s="112">
        <v>3</v>
      </c>
      <c r="C68" s="112">
        <v>182</v>
      </c>
      <c r="D68" s="112">
        <v>-90</v>
      </c>
      <c r="E68" s="112">
        <v>0</v>
      </c>
      <c r="F68" s="112">
        <v>92</v>
      </c>
      <c r="G68" s="112">
        <v>39.97</v>
      </c>
      <c r="H68" s="112">
        <v>17.600000000000001</v>
      </c>
      <c r="I68" s="112">
        <v>149.57</v>
      </c>
      <c r="J68" s="112">
        <f t="shared" si="0"/>
        <v>109.6</v>
      </c>
    </row>
    <row r="69" spans="1:10">
      <c r="A69" s="113">
        <v>43894</v>
      </c>
      <c r="B69" s="112">
        <v>1</v>
      </c>
      <c r="C69" s="112">
        <v>40</v>
      </c>
      <c r="D69" s="112">
        <v>-40</v>
      </c>
      <c r="E69" s="112">
        <v>0</v>
      </c>
      <c r="F69" s="112">
        <v>0</v>
      </c>
      <c r="G69" s="112">
        <v>11.99</v>
      </c>
      <c r="H69" s="112">
        <v>1.44</v>
      </c>
      <c r="I69" s="112">
        <v>13.43</v>
      </c>
      <c r="J69" s="112">
        <f t="shared" si="0"/>
        <v>1.4399999999999995</v>
      </c>
    </row>
    <row r="70" spans="1:10">
      <c r="A70" s="113">
        <v>43895</v>
      </c>
      <c r="B70" s="112">
        <v>1</v>
      </c>
      <c r="C70" s="112">
        <v>155</v>
      </c>
      <c r="D70" s="112">
        <v>-155</v>
      </c>
      <c r="E70" s="112">
        <v>0</v>
      </c>
      <c r="F70" s="112">
        <v>0</v>
      </c>
      <c r="G70" s="112">
        <v>11.99</v>
      </c>
      <c r="H70" s="112">
        <v>1.56</v>
      </c>
      <c r="I70" s="112">
        <v>13.55</v>
      </c>
      <c r="J70" s="112">
        <f t="shared" si="0"/>
        <v>1.5600000000000005</v>
      </c>
    </row>
    <row r="71" spans="1:10">
      <c r="A71" s="113">
        <v>43896</v>
      </c>
      <c r="B71" s="112">
        <v>0</v>
      </c>
      <c r="C71" s="112">
        <v>0</v>
      </c>
      <c r="D71" s="112">
        <v>0</v>
      </c>
      <c r="E71" s="112">
        <v>0</v>
      </c>
      <c r="F71" s="112">
        <v>0</v>
      </c>
      <c r="G71" s="112">
        <v>0</v>
      </c>
      <c r="H71" s="112">
        <v>0</v>
      </c>
      <c r="I71" s="112">
        <v>0</v>
      </c>
      <c r="J71" s="112">
        <f t="shared" ref="J71:J128" si="3">I71-G71</f>
        <v>0</v>
      </c>
    </row>
    <row r="72" spans="1:10">
      <c r="A72" s="113">
        <v>43897</v>
      </c>
      <c r="B72" s="112">
        <v>0</v>
      </c>
      <c r="C72" s="112">
        <v>0</v>
      </c>
      <c r="D72" s="112">
        <v>0</v>
      </c>
      <c r="E72" s="112">
        <v>0</v>
      </c>
      <c r="F72" s="112">
        <v>0</v>
      </c>
      <c r="G72" s="112">
        <v>0</v>
      </c>
      <c r="H72" s="112">
        <v>0</v>
      </c>
      <c r="I72" s="112">
        <v>0</v>
      </c>
      <c r="J72" s="112">
        <f t="shared" si="3"/>
        <v>0</v>
      </c>
    </row>
    <row r="73" spans="1:10">
      <c r="A73" s="113">
        <v>43898</v>
      </c>
      <c r="B73" s="112">
        <v>0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f t="shared" si="3"/>
        <v>0</v>
      </c>
    </row>
    <row r="74" spans="1:10">
      <c r="A74" s="113">
        <v>43899</v>
      </c>
      <c r="B74" s="112">
        <v>1</v>
      </c>
      <c r="C74" s="112">
        <v>45</v>
      </c>
      <c r="D74" s="112">
        <v>-45</v>
      </c>
      <c r="E74" s="112">
        <v>0</v>
      </c>
      <c r="F74" s="112">
        <v>0</v>
      </c>
      <c r="G74" s="112">
        <v>15.99</v>
      </c>
      <c r="H74" s="112">
        <v>1.6</v>
      </c>
      <c r="I74" s="112">
        <v>17.59</v>
      </c>
      <c r="J74" s="112">
        <f t="shared" si="3"/>
        <v>1.5999999999999996</v>
      </c>
    </row>
    <row r="75" spans="1:10">
      <c r="A75" s="113">
        <v>43900</v>
      </c>
      <c r="B75" s="112">
        <v>0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f t="shared" si="3"/>
        <v>0</v>
      </c>
    </row>
    <row r="76" spans="1:10">
      <c r="A76" s="113">
        <v>43901</v>
      </c>
      <c r="B76" s="112">
        <v>0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f t="shared" si="3"/>
        <v>0</v>
      </c>
    </row>
    <row r="77" spans="1:10">
      <c r="A77" s="113">
        <v>43902</v>
      </c>
      <c r="B77" s="112">
        <v>0</v>
      </c>
      <c r="C77" s="112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f t="shared" si="3"/>
        <v>0</v>
      </c>
    </row>
    <row r="78" spans="1:10">
      <c r="A78" s="113">
        <v>43903</v>
      </c>
      <c r="B78" s="112">
        <v>0</v>
      </c>
      <c r="C78" s="112">
        <v>0</v>
      </c>
      <c r="D78" s="112">
        <v>0</v>
      </c>
      <c r="E78" s="112">
        <v>0</v>
      </c>
      <c r="F78" s="112">
        <v>0</v>
      </c>
      <c r="G78" s="112">
        <v>0</v>
      </c>
      <c r="H78" s="112">
        <v>0</v>
      </c>
      <c r="I78" s="112">
        <v>0</v>
      </c>
      <c r="J78" s="112">
        <f t="shared" si="3"/>
        <v>0</v>
      </c>
    </row>
    <row r="79" spans="1:10">
      <c r="A79" s="113">
        <v>43904</v>
      </c>
      <c r="B79" s="112">
        <v>1</v>
      </c>
      <c r="C79" s="112">
        <v>55</v>
      </c>
      <c r="D79" s="112">
        <v>-55</v>
      </c>
      <c r="E79" s="112">
        <v>0</v>
      </c>
      <c r="F79" s="112">
        <v>0</v>
      </c>
      <c r="G79" s="112">
        <v>11.99</v>
      </c>
      <c r="H79" s="112">
        <v>1.44</v>
      </c>
      <c r="I79" s="112">
        <v>13.43</v>
      </c>
      <c r="J79" s="112">
        <f t="shared" si="3"/>
        <v>1.4399999999999995</v>
      </c>
    </row>
    <row r="80" spans="1:10">
      <c r="A80" s="113">
        <v>43905</v>
      </c>
      <c r="B80" s="112">
        <v>0</v>
      </c>
      <c r="C80" s="112">
        <v>0</v>
      </c>
      <c r="D80" s="112">
        <v>0</v>
      </c>
      <c r="E80" s="112">
        <v>0</v>
      </c>
      <c r="F80" s="112">
        <v>0</v>
      </c>
      <c r="G80" s="112">
        <v>0</v>
      </c>
      <c r="H80" s="112">
        <v>0</v>
      </c>
      <c r="I80" s="112">
        <v>0</v>
      </c>
      <c r="J80" s="112">
        <f t="shared" si="3"/>
        <v>0</v>
      </c>
    </row>
    <row r="81" spans="1:10">
      <c r="A81" s="113">
        <v>43906</v>
      </c>
      <c r="B81" s="112">
        <v>0</v>
      </c>
      <c r="C81" s="112">
        <v>0</v>
      </c>
      <c r="D81" s="112">
        <v>0</v>
      </c>
      <c r="E81" s="112">
        <v>0</v>
      </c>
      <c r="F81" s="112">
        <v>0</v>
      </c>
      <c r="G81" s="112">
        <v>0</v>
      </c>
      <c r="H81" s="112">
        <v>0</v>
      </c>
      <c r="I81" s="112">
        <v>0</v>
      </c>
      <c r="J81" s="112">
        <f t="shared" si="3"/>
        <v>0</v>
      </c>
    </row>
    <row r="82" spans="1:10">
      <c r="A82" s="113">
        <v>43907</v>
      </c>
      <c r="B82" s="112">
        <v>0</v>
      </c>
      <c r="C82" s="112">
        <v>0</v>
      </c>
      <c r="D82" s="112">
        <v>0</v>
      </c>
      <c r="E82" s="112">
        <v>0</v>
      </c>
      <c r="F82" s="112">
        <v>0</v>
      </c>
      <c r="G82" s="112">
        <v>0</v>
      </c>
      <c r="H82" s="112">
        <v>0</v>
      </c>
      <c r="I82" s="112">
        <v>0</v>
      </c>
      <c r="J82" s="112">
        <f t="shared" si="3"/>
        <v>0</v>
      </c>
    </row>
    <row r="83" spans="1:10">
      <c r="A83" s="113">
        <v>43908</v>
      </c>
      <c r="B83" s="112">
        <v>0</v>
      </c>
      <c r="C83" s="112">
        <v>0</v>
      </c>
      <c r="D83" s="112">
        <v>0</v>
      </c>
      <c r="E83" s="112">
        <v>0</v>
      </c>
      <c r="F83" s="112">
        <v>0</v>
      </c>
      <c r="G83" s="112">
        <v>0</v>
      </c>
      <c r="H83" s="112">
        <v>0</v>
      </c>
      <c r="I83" s="112">
        <v>0</v>
      </c>
      <c r="J83" s="112">
        <f t="shared" si="3"/>
        <v>0</v>
      </c>
    </row>
    <row r="84" spans="1:10">
      <c r="A84" s="113">
        <v>43909</v>
      </c>
      <c r="B84" s="112">
        <v>0</v>
      </c>
      <c r="C84" s="112">
        <v>0</v>
      </c>
      <c r="D84" s="112">
        <v>0</v>
      </c>
      <c r="E84" s="112">
        <v>0</v>
      </c>
      <c r="F84" s="112">
        <v>0</v>
      </c>
      <c r="G84" s="112">
        <v>0</v>
      </c>
      <c r="H84" s="112">
        <v>0</v>
      </c>
      <c r="I84" s="112">
        <v>0</v>
      </c>
      <c r="J84" s="112">
        <f t="shared" si="3"/>
        <v>0</v>
      </c>
    </row>
    <row r="85" spans="1:10">
      <c r="A85" s="113">
        <v>43910</v>
      </c>
      <c r="B85" s="112">
        <v>0</v>
      </c>
      <c r="C85" s="112">
        <v>0</v>
      </c>
      <c r="D85" s="112">
        <v>0</v>
      </c>
      <c r="E85" s="112">
        <v>0</v>
      </c>
      <c r="F85" s="112">
        <v>0</v>
      </c>
      <c r="G85" s="112">
        <v>0</v>
      </c>
      <c r="H85" s="112">
        <v>0</v>
      </c>
      <c r="I85" s="112">
        <v>0</v>
      </c>
      <c r="J85" s="112">
        <f t="shared" si="3"/>
        <v>0</v>
      </c>
    </row>
    <row r="86" spans="1:10">
      <c r="A86" s="113">
        <v>43911</v>
      </c>
      <c r="B86" s="112">
        <v>1</v>
      </c>
      <c r="C86" s="112">
        <v>58</v>
      </c>
      <c r="D86" s="112">
        <v>-11.6</v>
      </c>
      <c r="E86" s="112">
        <v>0</v>
      </c>
      <c r="F86" s="112">
        <v>46.4</v>
      </c>
      <c r="G86" s="112">
        <v>11.99</v>
      </c>
      <c r="H86" s="112">
        <v>7.74</v>
      </c>
      <c r="I86" s="112">
        <v>66.13</v>
      </c>
      <c r="J86" s="112">
        <f t="shared" si="3"/>
        <v>54.139999999999993</v>
      </c>
    </row>
    <row r="87" spans="1:10">
      <c r="A87" s="113">
        <v>43912</v>
      </c>
      <c r="B87" s="112">
        <v>3</v>
      </c>
      <c r="C87" s="112">
        <v>125</v>
      </c>
      <c r="D87" s="112">
        <v>-25</v>
      </c>
      <c r="E87" s="112">
        <v>0</v>
      </c>
      <c r="F87" s="112">
        <v>100</v>
      </c>
      <c r="G87" s="112">
        <v>35.97</v>
      </c>
      <c r="H87" s="112">
        <v>17.43</v>
      </c>
      <c r="I87" s="112">
        <v>153.4</v>
      </c>
      <c r="J87" s="112">
        <f t="shared" si="3"/>
        <v>117.43</v>
      </c>
    </row>
    <row r="88" spans="1:10">
      <c r="A88" s="113">
        <v>43913</v>
      </c>
      <c r="B88" s="112">
        <v>3</v>
      </c>
      <c r="C88" s="112">
        <v>145</v>
      </c>
      <c r="D88" s="112">
        <v>-145</v>
      </c>
      <c r="E88" s="112">
        <v>0</v>
      </c>
      <c r="F88" s="112">
        <v>0</v>
      </c>
      <c r="G88" s="112">
        <v>39.97</v>
      </c>
      <c r="H88" s="112">
        <v>4.8</v>
      </c>
      <c r="I88" s="112">
        <v>44.77</v>
      </c>
      <c r="J88" s="112">
        <f t="shared" si="3"/>
        <v>4.8000000000000043</v>
      </c>
    </row>
    <row r="89" spans="1:10">
      <c r="A89" s="113">
        <v>43914</v>
      </c>
      <c r="B89" s="112">
        <v>6</v>
      </c>
      <c r="C89" s="112">
        <v>474.97</v>
      </c>
      <c r="D89" s="112">
        <v>-282.99</v>
      </c>
      <c r="E89" s="112">
        <v>0</v>
      </c>
      <c r="F89" s="112">
        <v>191.98</v>
      </c>
      <c r="G89" s="112">
        <v>83.94</v>
      </c>
      <c r="H89" s="112">
        <v>19.489999999999998</v>
      </c>
      <c r="I89" s="112">
        <v>295.41000000000003</v>
      </c>
      <c r="J89" s="112">
        <f t="shared" si="3"/>
        <v>211.47000000000003</v>
      </c>
    </row>
    <row r="90" spans="1:10">
      <c r="A90" s="113">
        <v>43915</v>
      </c>
      <c r="B90" s="112">
        <v>4</v>
      </c>
      <c r="C90" s="112">
        <v>224.97</v>
      </c>
      <c r="D90" s="112">
        <v>-18</v>
      </c>
      <c r="E90" s="112">
        <v>0</v>
      </c>
      <c r="F90" s="112">
        <v>206.97</v>
      </c>
      <c r="G90" s="112">
        <v>57.96</v>
      </c>
      <c r="H90" s="112">
        <v>25.32</v>
      </c>
      <c r="I90" s="112">
        <v>290.25</v>
      </c>
      <c r="J90" s="112">
        <f t="shared" si="3"/>
        <v>232.29</v>
      </c>
    </row>
    <row r="91" spans="1:10">
      <c r="A91" s="113">
        <v>43916</v>
      </c>
      <c r="B91" s="112">
        <v>4</v>
      </c>
      <c r="C91" s="112">
        <v>179.97</v>
      </c>
      <c r="D91" s="112">
        <v>-49.49</v>
      </c>
      <c r="E91" s="112">
        <v>0</v>
      </c>
      <c r="F91" s="112">
        <v>130.47999999999999</v>
      </c>
      <c r="G91" s="112">
        <v>55.96</v>
      </c>
      <c r="H91" s="112">
        <v>16.149999999999999</v>
      </c>
      <c r="I91" s="112">
        <v>202.59</v>
      </c>
      <c r="J91" s="112">
        <f t="shared" si="3"/>
        <v>146.63</v>
      </c>
    </row>
    <row r="92" spans="1:10">
      <c r="A92" s="113">
        <v>43917</v>
      </c>
      <c r="B92" s="112">
        <v>5</v>
      </c>
      <c r="C92" s="112">
        <v>279.95999999999998</v>
      </c>
      <c r="D92" s="112">
        <v>-63.99</v>
      </c>
      <c r="E92" s="112">
        <v>0</v>
      </c>
      <c r="F92" s="112">
        <v>215.97</v>
      </c>
      <c r="G92" s="112">
        <v>69.95</v>
      </c>
      <c r="H92" s="112">
        <v>26.2</v>
      </c>
      <c r="I92" s="112">
        <v>312.12</v>
      </c>
      <c r="J92" s="112">
        <f t="shared" si="3"/>
        <v>242.17000000000002</v>
      </c>
    </row>
    <row r="93" spans="1:10">
      <c r="A93" s="113">
        <v>43918</v>
      </c>
      <c r="B93" s="112">
        <v>5</v>
      </c>
      <c r="C93" s="112">
        <v>224.97</v>
      </c>
      <c r="D93" s="112">
        <v>-53.99</v>
      </c>
      <c r="E93" s="112">
        <v>0</v>
      </c>
      <c r="F93" s="112">
        <v>170.98</v>
      </c>
      <c r="G93" s="112">
        <v>69.95</v>
      </c>
      <c r="H93" s="112">
        <v>21.94</v>
      </c>
      <c r="I93" s="112">
        <v>262.87</v>
      </c>
      <c r="J93" s="112">
        <f t="shared" si="3"/>
        <v>192.92000000000002</v>
      </c>
    </row>
    <row r="94" spans="1:10">
      <c r="A94" s="113">
        <v>43919</v>
      </c>
      <c r="B94" s="112">
        <v>10</v>
      </c>
      <c r="C94" s="112">
        <v>489.97</v>
      </c>
      <c r="D94" s="112">
        <v>-310.99</v>
      </c>
      <c r="E94" s="112">
        <v>0</v>
      </c>
      <c r="F94" s="112">
        <v>178.98</v>
      </c>
      <c r="G94" s="112">
        <v>139.9</v>
      </c>
      <c r="H94" s="112">
        <v>29.7</v>
      </c>
      <c r="I94" s="112">
        <v>348.58</v>
      </c>
      <c r="J94" s="112">
        <f t="shared" si="3"/>
        <v>208.67999999999998</v>
      </c>
    </row>
    <row r="95" spans="1:10">
      <c r="A95" s="113">
        <v>43920</v>
      </c>
      <c r="B95" s="112">
        <v>3</v>
      </c>
      <c r="C95" s="112">
        <v>219.99</v>
      </c>
      <c r="D95" s="112">
        <v>-116.99</v>
      </c>
      <c r="E95" s="112">
        <v>0</v>
      </c>
      <c r="F95" s="112">
        <v>103</v>
      </c>
      <c r="G95" s="112">
        <v>41.97</v>
      </c>
      <c r="H95" s="112">
        <v>12.89</v>
      </c>
      <c r="I95" s="112">
        <v>157.86000000000001</v>
      </c>
      <c r="J95" s="112">
        <f t="shared" si="3"/>
        <v>115.89000000000001</v>
      </c>
    </row>
    <row r="96" spans="1:10">
      <c r="A96" s="113">
        <v>43921</v>
      </c>
      <c r="B96" s="112">
        <v>2</v>
      </c>
      <c r="C96" s="112">
        <v>226</v>
      </c>
      <c r="D96" s="112">
        <v>-70.099999999999994</v>
      </c>
      <c r="E96" s="112">
        <v>0</v>
      </c>
      <c r="F96" s="112">
        <v>155.9</v>
      </c>
      <c r="G96" s="112">
        <v>27.98</v>
      </c>
      <c r="H96" s="112">
        <v>15.91</v>
      </c>
      <c r="I96" s="112">
        <v>199.79</v>
      </c>
      <c r="J96" s="112">
        <f t="shared" si="3"/>
        <v>171.81</v>
      </c>
    </row>
    <row r="97" spans="1:10">
      <c r="A97" s="113"/>
      <c r="B97" s="114">
        <f>SUM(B66:B96)</f>
        <v>55</v>
      </c>
      <c r="C97" s="114">
        <f t="shared" ref="C97:J97" si="4">SUM(C66:C96)</f>
        <v>3367.7999999999993</v>
      </c>
      <c r="D97" s="114">
        <f t="shared" si="4"/>
        <v>-1775.14</v>
      </c>
      <c r="E97" s="114">
        <f t="shared" si="4"/>
        <v>0</v>
      </c>
      <c r="F97" s="114">
        <f t="shared" si="4"/>
        <v>1592.66</v>
      </c>
      <c r="G97" s="114">
        <f t="shared" si="4"/>
        <v>739.45999999999992</v>
      </c>
      <c r="H97" s="114">
        <f t="shared" si="4"/>
        <v>222.65</v>
      </c>
      <c r="I97" s="114">
        <f t="shared" si="4"/>
        <v>2554.77</v>
      </c>
      <c r="J97" s="114">
        <f t="shared" si="4"/>
        <v>1815.3100000000002</v>
      </c>
    </row>
    <row r="98" spans="1:10">
      <c r="A98" s="113"/>
    </row>
    <row r="99" spans="1:10">
      <c r="A99" s="113">
        <v>43922</v>
      </c>
      <c r="B99" s="112">
        <v>6</v>
      </c>
      <c r="C99" s="112">
        <v>299.98</v>
      </c>
      <c r="D99" s="112">
        <v>-253.48</v>
      </c>
      <c r="E99" s="112">
        <v>0</v>
      </c>
      <c r="F99" s="112">
        <v>46.5</v>
      </c>
      <c r="G99" s="112">
        <v>83.94</v>
      </c>
      <c r="H99" s="112">
        <v>13.48</v>
      </c>
      <c r="I99" s="112">
        <v>143.91999999999999</v>
      </c>
      <c r="J99" s="112">
        <f t="shared" si="3"/>
        <v>59.97999999999999</v>
      </c>
    </row>
    <row r="100" spans="1:10">
      <c r="A100" s="113">
        <v>43923</v>
      </c>
      <c r="B100" s="112">
        <v>2</v>
      </c>
      <c r="C100" s="112">
        <v>90</v>
      </c>
      <c r="D100" s="112">
        <v>-45</v>
      </c>
      <c r="E100" s="112">
        <v>0</v>
      </c>
      <c r="F100" s="112">
        <v>45</v>
      </c>
      <c r="G100" s="112">
        <v>27.98</v>
      </c>
      <c r="H100" s="112">
        <v>8.76</v>
      </c>
      <c r="I100" s="112">
        <v>81.739999999999995</v>
      </c>
      <c r="J100" s="112">
        <f t="shared" si="3"/>
        <v>53.759999999999991</v>
      </c>
    </row>
    <row r="101" spans="1:10">
      <c r="A101" s="113">
        <v>43924</v>
      </c>
      <c r="B101" s="112">
        <v>1</v>
      </c>
      <c r="C101" s="112">
        <v>55</v>
      </c>
      <c r="D101" s="112">
        <v>-53</v>
      </c>
      <c r="E101" s="112">
        <v>0</v>
      </c>
      <c r="F101" s="112">
        <v>2</v>
      </c>
      <c r="G101" s="112">
        <v>13.99</v>
      </c>
      <c r="H101" s="112">
        <v>1.92</v>
      </c>
      <c r="I101" s="112">
        <v>17.91</v>
      </c>
      <c r="J101" s="112">
        <f t="shared" si="3"/>
        <v>3.92</v>
      </c>
    </row>
    <row r="102" spans="1:10">
      <c r="A102" s="113">
        <v>43925</v>
      </c>
      <c r="B102" s="112">
        <v>1</v>
      </c>
      <c r="C102" s="112">
        <v>55</v>
      </c>
      <c r="D102" s="112">
        <v>-53</v>
      </c>
      <c r="E102" s="112">
        <v>0</v>
      </c>
      <c r="F102" s="112">
        <v>2</v>
      </c>
      <c r="G102" s="112">
        <v>13.99</v>
      </c>
      <c r="H102" s="112">
        <v>1.92</v>
      </c>
      <c r="I102" s="112">
        <v>17.91</v>
      </c>
      <c r="J102" s="112">
        <f t="shared" si="3"/>
        <v>3.92</v>
      </c>
    </row>
    <row r="103" spans="1:10">
      <c r="A103" s="113">
        <v>43926</v>
      </c>
      <c r="B103" s="112">
        <v>1</v>
      </c>
      <c r="C103" s="112">
        <v>45</v>
      </c>
      <c r="D103" s="112">
        <v>-13.5</v>
      </c>
      <c r="E103" s="112">
        <v>0</v>
      </c>
      <c r="F103" s="112">
        <v>31.5</v>
      </c>
      <c r="G103" s="112">
        <v>13.99</v>
      </c>
      <c r="H103" s="112">
        <v>3.18</v>
      </c>
      <c r="I103" s="112">
        <v>48.67</v>
      </c>
      <c r="J103" s="112">
        <f t="shared" si="3"/>
        <v>34.68</v>
      </c>
    </row>
    <row r="104" spans="1:10">
      <c r="A104" s="113">
        <v>43927</v>
      </c>
      <c r="B104" s="112">
        <v>3</v>
      </c>
      <c r="C104" s="112">
        <v>155</v>
      </c>
      <c r="D104" s="112">
        <v>-106</v>
      </c>
      <c r="E104" s="112">
        <v>0</v>
      </c>
      <c r="F104" s="112">
        <v>49</v>
      </c>
      <c r="G104" s="112">
        <v>41.97</v>
      </c>
      <c r="H104" s="112">
        <v>6.37</v>
      </c>
      <c r="I104" s="112">
        <v>97.34</v>
      </c>
      <c r="J104" s="112">
        <f t="shared" si="3"/>
        <v>55.370000000000005</v>
      </c>
    </row>
    <row r="105" spans="1:10">
      <c r="A105" s="113">
        <v>43928</v>
      </c>
      <c r="B105" s="112">
        <v>2</v>
      </c>
      <c r="C105" s="112">
        <v>99.99</v>
      </c>
      <c r="D105" s="112">
        <v>-57.49</v>
      </c>
      <c r="E105" s="112">
        <v>0</v>
      </c>
      <c r="F105" s="112">
        <v>42.5</v>
      </c>
      <c r="G105" s="112">
        <v>29.98</v>
      </c>
      <c r="H105" s="112">
        <v>7.24</v>
      </c>
      <c r="I105" s="112">
        <v>79.72</v>
      </c>
      <c r="J105" s="112">
        <f t="shared" si="3"/>
        <v>49.739999999999995</v>
      </c>
    </row>
    <row r="106" spans="1:10">
      <c r="A106" s="113">
        <v>43929</v>
      </c>
      <c r="B106" s="112">
        <v>2</v>
      </c>
      <c r="C106" s="112">
        <v>124</v>
      </c>
      <c r="D106" s="112">
        <v>-52</v>
      </c>
      <c r="E106" s="112">
        <v>0</v>
      </c>
      <c r="F106" s="112">
        <v>72</v>
      </c>
      <c r="G106" s="112">
        <v>29.98</v>
      </c>
      <c r="H106" s="112">
        <v>10.68</v>
      </c>
      <c r="I106" s="112">
        <v>112.66</v>
      </c>
      <c r="J106" s="112">
        <f t="shared" si="3"/>
        <v>82.679999999999993</v>
      </c>
    </row>
    <row r="107" spans="1:10">
      <c r="A107" s="113">
        <v>43930</v>
      </c>
      <c r="B107" s="112">
        <v>4</v>
      </c>
      <c r="C107" s="112">
        <v>167.99</v>
      </c>
      <c r="D107" s="112">
        <v>-132</v>
      </c>
      <c r="E107" s="112">
        <v>0</v>
      </c>
      <c r="F107" s="112">
        <v>35.99</v>
      </c>
      <c r="G107" s="112">
        <v>59.96</v>
      </c>
      <c r="H107" s="112">
        <v>10.46</v>
      </c>
      <c r="I107" s="112">
        <v>106.41</v>
      </c>
      <c r="J107" s="112">
        <f t="shared" si="3"/>
        <v>46.449999999999996</v>
      </c>
    </row>
    <row r="108" spans="1:10">
      <c r="A108" s="113">
        <v>43931</v>
      </c>
      <c r="B108" s="112">
        <v>3</v>
      </c>
      <c r="C108" s="112">
        <v>123.99</v>
      </c>
      <c r="D108" s="112">
        <v>-44</v>
      </c>
      <c r="E108" s="112">
        <v>0</v>
      </c>
      <c r="F108" s="112">
        <v>79.989999999999995</v>
      </c>
      <c r="G108" s="112">
        <v>43.97</v>
      </c>
      <c r="H108" s="112">
        <v>11.8</v>
      </c>
      <c r="I108" s="112">
        <v>135.76</v>
      </c>
      <c r="J108" s="112">
        <f t="shared" si="3"/>
        <v>91.789999999999992</v>
      </c>
    </row>
    <row r="109" spans="1:10">
      <c r="A109" s="113">
        <v>43932</v>
      </c>
      <c r="B109" s="112">
        <v>4</v>
      </c>
      <c r="C109" s="112">
        <v>163.98</v>
      </c>
      <c r="D109" s="112">
        <v>-127.99</v>
      </c>
      <c r="E109" s="112">
        <v>0</v>
      </c>
      <c r="F109" s="112">
        <v>35.99</v>
      </c>
      <c r="G109" s="112">
        <v>57.96</v>
      </c>
      <c r="H109" s="112">
        <v>9.6</v>
      </c>
      <c r="I109" s="112">
        <v>103.55</v>
      </c>
      <c r="J109" s="112">
        <f t="shared" si="3"/>
        <v>45.589999999999996</v>
      </c>
    </row>
    <row r="110" spans="1:10">
      <c r="A110" s="113">
        <v>43933</v>
      </c>
      <c r="B110" s="112">
        <v>1</v>
      </c>
      <c r="C110" s="112">
        <v>44</v>
      </c>
      <c r="D110" s="112">
        <v>-44</v>
      </c>
      <c r="E110" s="112">
        <v>0</v>
      </c>
      <c r="F110" s="112">
        <v>0</v>
      </c>
      <c r="G110" s="112">
        <v>13.99</v>
      </c>
      <c r="H110" s="112">
        <v>0.7</v>
      </c>
      <c r="I110" s="112">
        <v>14.69</v>
      </c>
      <c r="J110" s="112">
        <f t="shared" si="3"/>
        <v>0.69999999999999929</v>
      </c>
    </row>
    <row r="111" spans="1:10">
      <c r="A111" s="113">
        <v>43934</v>
      </c>
      <c r="B111" s="112">
        <v>3</v>
      </c>
      <c r="C111" s="112">
        <v>190.99</v>
      </c>
      <c r="D111" s="112">
        <v>-102.99</v>
      </c>
      <c r="E111" s="112">
        <v>0</v>
      </c>
      <c r="F111" s="112">
        <v>88</v>
      </c>
      <c r="G111" s="112">
        <v>41.97</v>
      </c>
      <c r="H111" s="112">
        <v>11.81</v>
      </c>
      <c r="I111" s="112">
        <v>141.78</v>
      </c>
      <c r="J111" s="112">
        <f t="shared" si="3"/>
        <v>99.81</v>
      </c>
    </row>
    <row r="112" spans="1:10">
      <c r="A112" s="113">
        <v>43935</v>
      </c>
      <c r="B112" s="112">
        <v>7</v>
      </c>
      <c r="C112" s="112">
        <v>311.16000000000003</v>
      </c>
      <c r="D112" s="112">
        <v>-258</v>
      </c>
      <c r="E112" s="112">
        <v>0</v>
      </c>
      <c r="F112" s="112">
        <v>53.16</v>
      </c>
      <c r="G112" s="112">
        <v>87.94</v>
      </c>
      <c r="H112" s="112">
        <v>15.84</v>
      </c>
      <c r="I112" s="112">
        <v>156.94</v>
      </c>
      <c r="J112" s="112">
        <f t="shared" si="3"/>
        <v>69</v>
      </c>
    </row>
    <row r="113" spans="1:10">
      <c r="A113" s="113">
        <v>43936</v>
      </c>
      <c r="B113" s="112">
        <v>7</v>
      </c>
      <c r="C113" s="112">
        <v>419.98</v>
      </c>
      <c r="D113" s="112">
        <v>-309.39999999999998</v>
      </c>
      <c r="E113" s="112">
        <v>0</v>
      </c>
      <c r="F113" s="112">
        <v>110.58</v>
      </c>
      <c r="G113" s="112">
        <v>99.93</v>
      </c>
      <c r="H113" s="112">
        <v>20.56</v>
      </c>
      <c r="I113" s="112">
        <v>231.07</v>
      </c>
      <c r="J113" s="112">
        <f t="shared" si="3"/>
        <v>131.13999999999999</v>
      </c>
    </row>
    <row r="114" spans="1:10">
      <c r="A114" s="113">
        <v>43937</v>
      </c>
      <c r="B114" s="112">
        <v>4</v>
      </c>
      <c r="C114" s="112">
        <v>209.98</v>
      </c>
      <c r="D114" s="112">
        <v>-196</v>
      </c>
      <c r="E114" s="112">
        <v>0</v>
      </c>
      <c r="F114" s="112">
        <v>13.98</v>
      </c>
      <c r="G114" s="112">
        <v>59.96</v>
      </c>
      <c r="H114" s="112">
        <v>7.58</v>
      </c>
      <c r="I114" s="112">
        <v>81.52</v>
      </c>
      <c r="J114" s="112">
        <f t="shared" si="3"/>
        <v>21.559999999999995</v>
      </c>
    </row>
    <row r="115" spans="1:10">
      <c r="A115" s="113">
        <v>43938</v>
      </c>
      <c r="B115" s="112">
        <v>2</v>
      </c>
      <c r="C115" s="112">
        <v>99.99</v>
      </c>
      <c r="D115" s="112">
        <v>-58.49</v>
      </c>
      <c r="E115" s="112">
        <v>0</v>
      </c>
      <c r="F115" s="112">
        <v>41.5</v>
      </c>
      <c r="G115" s="112">
        <v>29.98</v>
      </c>
      <c r="H115" s="112">
        <v>5.51</v>
      </c>
      <c r="I115" s="112">
        <v>76.989999999999995</v>
      </c>
      <c r="J115" s="112">
        <f t="shared" si="3"/>
        <v>47.009999999999991</v>
      </c>
    </row>
    <row r="116" spans="1:10">
      <c r="A116" s="113">
        <v>43939</v>
      </c>
      <c r="B116" s="112">
        <v>4</v>
      </c>
      <c r="C116" s="112">
        <v>127.97</v>
      </c>
      <c r="D116" s="112">
        <v>-126.97</v>
      </c>
      <c r="E116" s="112">
        <v>0</v>
      </c>
      <c r="F116" s="112">
        <v>1</v>
      </c>
      <c r="G116" s="112">
        <v>29.98</v>
      </c>
      <c r="H116" s="112">
        <v>2.99</v>
      </c>
      <c r="I116" s="112">
        <v>33.97</v>
      </c>
      <c r="J116" s="112">
        <f t="shared" si="3"/>
        <v>3.9899999999999984</v>
      </c>
    </row>
    <row r="117" spans="1:10">
      <c r="A117" s="113">
        <v>43940</v>
      </c>
      <c r="B117" s="112">
        <v>2</v>
      </c>
      <c r="C117" s="112">
        <v>104</v>
      </c>
      <c r="D117" s="112">
        <v>-54</v>
      </c>
      <c r="E117" s="112">
        <v>0</v>
      </c>
      <c r="F117" s="112">
        <v>50</v>
      </c>
      <c r="G117" s="112">
        <v>41.98</v>
      </c>
      <c r="H117" s="112">
        <v>4.79</v>
      </c>
      <c r="I117" s="112">
        <v>96.77</v>
      </c>
      <c r="J117" s="112">
        <f t="shared" si="3"/>
        <v>54.79</v>
      </c>
    </row>
    <row r="118" spans="1:10">
      <c r="A118" s="113">
        <v>43941</v>
      </c>
      <c r="B118" s="112">
        <v>4</v>
      </c>
      <c r="C118" s="112">
        <v>208</v>
      </c>
      <c r="D118" s="112">
        <v>-117.8</v>
      </c>
      <c r="E118" s="112">
        <v>0</v>
      </c>
      <c r="F118" s="112">
        <v>90.2</v>
      </c>
      <c r="G118" s="112">
        <v>55.96</v>
      </c>
      <c r="H118" s="112">
        <v>12.44</v>
      </c>
      <c r="I118" s="112">
        <v>158.6</v>
      </c>
      <c r="J118" s="112">
        <f t="shared" si="3"/>
        <v>102.63999999999999</v>
      </c>
    </row>
    <row r="119" spans="1:10">
      <c r="A119" s="113">
        <v>43942</v>
      </c>
      <c r="B119" s="112">
        <v>5</v>
      </c>
      <c r="C119" s="112">
        <v>365.98</v>
      </c>
      <c r="D119" s="112">
        <v>-350.99</v>
      </c>
      <c r="E119" s="112">
        <v>0</v>
      </c>
      <c r="F119" s="112">
        <v>14.99</v>
      </c>
      <c r="G119" s="112">
        <v>69.95</v>
      </c>
      <c r="H119" s="112">
        <v>8.2100000000000009</v>
      </c>
      <c r="I119" s="112">
        <v>93.15</v>
      </c>
      <c r="J119" s="112">
        <f t="shared" si="3"/>
        <v>23.200000000000003</v>
      </c>
    </row>
    <row r="120" spans="1:10">
      <c r="A120" s="113">
        <v>43943</v>
      </c>
      <c r="B120" s="112">
        <v>0</v>
      </c>
      <c r="C120" s="112">
        <v>0</v>
      </c>
      <c r="D120" s="112">
        <v>0</v>
      </c>
      <c r="E120" s="112">
        <v>0</v>
      </c>
      <c r="F120" s="112">
        <v>0</v>
      </c>
      <c r="G120" s="112">
        <v>0</v>
      </c>
      <c r="H120" s="112">
        <v>0</v>
      </c>
      <c r="I120" s="112">
        <v>0</v>
      </c>
      <c r="J120" s="112">
        <f t="shared" si="3"/>
        <v>0</v>
      </c>
    </row>
    <row r="121" spans="1:10">
      <c r="A121" s="113">
        <v>43944</v>
      </c>
      <c r="B121" s="112">
        <v>7</v>
      </c>
      <c r="C121" s="112">
        <v>387.97</v>
      </c>
      <c r="D121" s="112">
        <v>-299</v>
      </c>
      <c r="E121" s="112">
        <v>0</v>
      </c>
      <c r="F121" s="112">
        <v>88.97</v>
      </c>
      <c r="G121" s="112">
        <v>85.94</v>
      </c>
      <c r="H121" s="112">
        <v>20.85</v>
      </c>
      <c r="I121" s="112">
        <v>195.76</v>
      </c>
      <c r="J121" s="112">
        <f t="shared" si="3"/>
        <v>109.82</v>
      </c>
    </row>
    <row r="122" spans="1:10">
      <c r="A122" s="113">
        <v>43945</v>
      </c>
      <c r="B122" s="112">
        <v>2</v>
      </c>
      <c r="C122" s="112">
        <v>104</v>
      </c>
      <c r="D122" s="112">
        <v>-99</v>
      </c>
      <c r="E122" s="112">
        <v>0</v>
      </c>
      <c r="F122" s="112">
        <v>5</v>
      </c>
      <c r="G122" s="112">
        <v>27.98</v>
      </c>
      <c r="H122" s="112">
        <v>3.09</v>
      </c>
      <c r="I122" s="112">
        <v>36.07</v>
      </c>
      <c r="J122" s="112">
        <f t="shared" si="3"/>
        <v>8.09</v>
      </c>
    </row>
    <row r="123" spans="1:10">
      <c r="A123" s="113">
        <v>43946</v>
      </c>
      <c r="B123" s="112">
        <v>5</v>
      </c>
      <c r="C123" s="112">
        <v>291</v>
      </c>
      <c r="D123" s="112">
        <v>-160</v>
      </c>
      <c r="E123" s="112">
        <v>0</v>
      </c>
      <c r="F123" s="112">
        <v>131</v>
      </c>
      <c r="G123" s="112">
        <v>71.95</v>
      </c>
      <c r="H123" s="112">
        <v>15.04</v>
      </c>
      <c r="I123" s="112">
        <v>217.99</v>
      </c>
      <c r="J123" s="112">
        <f t="shared" si="3"/>
        <v>146.04000000000002</v>
      </c>
    </row>
    <row r="124" spans="1:10">
      <c r="A124" s="113">
        <v>43947</v>
      </c>
      <c r="B124" s="112">
        <v>8</v>
      </c>
      <c r="C124" s="112">
        <v>678.98</v>
      </c>
      <c r="D124" s="112">
        <v>-409</v>
      </c>
      <c r="E124" s="112">
        <v>0</v>
      </c>
      <c r="F124" s="112">
        <v>269.98</v>
      </c>
      <c r="G124" s="112">
        <v>129.91999999999999</v>
      </c>
      <c r="H124" s="112">
        <v>35.78</v>
      </c>
      <c r="I124" s="112">
        <v>435.68</v>
      </c>
      <c r="J124" s="112">
        <f t="shared" si="3"/>
        <v>305.76</v>
      </c>
    </row>
    <row r="125" spans="1:10">
      <c r="A125" s="113">
        <v>43948</v>
      </c>
      <c r="B125" s="112">
        <v>2</v>
      </c>
      <c r="C125" s="112">
        <v>100</v>
      </c>
      <c r="D125" s="112">
        <v>-95</v>
      </c>
      <c r="E125" s="112">
        <v>0</v>
      </c>
      <c r="F125" s="112">
        <v>5</v>
      </c>
      <c r="G125" s="112">
        <v>27.98</v>
      </c>
      <c r="H125" s="112">
        <v>3.96</v>
      </c>
      <c r="I125" s="112">
        <v>36.94</v>
      </c>
      <c r="J125" s="112">
        <f t="shared" si="3"/>
        <v>8.9599999999999973</v>
      </c>
    </row>
    <row r="126" spans="1:10">
      <c r="A126" s="113">
        <v>43949</v>
      </c>
      <c r="B126" s="112">
        <v>5</v>
      </c>
      <c r="C126" s="112">
        <v>310</v>
      </c>
      <c r="D126" s="112">
        <v>-261.5</v>
      </c>
      <c r="E126" s="112">
        <v>0</v>
      </c>
      <c r="F126" s="112">
        <v>48.5</v>
      </c>
      <c r="G126" s="112">
        <v>71.95</v>
      </c>
      <c r="H126" s="112">
        <v>12.28</v>
      </c>
      <c r="I126" s="112">
        <v>132.72999999999999</v>
      </c>
      <c r="J126" s="112">
        <f t="shared" si="3"/>
        <v>60.779999999999987</v>
      </c>
    </row>
    <row r="127" spans="1:10">
      <c r="A127" s="113">
        <v>43950</v>
      </c>
      <c r="B127" s="112">
        <v>9</v>
      </c>
      <c r="C127" s="112">
        <v>499.98</v>
      </c>
      <c r="D127" s="112">
        <v>-449.99</v>
      </c>
      <c r="E127" s="112">
        <v>0</v>
      </c>
      <c r="F127" s="112">
        <v>49.99</v>
      </c>
      <c r="G127" s="112">
        <v>131.91</v>
      </c>
      <c r="H127" s="112">
        <v>20.43</v>
      </c>
      <c r="I127" s="112">
        <v>202.33</v>
      </c>
      <c r="J127" s="112">
        <f t="shared" si="3"/>
        <v>70.420000000000016</v>
      </c>
    </row>
    <row r="128" spans="1:10">
      <c r="A128" s="113">
        <v>43951</v>
      </c>
      <c r="B128" s="112">
        <v>9</v>
      </c>
      <c r="C128" s="112">
        <v>1024.94</v>
      </c>
      <c r="D128" s="112">
        <v>-742.96</v>
      </c>
      <c r="E128" s="112">
        <v>0</v>
      </c>
      <c r="F128" s="112">
        <v>281.98</v>
      </c>
      <c r="G128" s="112">
        <v>127.91</v>
      </c>
      <c r="H128" s="112">
        <v>44.92</v>
      </c>
      <c r="I128" s="112">
        <v>454.81</v>
      </c>
      <c r="J128" s="112">
        <f t="shared" si="3"/>
        <v>326.89999999999998</v>
      </c>
    </row>
    <row r="129" spans="1:10">
      <c r="B129" s="114">
        <f>SUM(B99:B128)</f>
        <v>115</v>
      </c>
      <c r="C129" s="114">
        <f t="shared" ref="C129:J129" si="5">SUM(C99:C128)</f>
        <v>6858.85</v>
      </c>
      <c r="D129" s="114">
        <f t="shared" si="5"/>
        <v>-5072.55</v>
      </c>
      <c r="E129" s="114">
        <f t="shared" si="5"/>
        <v>0</v>
      </c>
      <c r="F129" s="114">
        <f t="shared" si="5"/>
        <v>1786.3000000000002</v>
      </c>
      <c r="G129" s="114">
        <f t="shared" si="5"/>
        <v>1624.8900000000006</v>
      </c>
      <c r="H129" s="114">
        <f t="shared" si="5"/>
        <v>332.19</v>
      </c>
      <c r="I129" s="114">
        <f t="shared" si="5"/>
        <v>3743.38</v>
      </c>
      <c r="J129" s="114">
        <f t="shared" si="5"/>
        <v>2118.4899999999998</v>
      </c>
    </row>
    <row r="131" spans="1:10">
      <c r="A131" s="113">
        <v>43952</v>
      </c>
      <c r="B131" s="112">
        <v>2</v>
      </c>
      <c r="C131" s="112">
        <v>101</v>
      </c>
      <c r="D131" s="112">
        <v>-99</v>
      </c>
      <c r="E131" s="112">
        <v>0</v>
      </c>
      <c r="F131" s="112">
        <v>2</v>
      </c>
      <c r="G131" s="112">
        <v>27.98</v>
      </c>
      <c r="H131" s="112">
        <v>3.37</v>
      </c>
      <c r="I131" s="112">
        <v>33.35</v>
      </c>
      <c r="J131" s="112">
        <f t="shared" ref="J131:J161" si="6">I131-G131</f>
        <v>5.370000000000001</v>
      </c>
    </row>
    <row r="132" spans="1:10">
      <c r="A132" s="113">
        <v>43953</v>
      </c>
      <c r="B132" s="112">
        <v>4</v>
      </c>
      <c r="C132" s="112">
        <v>340.97</v>
      </c>
      <c r="D132" s="112">
        <v>-333.97</v>
      </c>
      <c r="E132" s="112">
        <v>0</v>
      </c>
      <c r="F132" s="112">
        <v>7</v>
      </c>
      <c r="G132" s="112">
        <v>57.96</v>
      </c>
      <c r="H132" s="112">
        <v>5.92</v>
      </c>
      <c r="I132" s="112">
        <v>70.88</v>
      </c>
      <c r="J132" s="112">
        <f t="shared" si="6"/>
        <v>12.919999999999995</v>
      </c>
    </row>
    <row r="133" spans="1:10">
      <c r="A133" s="113">
        <v>43954</v>
      </c>
      <c r="B133" s="112">
        <v>3</v>
      </c>
      <c r="C133" s="112">
        <v>234.98</v>
      </c>
      <c r="D133" s="112">
        <v>-125.49</v>
      </c>
      <c r="E133" s="112">
        <v>0</v>
      </c>
      <c r="F133" s="112">
        <v>109.49</v>
      </c>
      <c r="G133" s="112">
        <v>41.97</v>
      </c>
      <c r="H133" s="112">
        <v>18.14</v>
      </c>
      <c r="I133" s="112">
        <v>169.6</v>
      </c>
      <c r="J133" s="112">
        <f t="shared" si="6"/>
        <v>127.63</v>
      </c>
    </row>
    <row r="134" spans="1:10">
      <c r="A134" s="113">
        <v>43955</v>
      </c>
      <c r="B134" s="112">
        <v>13</v>
      </c>
      <c r="C134" s="112">
        <v>808.96</v>
      </c>
      <c r="D134" s="112">
        <v>-550.49</v>
      </c>
      <c r="E134" s="112">
        <v>-74.5</v>
      </c>
      <c r="F134" s="112">
        <v>183.97</v>
      </c>
      <c r="G134" s="112">
        <v>189.87</v>
      </c>
      <c r="H134" s="112">
        <v>46.33</v>
      </c>
      <c r="I134" s="112">
        <v>420.17</v>
      </c>
      <c r="J134" s="112">
        <f t="shared" si="6"/>
        <v>230.3</v>
      </c>
    </row>
    <row r="135" spans="1:10">
      <c r="A135" s="113">
        <v>43956</v>
      </c>
      <c r="B135" s="112">
        <v>2</v>
      </c>
      <c r="C135" s="112">
        <v>110</v>
      </c>
      <c r="D135" s="112">
        <v>-100</v>
      </c>
      <c r="E135" s="112">
        <v>0</v>
      </c>
      <c r="F135" s="112">
        <v>10</v>
      </c>
      <c r="G135" s="112">
        <v>27.98</v>
      </c>
      <c r="H135" s="112">
        <v>3.99</v>
      </c>
      <c r="I135" s="112">
        <v>41.97</v>
      </c>
      <c r="J135" s="112">
        <f t="shared" si="6"/>
        <v>13.989999999999998</v>
      </c>
    </row>
    <row r="136" spans="1:10">
      <c r="A136" s="113">
        <v>43957</v>
      </c>
      <c r="B136" s="112">
        <v>9</v>
      </c>
      <c r="C136" s="112">
        <v>588.98</v>
      </c>
      <c r="D136" s="112">
        <v>-470</v>
      </c>
      <c r="E136" s="112">
        <v>0</v>
      </c>
      <c r="F136" s="112">
        <v>118.98</v>
      </c>
      <c r="G136" s="112">
        <v>129.91</v>
      </c>
      <c r="H136" s="112">
        <v>26.91</v>
      </c>
      <c r="I136" s="112">
        <v>275.8</v>
      </c>
      <c r="J136" s="112">
        <f t="shared" si="6"/>
        <v>145.89000000000001</v>
      </c>
    </row>
    <row r="137" spans="1:10">
      <c r="A137" s="113">
        <v>43958</v>
      </c>
      <c r="B137" s="112">
        <v>15</v>
      </c>
      <c r="C137" s="112">
        <v>947.98</v>
      </c>
      <c r="D137" s="112">
        <v>-685</v>
      </c>
      <c r="E137" s="112">
        <v>0</v>
      </c>
      <c r="F137" s="112">
        <v>262.98</v>
      </c>
      <c r="G137" s="112">
        <v>221.85</v>
      </c>
      <c r="H137" s="112">
        <v>49.52</v>
      </c>
      <c r="I137" s="112">
        <v>534.35</v>
      </c>
      <c r="J137" s="112">
        <f t="shared" si="6"/>
        <v>312.5</v>
      </c>
    </row>
    <row r="138" spans="1:10">
      <c r="A138" s="113">
        <v>43959</v>
      </c>
      <c r="B138" s="112">
        <v>5</v>
      </c>
      <c r="C138" s="112">
        <v>473</v>
      </c>
      <c r="D138" s="112">
        <v>-369.7</v>
      </c>
      <c r="E138" s="112">
        <v>0</v>
      </c>
      <c r="F138" s="112">
        <v>103.3</v>
      </c>
      <c r="G138" s="112">
        <v>73.95</v>
      </c>
      <c r="H138" s="112">
        <v>21.04</v>
      </c>
      <c r="I138" s="112">
        <v>198.29</v>
      </c>
      <c r="J138" s="112">
        <f t="shared" si="6"/>
        <v>124.33999999999999</v>
      </c>
    </row>
    <row r="139" spans="1:10">
      <c r="A139" s="113">
        <v>43960</v>
      </c>
      <c r="B139" s="112">
        <v>1</v>
      </c>
      <c r="C139" s="112">
        <v>45</v>
      </c>
      <c r="D139" s="112">
        <v>-45</v>
      </c>
      <c r="E139" s="112">
        <v>0</v>
      </c>
      <c r="F139" s="112">
        <v>0</v>
      </c>
      <c r="G139" s="112">
        <v>13.99</v>
      </c>
      <c r="H139" s="112">
        <v>1.26</v>
      </c>
      <c r="I139" s="112">
        <v>15.25</v>
      </c>
      <c r="J139" s="112">
        <f t="shared" si="6"/>
        <v>1.2599999999999998</v>
      </c>
    </row>
    <row r="140" spans="1:10">
      <c r="A140" s="113">
        <v>43961</v>
      </c>
      <c r="B140" s="112">
        <v>3</v>
      </c>
      <c r="C140" s="112">
        <v>143</v>
      </c>
      <c r="D140" s="112">
        <v>-90</v>
      </c>
      <c r="E140" s="112">
        <v>0</v>
      </c>
      <c r="F140" s="112">
        <v>53</v>
      </c>
      <c r="G140" s="112">
        <v>41.97</v>
      </c>
      <c r="H140" s="112">
        <v>8.7799999999999994</v>
      </c>
      <c r="I140" s="112">
        <v>103.75</v>
      </c>
      <c r="J140" s="112">
        <f t="shared" si="6"/>
        <v>61.78</v>
      </c>
    </row>
    <row r="141" spans="1:10">
      <c r="A141" s="113">
        <v>43962</v>
      </c>
      <c r="B141" s="112">
        <v>6</v>
      </c>
      <c r="C141" s="112">
        <v>376.98</v>
      </c>
      <c r="D141" s="112">
        <v>-349.99</v>
      </c>
      <c r="E141" s="112">
        <v>0</v>
      </c>
      <c r="F141" s="112">
        <v>26.99</v>
      </c>
      <c r="G141" s="112">
        <v>85.94</v>
      </c>
      <c r="H141" s="112">
        <v>12.8</v>
      </c>
      <c r="I141" s="112">
        <v>125.73</v>
      </c>
      <c r="J141" s="112">
        <f t="shared" si="6"/>
        <v>39.790000000000006</v>
      </c>
    </row>
    <row r="142" spans="1:10">
      <c r="A142" s="113">
        <v>43963</v>
      </c>
      <c r="B142" s="112">
        <v>13</v>
      </c>
      <c r="C142" s="112">
        <v>941.93</v>
      </c>
      <c r="D142" s="112">
        <v>-751.99</v>
      </c>
      <c r="E142" s="112">
        <v>0</v>
      </c>
      <c r="F142" s="112">
        <v>189.94</v>
      </c>
      <c r="G142" s="112">
        <v>179.88</v>
      </c>
      <c r="H142" s="112">
        <v>42.56</v>
      </c>
      <c r="I142" s="112">
        <v>412.38</v>
      </c>
      <c r="J142" s="112">
        <f t="shared" si="6"/>
        <v>232.5</v>
      </c>
    </row>
    <row r="143" spans="1:10">
      <c r="A143" s="113">
        <v>43964</v>
      </c>
      <c r="B143" s="112">
        <v>9</v>
      </c>
      <c r="C143" s="112">
        <v>541.97</v>
      </c>
      <c r="D143" s="112">
        <v>-461.47</v>
      </c>
      <c r="E143" s="112">
        <v>-40.47</v>
      </c>
      <c r="F143" s="112">
        <v>40.03</v>
      </c>
      <c r="G143" s="112">
        <v>119.92</v>
      </c>
      <c r="H143" s="112">
        <v>18.78</v>
      </c>
      <c r="I143" s="112">
        <v>178.73</v>
      </c>
      <c r="J143" s="112">
        <f t="shared" si="6"/>
        <v>58.809999999999988</v>
      </c>
    </row>
    <row r="144" spans="1:10">
      <c r="A144" s="113">
        <v>43965</v>
      </c>
      <c r="B144" s="112">
        <v>14</v>
      </c>
      <c r="C144" s="112">
        <v>911.93</v>
      </c>
      <c r="D144" s="112">
        <v>-771.95</v>
      </c>
      <c r="E144" s="112">
        <v>0</v>
      </c>
      <c r="F144" s="112">
        <v>139.97999999999999</v>
      </c>
      <c r="G144" s="112">
        <v>187.87</v>
      </c>
      <c r="H144" s="112">
        <v>38.92</v>
      </c>
      <c r="I144" s="112">
        <v>366.77</v>
      </c>
      <c r="J144" s="112">
        <f t="shared" si="6"/>
        <v>178.89999999999998</v>
      </c>
    </row>
    <row r="145" spans="1:10">
      <c r="A145" s="113">
        <v>43966</v>
      </c>
      <c r="B145" s="112">
        <v>9</v>
      </c>
      <c r="C145" s="112">
        <v>899.91</v>
      </c>
      <c r="D145" s="112">
        <v>-884.91</v>
      </c>
      <c r="E145" s="112">
        <v>0</v>
      </c>
      <c r="F145" s="112">
        <v>15</v>
      </c>
      <c r="G145" s="112">
        <v>71.95</v>
      </c>
      <c r="H145" s="112">
        <v>9.1300000000000008</v>
      </c>
      <c r="I145" s="112">
        <v>96.08</v>
      </c>
      <c r="J145" s="112">
        <f t="shared" si="6"/>
        <v>24.129999999999995</v>
      </c>
    </row>
    <row r="146" spans="1:10">
      <c r="A146" s="113">
        <v>43967</v>
      </c>
      <c r="B146" s="112">
        <v>5</v>
      </c>
      <c r="C146" s="112">
        <v>826.92</v>
      </c>
      <c r="D146" s="112">
        <v>-819.94</v>
      </c>
      <c r="E146" s="112">
        <v>0</v>
      </c>
      <c r="F146" s="112">
        <v>6.98</v>
      </c>
      <c r="G146" s="112">
        <v>12.99</v>
      </c>
      <c r="H146" s="112">
        <v>2</v>
      </c>
      <c r="I146" s="112">
        <v>21.97</v>
      </c>
      <c r="J146" s="112">
        <f t="shared" si="6"/>
        <v>8.9799999999999986</v>
      </c>
    </row>
    <row r="147" spans="1:10">
      <c r="A147" s="113">
        <v>43968</v>
      </c>
      <c r="B147" s="112">
        <v>6</v>
      </c>
      <c r="C147" s="112">
        <v>381.96</v>
      </c>
      <c r="D147" s="112">
        <v>-199.98</v>
      </c>
      <c r="E147" s="112">
        <v>-55</v>
      </c>
      <c r="F147" s="112">
        <v>126.98</v>
      </c>
      <c r="G147" s="112">
        <v>67.95</v>
      </c>
      <c r="H147" s="112">
        <v>29.26</v>
      </c>
      <c r="I147" s="112">
        <v>224.19</v>
      </c>
      <c r="J147" s="112">
        <f t="shared" si="6"/>
        <v>156.24</v>
      </c>
    </row>
    <row r="148" spans="1:10">
      <c r="A148" s="113">
        <v>43969</v>
      </c>
      <c r="B148" s="112">
        <v>24</v>
      </c>
      <c r="C148" s="112">
        <v>3851.71</v>
      </c>
      <c r="D148" s="112">
        <v>-3836.71</v>
      </c>
      <c r="E148" s="112">
        <v>0</v>
      </c>
      <c r="F148" s="112">
        <v>15</v>
      </c>
      <c r="G148" s="112">
        <v>50.98</v>
      </c>
      <c r="H148" s="112">
        <v>8.11</v>
      </c>
      <c r="I148" s="112">
        <v>74.09</v>
      </c>
      <c r="J148" s="112">
        <f t="shared" si="6"/>
        <v>23.110000000000007</v>
      </c>
    </row>
    <row r="149" spans="1:10">
      <c r="A149" s="113">
        <v>43970</v>
      </c>
      <c r="B149" s="112">
        <v>12</v>
      </c>
      <c r="C149" s="112">
        <v>1443.85</v>
      </c>
      <c r="D149" s="112">
        <v>-1353.88</v>
      </c>
      <c r="E149" s="112">
        <v>0</v>
      </c>
      <c r="F149" s="112">
        <v>89.97</v>
      </c>
      <c r="G149" s="112">
        <v>113.93</v>
      </c>
      <c r="H149" s="112">
        <v>21.74</v>
      </c>
      <c r="I149" s="112">
        <v>225.64</v>
      </c>
      <c r="J149" s="112">
        <f t="shared" si="6"/>
        <v>111.70999999999998</v>
      </c>
    </row>
    <row r="150" spans="1:10">
      <c r="A150" s="113">
        <v>43971</v>
      </c>
      <c r="B150" s="112">
        <v>28</v>
      </c>
      <c r="C150" s="112">
        <v>2211.8000000000002</v>
      </c>
      <c r="D150" s="112">
        <v>-1876.15</v>
      </c>
      <c r="E150" s="112">
        <v>0</v>
      </c>
      <c r="F150" s="112">
        <v>335.65</v>
      </c>
      <c r="G150" s="112">
        <v>167.98</v>
      </c>
      <c r="H150" s="112">
        <v>45.03</v>
      </c>
      <c r="I150" s="112">
        <v>548.66</v>
      </c>
      <c r="J150" s="112">
        <f t="shared" si="6"/>
        <v>380.67999999999995</v>
      </c>
    </row>
    <row r="151" spans="1:10">
      <c r="A151" s="113">
        <v>43972</v>
      </c>
      <c r="B151" s="112">
        <v>14</v>
      </c>
      <c r="C151" s="112">
        <v>1959.75</v>
      </c>
      <c r="D151" s="112">
        <v>-1811.79</v>
      </c>
      <c r="E151" s="112">
        <v>0</v>
      </c>
      <c r="F151" s="112">
        <v>147.96</v>
      </c>
      <c r="G151" s="112">
        <v>64.64</v>
      </c>
      <c r="H151" s="112">
        <v>20.85</v>
      </c>
      <c r="I151" s="112">
        <v>233.45</v>
      </c>
      <c r="J151" s="112">
        <f t="shared" si="6"/>
        <v>168.81</v>
      </c>
    </row>
    <row r="152" spans="1:10">
      <c r="A152" s="113">
        <v>43973</v>
      </c>
      <c r="B152" s="112">
        <v>5</v>
      </c>
      <c r="C152" s="112">
        <v>298.95999999999998</v>
      </c>
      <c r="D152" s="112">
        <v>-207.19</v>
      </c>
      <c r="E152" s="112">
        <v>0</v>
      </c>
      <c r="F152" s="112">
        <v>91.77</v>
      </c>
      <c r="G152" s="112">
        <v>52.83</v>
      </c>
      <c r="H152" s="112">
        <v>15.36</v>
      </c>
      <c r="I152" s="112">
        <v>159.96</v>
      </c>
      <c r="J152" s="112">
        <f t="shared" si="6"/>
        <v>107.13000000000001</v>
      </c>
    </row>
    <row r="153" spans="1:10">
      <c r="A153" s="113">
        <v>43974</v>
      </c>
      <c r="B153" s="112">
        <v>4</v>
      </c>
      <c r="C153" s="112">
        <v>216.99</v>
      </c>
      <c r="D153" s="112">
        <v>-205</v>
      </c>
      <c r="E153" s="112">
        <v>0</v>
      </c>
      <c r="F153" s="112">
        <v>11.99</v>
      </c>
      <c r="G153" s="112">
        <v>45.88</v>
      </c>
      <c r="H153" s="112">
        <v>6.54</v>
      </c>
      <c r="I153" s="112">
        <v>64.41</v>
      </c>
      <c r="J153" s="112">
        <f t="shared" si="6"/>
        <v>18.529999999999994</v>
      </c>
    </row>
    <row r="154" spans="1:10">
      <c r="A154" s="113">
        <v>43975</v>
      </c>
      <c r="B154" s="112">
        <v>13</v>
      </c>
      <c r="C154" s="112">
        <v>1100.8900000000001</v>
      </c>
      <c r="D154" s="112">
        <v>-627.66999999999996</v>
      </c>
      <c r="E154" s="112">
        <v>0</v>
      </c>
      <c r="F154" s="112">
        <v>473.22</v>
      </c>
      <c r="G154" s="112">
        <v>98.39</v>
      </c>
      <c r="H154" s="112">
        <v>65.459999999999994</v>
      </c>
      <c r="I154" s="112">
        <v>637.07000000000005</v>
      </c>
      <c r="J154" s="112">
        <f t="shared" si="6"/>
        <v>538.68000000000006</v>
      </c>
    </row>
    <row r="155" spans="1:10">
      <c r="A155" s="113">
        <v>43976</v>
      </c>
      <c r="B155" s="112">
        <v>8</v>
      </c>
      <c r="C155" s="112">
        <v>519.05999999999995</v>
      </c>
      <c r="D155" s="112">
        <v>-409</v>
      </c>
      <c r="E155" s="112">
        <v>0</v>
      </c>
      <c r="F155" s="112">
        <v>110.06</v>
      </c>
      <c r="G155" s="112">
        <v>64.73</v>
      </c>
      <c r="H155" s="112">
        <v>18.21</v>
      </c>
      <c r="I155" s="112">
        <v>193</v>
      </c>
      <c r="J155" s="112">
        <f t="shared" si="6"/>
        <v>128.26999999999998</v>
      </c>
    </row>
    <row r="156" spans="1:10">
      <c r="A156" s="113">
        <v>43977</v>
      </c>
      <c r="B156" s="112">
        <v>13</v>
      </c>
      <c r="C156" s="112">
        <v>1406.99</v>
      </c>
      <c r="D156" s="112">
        <v>-1357.99</v>
      </c>
      <c r="E156" s="112">
        <v>0</v>
      </c>
      <c r="F156" s="112">
        <v>49</v>
      </c>
      <c r="G156" s="112">
        <v>55.6</v>
      </c>
      <c r="H156" s="112">
        <v>10.8</v>
      </c>
      <c r="I156" s="112">
        <v>115.4</v>
      </c>
      <c r="J156" s="112">
        <f t="shared" si="6"/>
        <v>59.800000000000004</v>
      </c>
    </row>
    <row r="157" spans="1:10">
      <c r="A157" s="113">
        <v>43978</v>
      </c>
      <c r="B157" s="112">
        <v>8</v>
      </c>
      <c r="C157" s="112">
        <v>727</v>
      </c>
      <c r="D157" s="112">
        <v>-585</v>
      </c>
      <c r="E157" s="112">
        <v>0</v>
      </c>
      <c r="F157" s="112">
        <v>142</v>
      </c>
      <c r="G157" s="112">
        <v>53.79</v>
      </c>
      <c r="H157" s="112">
        <v>19.22</v>
      </c>
      <c r="I157" s="112">
        <v>215.01</v>
      </c>
      <c r="J157" s="112">
        <f t="shared" si="6"/>
        <v>161.22</v>
      </c>
    </row>
    <row r="158" spans="1:10">
      <c r="A158" s="113">
        <v>43979</v>
      </c>
      <c r="B158" s="112">
        <v>10</v>
      </c>
      <c r="C158" s="112">
        <v>714</v>
      </c>
      <c r="D158" s="112">
        <v>-651</v>
      </c>
      <c r="E158" s="112">
        <v>0</v>
      </c>
      <c r="F158" s="112">
        <v>63</v>
      </c>
      <c r="G158" s="112">
        <v>65.55</v>
      </c>
      <c r="H158" s="112">
        <v>14.52</v>
      </c>
      <c r="I158" s="112">
        <v>143.07</v>
      </c>
      <c r="J158" s="112">
        <f t="shared" si="6"/>
        <v>77.52</v>
      </c>
    </row>
    <row r="159" spans="1:10">
      <c r="A159" s="113">
        <v>43980</v>
      </c>
      <c r="B159" s="112">
        <v>7</v>
      </c>
      <c r="C159" s="112">
        <v>486</v>
      </c>
      <c r="D159" s="112">
        <v>-402.8</v>
      </c>
      <c r="E159" s="112">
        <v>0</v>
      </c>
      <c r="F159" s="112">
        <v>83.2</v>
      </c>
      <c r="G159" s="112">
        <v>37.75</v>
      </c>
      <c r="H159" s="112">
        <v>13.21</v>
      </c>
      <c r="I159" s="112">
        <v>134.16</v>
      </c>
      <c r="J159" s="112">
        <f t="shared" si="6"/>
        <v>96.41</v>
      </c>
    </row>
    <row r="160" spans="1:10">
      <c r="A160" s="113">
        <v>43981</v>
      </c>
      <c r="B160" s="112">
        <v>1</v>
      </c>
      <c r="C160" s="112">
        <v>36</v>
      </c>
      <c r="D160" s="112">
        <v>-36</v>
      </c>
      <c r="E160" s="112">
        <v>0</v>
      </c>
      <c r="F160" s="112">
        <v>0</v>
      </c>
      <c r="G160" s="112">
        <v>6.95</v>
      </c>
      <c r="H160" s="112">
        <v>0.35</v>
      </c>
      <c r="I160" s="112">
        <v>7.3</v>
      </c>
      <c r="J160" s="112">
        <f t="shared" si="6"/>
        <v>0.34999999999999964</v>
      </c>
    </row>
    <row r="161" spans="1:10">
      <c r="A161" s="113">
        <v>43982</v>
      </c>
      <c r="B161" s="112">
        <v>4</v>
      </c>
      <c r="C161" s="112">
        <v>234.41</v>
      </c>
      <c r="D161" s="112">
        <v>-200</v>
      </c>
      <c r="E161" s="112">
        <v>0</v>
      </c>
      <c r="F161" s="112">
        <v>34.409999999999997</v>
      </c>
      <c r="G161" s="112">
        <v>29.91</v>
      </c>
      <c r="H161" s="112">
        <v>6.8</v>
      </c>
      <c r="I161" s="112">
        <v>71.12</v>
      </c>
      <c r="J161" s="112">
        <f t="shared" si="6"/>
        <v>41.210000000000008</v>
      </c>
    </row>
    <row r="162" spans="1:10">
      <c r="A162" s="113"/>
      <c r="B162" s="114">
        <f>SUM(B131:B161)</f>
        <v>270</v>
      </c>
      <c r="C162" s="114">
        <f t="shared" ref="C162:J162" si="7">SUM(C131:C161)</f>
        <v>23882.880000000005</v>
      </c>
      <c r="D162" s="114">
        <f t="shared" si="7"/>
        <v>-20669.059999999998</v>
      </c>
      <c r="E162" s="114">
        <f t="shared" si="7"/>
        <v>-169.97</v>
      </c>
      <c r="F162" s="114">
        <f t="shared" si="7"/>
        <v>3043.85</v>
      </c>
      <c r="G162" s="114">
        <f t="shared" si="7"/>
        <v>2462.8399999999997</v>
      </c>
      <c r="H162" s="114">
        <f t="shared" si="7"/>
        <v>604.91000000000008</v>
      </c>
      <c r="I162" s="114">
        <f t="shared" si="7"/>
        <v>6111.5999999999985</v>
      </c>
      <c r="J162" s="114">
        <f t="shared" si="7"/>
        <v>3648.76</v>
      </c>
    </row>
    <row r="164" spans="1:10">
      <c r="A164" s="113">
        <v>43983</v>
      </c>
      <c r="B164" s="112">
        <v>5</v>
      </c>
      <c r="C164" s="112">
        <v>343</v>
      </c>
      <c r="D164" s="112">
        <v>-174.2</v>
      </c>
      <c r="E164" s="112">
        <v>0</v>
      </c>
      <c r="F164" s="112">
        <v>168.8</v>
      </c>
      <c r="G164" s="112">
        <v>20.85</v>
      </c>
      <c r="H164" s="112">
        <v>15.19</v>
      </c>
      <c r="I164" s="112">
        <v>204.84</v>
      </c>
      <c r="J164" s="112">
        <f t="shared" ref="J164:J193" si="8">I164-G164</f>
        <v>183.99</v>
      </c>
    </row>
    <row r="165" spans="1:10">
      <c r="A165" s="113">
        <v>43984</v>
      </c>
      <c r="B165" s="112">
        <v>5</v>
      </c>
      <c r="C165" s="112">
        <v>278.2</v>
      </c>
      <c r="D165" s="112">
        <v>-272</v>
      </c>
      <c r="E165" s="112">
        <v>0</v>
      </c>
      <c r="F165" s="112">
        <v>6.2</v>
      </c>
      <c r="G165" s="112">
        <v>35.85</v>
      </c>
      <c r="H165" s="112">
        <v>4.1500000000000004</v>
      </c>
      <c r="I165" s="112">
        <v>46.2</v>
      </c>
      <c r="J165" s="112">
        <f t="shared" si="8"/>
        <v>10.350000000000001</v>
      </c>
    </row>
    <row r="166" spans="1:10">
      <c r="A166" s="113">
        <v>43985</v>
      </c>
      <c r="B166" s="112">
        <v>12</v>
      </c>
      <c r="C166" s="112">
        <v>1234.0999999999999</v>
      </c>
      <c r="D166" s="112">
        <v>-1078</v>
      </c>
      <c r="E166" s="112">
        <v>0</v>
      </c>
      <c r="F166" s="112">
        <v>156.1</v>
      </c>
      <c r="G166" s="112">
        <v>56.71</v>
      </c>
      <c r="H166" s="112">
        <v>20.61</v>
      </c>
      <c r="I166" s="112">
        <v>233.42</v>
      </c>
      <c r="J166" s="112">
        <f t="shared" si="8"/>
        <v>176.70999999999998</v>
      </c>
    </row>
    <row r="167" spans="1:10">
      <c r="A167" s="113">
        <v>43986</v>
      </c>
      <c r="B167" s="112">
        <v>11</v>
      </c>
      <c r="C167" s="112">
        <v>681</v>
      </c>
      <c r="D167" s="112">
        <v>-374.1</v>
      </c>
      <c r="E167" s="112">
        <v>0</v>
      </c>
      <c r="F167" s="112">
        <v>306.89999999999998</v>
      </c>
      <c r="G167" s="112">
        <v>65.55</v>
      </c>
      <c r="H167" s="112">
        <v>38.450000000000003</v>
      </c>
      <c r="I167" s="112">
        <v>410.9</v>
      </c>
      <c r="J167" s="112">
        <f t="shared" si="8"/>
        <v>345.34999999999997</v>
      </c>
    </row>
    <row r="168" spans="1:10">
      <c r="A168" s="113">
        <v>43987</v>
      </c>
      <c r="B168" s="112">
        <v>8</v>
      </c>
      <c r="C168" s="112">
        <v>1046</v>
      </c>
      <c r="D168" s="112">
        <v>-600.32000000000005</v>
      </c>
      <c r="E168" s="112">
        <v>0</v>
      </c>
      <c r="F168" s="112">
        <v>445.68</v>
      </c>
      <c r="G168" s="112">
        <v>29.8</v>
      </c>
      <c r="H168" s="112">
        <v>55.37</v>
      </c>
      <c r="I168" s="112">
        <v>530.85</v>
      </c>
      <c r="J168" s="112">
        <f t="shared" si="8"/>
        <v>501.05</v>
      </c>
    </row>
    <row r="169" spans="1:10">
      <c r="A169" s="113">
        <v>43988</v>
      </c>
      <c r="B169" s="112">
        <v>3</v>
      </c>
      <c r="C169" s="112">
        <v>188</v>
      </c>
      <c r="D169" s="112">
        <v>-185</v>
      </c>
      <c r="E169" s="112">
        <v>0</v>
      </c>
      <c r="F169" s="112">
        <v>3</v>
      </c>
      <c r="G169" s="112">
        <v>22.85</v>
      </c>
      <c r="H169" s="112">
        <v>2.5</v>
      </c>
      <c r="I169" s="112">
        <v>28.35</v>
      </c>
      <c r="J169" s="112">
        <f t="shared" si="8"/>
        <v>5.5</v>
      </c>
    </row>
    <row r="170" spans="1:10">
      <c r="A170" s="113">
        <v>43989</v>
      </c>
      <c r="B170" s="112">
        <v>4</v>
      </c>
      <c r="C170" s="112">
        <v>248</v>
      </c>
      <c r="D170" s="112">
        <v>-115.2</v>
      </c>
      <c r="E170" s="112">
        <v>0</v>
      </c>
      <c r="F170" s="112">
        <v>132.80000000000001</v>
      </c>
      <c r="G170" s="112">
        <v>28.8</v>
      </c>
      <c r="H170" s="112">
        <v>15.9</v>
      </c>
      <c r="I170" s="112">
        <v>177.5</v>
      </c>
      <c r="J170" s="112">
        <f t="shared" si="8"/>
        <v>148.69999999999999</v>
      </c>
    </row>
    <row r="171" spans="1:10">
      <c r="A171" s="113">
        <v>43990</v>
      </c>
      <c r="B171" s="112">
        <v>13</v>
      </c>
      <c r="C171" s="112">
        <v>1012</v>
      </c>
      <c r="D171" s="112">
        <v>-728.8</v>
      </c>
      <c r="E171" s="112">
        <v>0</v>
      </c>
      <c r="F171" s="112">
        <v>283.2</v>
      </c>
      <c r="G171" s="112">
        <v>65.59</v>
      </c>
      <c r="H171" s="112">
        <v>35.590000000000003</v>
      </c>
      <c r="I171" s="112">
        <v>384.38</v>
      </c>
      <c r="J171" s="112">
        <f t="shared" si="8"/>
        <v>318.78999999999996</v>
      </c>
    </row>
    <row r="172" spans="1:10">
      <c r="A172" s="113">
        <v>43991</v>
      </c>
      <c r="B172" s="112">
        <v>9</v>
      </c>
      <c r="C172" s="112">
        <v>1230</v>
      </c>
      <c r="D172" s="112">
        <v>-875.1</v>
      </c>
      <c r="E172" s="112">
        <v>0</v>
      </c>
      <c r="F172" s="112">
        <v>354.9</v>
      </c>
      <c r="G172" s="112">
        <v>57.79</v>
      </c>
      <c r="H172" s="112">
        <v>38.4</v>
      </c>
      <c r="I172" s="112">
        <v>451.09</v>
      </c>
      <c r="J172" s="112">
        <f t="shared" si="8"/>
        <v>393.29999999999995</v>
      </c>
    </row>
    <row r="173" spans="1:10">
      <c r="A173" s="113">
        <v>43992</v>
      </c>
      <c r="B173" s="112">
        <v>20</v>
      </c>
      <c r="C173" s="112">
        <v>2648</v>
      </c>
      <c r="D173" s="112">
        <v>-2545</v>
      </c>
      <c r="E173" s="112">
        <v>0</v>
      </c>
      <c r="F173" s="112">
        <v>103</v>
      </c>
      <c r="G173" s="112">
        <v>104.3</v>
      </c>
      <c r="H173" s="112">
        <v>18.440000000000001</v>
      </c>
      <c r="I173" s="112">
        <v>225.74</v>
      </c>
      <c r="J173" s="112">
        <f t="shared" si="8"/>
        <v>121.44000000000001</v>
      </c>
    </row>
    <row r="174" spans="1:10">
      <c r="A174" s="113">
        <v>43993</v>
      </c>
      <c r="B174" s="112">
        <v>23</v>
      </c>
      <c r="C174" s="112">
        <v>2097.3000000000002</v>
      </c>
      <c r="D174" s="112">
        <v>-1715</v>
      </c>
      <c r="E174" s="112">
        <v>0</v>
      </c>
      <c r="F174" s="112">
        <v>382.3</v>
      </c>
      <c r="G174" s="112">
        <v>146.1</v>
      </c>
      <c r="H174" s="112">
        <v>50.97</v>
      </c>
      <c r="I174" s="112">
        <v>579.37</v>
      </c>
      <c r="J174" s="112">
        <f t="shared" si="8"/>
        <v>433.27</v>
      </c>
    </row>
    <row r="175" spans="1:10">
      <c r="A175" s="113">
        <v>43994</v>
      </c>
      <c r="B175" s="112">
        <v>26</v>
      </c>
      <c r="C175" s="112">
        <v>2362.23</v>
      </c>
      <c r="D175" s="112">
        <v>-2121</v>
      </c>
      <c r="E175" s="112">
        <v>0</v>
      </c>
      <c r="F175" s="112">
        <v>241.23</v>
      </c>
      <c r="G175" s="112">
        <v>164.12</v>
      </c>
      <c r="H175" s="112">
        <v>42.53</v>
      </c>
      <c r="I175" s="112">
        <v>447.88</v>
      </c>
      <c r="J175" s="112">
        <f t="shared" si="8"/>
        <v>283.76</v>
      </c>
    </row>
    <row r="176" spans="1:10">
      <c r="A176" s="113">
        <v>43995</v>
      </c>
      <c r="B176" s="112">
        <v>8</v>
      </c>
      <c r="C176" s="112">
        <v>579</v>
      </c>
      <c r="D176" s="112">
        <v>-486.2</v>
      </c>
      <c r="E176" s="112">
        <v>0</v>
      </c>
      <c r="F176" s="112">
        <v>92.8</v>
      </c>
      <c r="G176" s="112">
        <v>44.7</v>
      </c>
      <c r="H176" s="112">
        <v>16.34</v>
      </c>
      <c r="I176" s="112">
        <v>153.84</v>
      </c>
      <c r="J176" s="112">
        <f t="shared" si="8"/>
        <v>109.14</v>
      </c>
    </row>
    <row r="177" spans="1:10">
      <c r="A177" s="113">
        <v>43996</v>
      </c>
      <c r="B177" s="112">
        <v>4</v>
      </c>
      <c r="C177" s="112">
        <v>341</v>
      </c>
      <c r="D177" s="112">
        <v>-173.7</v>
      </c>
      <c r="E177" s="112">
        <v>0</v>
      </c>
      <c r="F177" s="112">
        <v>167.3</v>
      </c>
      <c r="G177" s="112">
        <v>27.8</v>
      </c>
      <c r="H177" s="112">
        <v>25.66</v>
      </c>
      <c r="I177" s="112">
        <v>220.76</v>
      </c>
      <c r="J177" s="112">
        <f t="shared" si="8"/>
        <v>192.95999999999998</v>
      </c>
    </row>
    <row r="178" spans="1:10">
      <c r="A178" s="113">
        <v>43997</v>
      </c>
      <c r="B178" s="112">
        <v>20</v>
      </c>
      <c r="C178" s="112">
        <v>1414.97</v>
      </c>
      <c r="D178" s="112">
        <v>-1045.67</v>
      </c>
      <c r="E178" s="112">
        <v>0</v>
      </c>
      <c r="F178" s="112">
        <v>369.3</v>
      </c>
      <c r="G178" s="112">
        <v>80.569999999999993</v>
      </c>
      <c r="H178" s="112">
        <v>45.21</v>
      </c>
      <c r="I178" s="112">
        <v>495.08</v>
      </c>
      <c r="J178" s="112">
        <f t="shared" si="8"/>
        <v>414.51</v>
      </c>
    </row>
    <row r="179" spans="1:10">
      <c r="A179" s="113">
        <v>43998</v>
      </c>
      <c r="B179" s="112">
        <v>17</v>
      </c>
      <c r="C179" s="112">
        <v>1360.13</v>
      </c>
      <c r="D179" s="112">
        <v>-1185.3</v>
      </c>
      <c r="E179" s="112">
        <v>0</v>
      </c>
      <c r="F179" s="112">
        <v>174.83</v>
      </c>
      <c r="G179" s="112">
        <v>115.2</v>
      </c>
      <c r="H179" s="112">
        <v>35.19</v>
      </c>
      <c r="I179" s="112">
        <v>325.22000000000003</v>
      </c>
      <c r="J179" s="112">
        <f t="shared" si="8"/>
        <v>210.02000000000004</v>
      </c>
    </row>
    <row r="180" spans="1:10">
      <c r="A180" s="113">
        <v>43999</v>
      </c>
      <c r="B180" s="112">
        <v>21</v>
      </c>
      <c r="C180" s="112">
        <v>2269.98</v>
      </c>
      <c r="D180" s="112">
        <v>-2156.98</v>
      </c>
      <c r="E180" s="112">
        <v>0</v>
      </c>
      <c r="F180" s="112">
        <v>113</v>
      </c>
      <c r="G180" s="112">
        <v>114.44</v>
      </c>
      <c r="H180" s="112">
        <v>21.18</v>
      </c>
      <c r="I180" s="112">
        <v>248.62</v>
      </c>
      <c r="J180" s="112">
        <f t="shared" si="8"/>
        <v>134.18</v>
      </c>
    </row>
    <row r="181" spans="1:10">
      <c r="A181" s="113">
        <v>44000</v>
      </c>
      <c r="B181" s="112">
        <v>11</v>
      </c>
      <c r="C181" s="112">
        <v>1114</v>
      </c>
      <c r="D181" s="112">
        <v>-580.5</v>
      </c>
      <c r="E181" s="112">
        <v>0</v>
      </c>
      <c r="F181" s="112">
        <v>533.5</v>
      </c>
      <c r="G181" s="112">
        <v>43.7</v>
      </c>
      <c r="H181" s="112">
        <v>57.44</v>
      </c>
      <c r="I181" s="112">
        <v>634.64</v>
      </c>
      <c r="J181" s="112">
        <f t="shared" si="8"/>
        <v>590.93999999999994</v>
      </c>
    </row>
    <row r="182" spans="1:10">
      <c r="A182" s="113">
        <v>44001</v>
      </c>
      <c r="B182" s="112">
        <v>19</v>
      </c>
      <c r="C182" s="112">
        <v>1405</v>
      </c>
      <c r="D182" s="112">
        <v>-1015.5</v>
      </c>
      <c r="E182" s="112">
        <v>0</v>
      </c>
      <c r="F182" s="112">
        <v>389.5</v>
      </c>
      <c r="G182" s="112">
        <v>113.24</v>
      </c>
      <c r="H182" s="112">
        <v>52.66</v>
      </c>
      <c r="I182" s="112">
        <v>555.4</v>
      </c>
      <c r="J182" s="112">
        <f t="shared" si="8"/>
        <v>442.15999999999997</v>
      </c>
    </row>
    <row r="183" spans="1:10">
      <c r="A183" s="113">
        <v>44002</v>
      </c>
      <c r="B183" s="112">
        <v>3</v>
      </c>
      <c r="C183" s="112">
        <v>281</v>
      </c>
      <c r="D183" s="112">
        <v>-274</v>
      </c>
      <c r="E183" s="112">
        <v>0</v>
      </c>
      <c r="F183" s="112">
        <v>7</v>
      </c>
      <c r="G183" s="112">
        <v>21.85</v>
      </c>
      <c r="H183" s="112">
        <v>3.11</v>
      </c>
      <c r="I183" s="112">
        <v>31.96</v>
      </c>
      <c r="J183" s="112">
        <f t="shared" si="8"/>
        <v>10.11</v>
      </c>
    </row>
    <row r="184" spans="1:10">
      <c r="A184" s="113">
        <v>44003</v>
      </c>
      <c r="B184" s="112">
        <v>3</v>
      </c>
      <c r="C184" s="112">
        <v>372</v>
      </c>
      <c r="D184" s="112">
        <v>-73.599999999999994</v>
      </c>
      <c r="E184" s="112">
        <v>-111.6</v>
      </c>
      <c r="F184" s="112">
        <v>186.8</v>
      </c>
      <c r="G184" s="112">
        <v>14.9</v>
      </c>
      <c r="H184" s="112">
        <v>22.05</v>
      </c>
      <c r="I184" s="112">
        <v>223.75</v>
      </c>
      <c r="J184" s="112">
        <f t="shared" si="8"/>
        <v>208.85</v>
      </c>
    </row>
    <row r="185" spans="1:10">
      <c r="A185" s="113">
        <v>44004</v>
      </c>
      <c r="B185" s="112">
        <v>25</v>
      </c>
      <c r="C185" s="112">
        <v>1711</v>
      </c>
      <c r="D185" s="112">
        <v>-1570.6</v>
      </c>
      <c r="E185" s="112">
        <v>0</v>
      </c>
      <c r="F185" s="112">
        <v>140.4</v>
      </c>
      <c r="G185" s="112">
        <v>157.9</v>
      </c>
      <c r="H185" s="112">
        <v>32.96</v>
      </c>
      <c r="I185" s="112">
        <v>331.26</v>
      </c>
      <c r="J185" s="112">
        <f t="shared" si="8"/>
        <v>173.35999999999999</v>
      </c>
    </row>
    <row r="186" spans="1:10">
      <c r="A186" s="113">
        <v>44005</v>
      </c>
      <c r="B186" s="112">
        <v>30</v>
      </c>
      <c r="C186" s="112">
        <v>2636.17</v>
      </c>
      <c r="D186" s="112">
        <v>-2057</v>
      </c>
      <c r="E186" s="112">
        <v>-99</v>
      </c>
      <c r="F186" s="112">
        <v>480.17</v>
      </c>
      <c r="G186" s="112">
        <v>195.9</v>
      </c>
      <c r="H186" s="112">
        <v>77.790000000000006</v>
      </c>
      <c r="I186" s="112">
        <v>753.86</v>
      </c>
      <c r="J186" s="112">
        <f t="shared" si="8"/>
        <v>557.96</v>
      </c>
    </row>
    <row r="187" spans="1:10">
      <c r="A187" s="113">
        <v>44006</v>
      </c>
      <c r="B187" s="112">
        <v>27</v>
      </c>
      <c r="C187" s="112">
        <v>1783.06</v>
      </c>
      <c r="D187" s="112">
        <v>-1492.4</v>
      </c>
      <c r="E187" s="112">
        <v>0</v>
      </c>
      <c r="F187" s="112">
        <v>290.66000000000003</v>
      </c>
      <c r="G187" s="112">
        <v>176.85</v>
      </c>
      <c r="H187" s="112">
        <v>50.25</v>
      </c>
      <c r="I187" s="112">
        <v>517.76</v>
      </c>
      <c r="J187" s="112">
        <f t="shared" si="8"/>
        <v>340.90999999999997</v>
      </c>
    </row>
    <row r="188" spans="1:10">
      <c r="A188" s="113">
        <v>44007</v>
      </c>
      <c r="B188" s="112">
        <v>27</v>
      </c>
      <c r="C188" s="112">
        <v>1631</v>
      </c>
      <c r="D188" s="112">
        <v>-1156.4000000000001</v>
      </c>
      <c r="E188" s="112">
        <v>0</v>
      </c>
      <c r="F188" s="112">
        <v>474.6</v>
      </c>
      <c r="G188" s="112">
        <v>165.85</v>
      </c>
      <c r="H188" s="112">
        <v>66.58</v>
      </c>
      <c r="I188" s="112">
        <v>707.03</v>
      </c>
      <c r="J188" s="112">
        <f t="shared" si="8"/>
        <v>541.17999999999995</v>
      </c>
    </row>
    <row r="189" spans="1:10">
      <c r="A189" s="113">
        <v>44008</v>
      </c>
      <c r="B189" s="112">
        <v>23</v>
      </c>
      <c r="C189" s="112">
        <v>1692.61</v>
      </c>
      <c r="D189" s="112">
        <v>-1347.45</v>
      </c>
      <c r="E189" s="112">
        <v>0</v>
      </c>
      <c r="F189" s="112">
        <v>345.16</v>
      </c>
      <c r="G189" s="112">
        <v>167.23</v>
      </c>
      <c r="H189" s="112">
        <v>32.130000000000003</v>
      </c>
      <c r="I189" s="112">
        <v>544.52</v>
      </c>
      <c r="J189" s="112">
        <f t="shared" si="8"/>
        <v>377.28999999999996</v>
      </c>
    </row>
    <row r="190" spans="1:10">
      <c r="A190" s="113">
        <v>44009</v>
      </c>
      <c r="B190" s="112">
        <v>7</v>
      </c>
      <c r="C190" s="112">
        <v>862</v>
      </c>
      <c r="D190" s="112">
        <v>-851</v>
      </c>
      <c r="E190" s="112">
        <v>0</v>
      </c>
      <c r="F190" s="112">
        <v>11</v>
      </c>
      <c r="G190" s="112">
        <v>27.8</v>
      </c>
      <c r="H190" s="112">
        <v>4.12</v>
      </c>
      <c r="I190" s="112">
        <v>42.92</v>
      </c>
      <c r="J190" s="112">
        <f t="shared" si="8"/>
        <v>15.120000000000001</v>
      </c>
    </row>
    <row r="191" spans="1:10">
      <c r="A191" s="113">
        <v>44010</v>
      </c>
      <c r="B191" s="112">
        <v>15</v>
      </c>
      <c r="C191" s="112">
        <v>1445.56</v>
      </c>
      <c r="D191" s="112">
        <v>-1064.05</v>
      </c>
      <c r="E191" s="112">
        <v>0</v>
      </c>
      <c r="F191" s="112">
        <v>381.51</v>
      </c>
      <c r="G191" s="112">
        <v>82.95</v>
      </c>
      <c r="H191" s="112">
        <v>52.68</v>
      </c>
      <c r="I191" s="112">
        <v>517.14</v>
      </c>
      <c r="J191" s="112">
        <f t="shared" si="8"/>
        <v>434.19</v>
      </c>
    </row>
    <row r="192" spans="1:10">
      <c r="A192" s="113">
        <v>44011</v>
      </c>
      <c r="B192" s="112">
        <v>15</v>
      </c>
      <c r="C192" s="112">
        <v>1065.25</v>
      </c>
      <c r="D192" s="112">
        <v>-1004.25</v>
      </c>
      <c r="E192" s="112">
        <v>0</v>
      </c>
      <c r="F192" s="112">
        <v>61</v>
      </c>
      <c r="G192" s="112">
        <v>85.53</v>
      </c>
      <c r="H192" s="112">
        <v>16.27</v>
      </c>
      <c r="I192" s="112">
        <v>162.80000000000001</v>
      </c>
      <c r="J192" s="112">
        <f t="shared" si="8"/>
        <v>77.27000000000001</v>
      </c>
    </row>
    <row r="193" spans="1:10">
      <c r="A193" s="113">
        <v>44012</v>
      </c>
      <c r="B193" s="112">
        <v>16</v>
      </c>
      <c r="C193" s="112">
        <v>1266.95</v>
      </c>
      <c r="D193" s="112">
        <v>-1008.1</v>
      </c>
      <c r="E193" s="112">
        <v>0</v>
      </c>
      <c r="F193" s="112">
        <v>258.85000000000002</v>
      </c>
      <c r="G193" s="112">
        <v>91.46</v>
      </c>
      <c r="H193" s="112">
        <v>34.090000000000003</v>
      </c>
      <c r="I193" s="112">
        <v>384.4</v>
      </c>
      <c r="J193" s="112">
        <f t="shared" si="8"/>
        <v>292.94</v>
      </c>
    </row>
    <row r="194" spans="1:10">
      <c r="B194" s="114">
        <f>SUM(B164:B193)</f>
        <v>430</v>
      </c>
      <c r="C194" s="114">
        <f t="shared" ref="C194:J194" si="9">SUM(C164:C193)</f>
        <v>36598.509999999995</v>
      </c>
      <c r="D194" s="114">
        <f t="shared" si="9"/>
        <v>-29326.42</v>
      </c>
      <c r="E194" s="114">
        <f t="shared" si="9"/>
        <v>-210.6</v>
      </c>
      <c r="F194" s="114">
        <f t="shared" si="9"/>
        <v>7061.4900000000007</v>
      </c>
      <c r="G194" s="114">
        <f t="shared" si="9"/>
        <v>2526.1800000000007</v>
      </c>
      <c r="H194" s="114">
        <f t="shared" si="9"/>
        <v>983.81</v>
      </c>
      <c r="I194" s="114">
        <f t="shared" si="9"/>
        <v>10571.48</v>
      </c>
      <c r="J194" s="114">
        <f t="shared" si="9"/>
        <v>8045.2999999999984</v>
      </c>
    </row>
    <row r="196" spans="1:10">
      <c r="A196" s="113">
        <v>44013</v>
      </c>
      <c r="B196" s="112">
        <v>15</v>
      </c>
      <c r="C196" s="112">
        <v>1139</v>
      </c>
      <c r="D196" s="112">
        <v>-864.2</v>
      </c>
      <c r="E196" s="112">
        <v>0</v>
      </c>
      <c r="F196" s="112">
        <v>274.8</v>
      </c>
      <c r="G196" s="112">
        <v>88.4</v>
      </c>
      <c r="H196" s="112">
        <v>42.1</v>
      </c>
      <c r="I196" s="112">
        <v>405.3</v>
      </c>
      <c r="J196" s="112">
        <f t="shared" ref="J196:J226" si="10">I196-G196</f>
        <v>316.89999999999998</v>
      </c>
    </row>
    <row r="197" spans="1:10">
      <c r="A197" s="113">
        <v>44014</v>
      </c>
      <c r="B197" s="112">
        <v>24</v>
      </c>
      <c r="C197" s="112">
        <v>2219.92</v>
      </c>
      <c r="D197" s="112">
        <v>-2146</v>
      </c>
      <c r="E197" s="112">
        <v>0</v>
      </c>
      <c r="F197" s="112">
        <v>73.92</v>
      </c>
      <c r="G197" s="112">
        <v>161.01</v>
      </c>
      <c r="H197" s="112">
        <v>26.59</v>
      </c>
      <c r="I197" s="112">
        <v>261.52</v>
      </c>
      <c r="J197" s="112">
        <f t="shared" si="10"/>
        <v>100.50999999999999</v>
      </c>
    </row>
    <row r="198" spans="1:10">
      <c r="A198" s="113">
        <v>44015</v>
      </c>
      <c r="B198" s="112">
        <v>17</v>
      </c>
      <c r="C198" s="112">
        <v>1043</v>
      </c>
      <c r="D198" s="112">
        <v>-929</v>
      </c>
      <c r="E198" s="112">
        <v>0</v>
      </c>
      <c r="F198" s="112">
        <v>114</v>
      </c>
      <c r="G198" s="112">
        <v>123.15</v>
      </c>
      <c r="H198" s="112">
        <v>25.59</v>
      </c>
      <c r="I198" s="112">
        <v>262.74</v>
      </c>
      <c r="J198" s="112">
        <f t="shared" si="10"/>
        <v>139.59</v>
      </c>
    </row>
    <row r="199" spans="1:10">
      <c r="A199" s="113">
        <v>44016</v>
      </c>
      <c r="B199" s="112">
        <v>8</v>
      </c>
      <c r="C199" s="112">
        <v>580.9</v>
      </c>
      <c r="D199" s="112">
        <v>-454.72</v>
      </c>
      <c r="E199" s="112">
        <v>0</v>
      </c>
      <c r="F199" s="112">
        <v>126.18</v>
      </c>
      <c r="G199" s="112">
        <v>49.76</v>
      </c>
      <c r="H199" s="112">
        <v>18.79</v>
      </c>
      <c r="I199" s="112">
        <v>194.73</v>
      </c>
      <c r="J199" s="112">
        <f t="shared" si="10"/>
        <v>144.97</v>
      </c>
    </row>
    <row r="200" spans="1:10">
      <c r="A200" s="113">
        <v>44017</v>
      </c>
      <c r="B200" s="112">
        <v>7</v>
      </c>
      <c r="C200" s="112">
        <v>488</v>
      </c>
      <c r="D200" s="112">
        <v>-177.8</v>
      </c>
      <c r="E200" s="112">
        <v>0</v>
      </c>
      <c r="F200" s="112">
        <v>310.2</v>
      </c>
      <c r="G200" s="112">
        <v>42.7</v>
      </c>
      <c r="H200" s="112">
        <v>42.57</v>
      </c>
      <c r="I200" s="112">
        <v>395.47</v>
      </c>
      <c r="J200" s="112">
        <f t="shared" si="10"/>
        <v>352.77000000000004</v>
      </c>
    </row>
    <row r="201" spans="1:10">
      <c r="A201" s="113">
        <v>44018</v>
      </c>
      <c r="B201" s="112">
        <v>15</v>
      </c>
      <c r="C201" s="112">
        <v>898</v>
      </c>
      <c r="D201" s="112">
        <v>-781.9</v>
      </c>
      <c r="E201" s="112">
        <v>0</v>
      </c>
      <c r="F201" s="112">
        <v>116.1</v>
      </c>
      <c r="G201" s="112">
        <v>109.25</v>
      </c>
      <c r="H201" s="112">
        <v>22.81</v>
      </c>
      <c r="I201" s="112">
        <v>248.16</v>
      </c>
      <c r="J201" s="112">
        <f t="shared" si="10"/>
        <v>138.91</v>
      </c>
    </row>
    <row r="202" spans="1:10">
      <c r="A202" s="113">
        <v>44019</v>
      </c>
      <c r="B202" s="112">
        <v>20</v>
      </c>
      <c r="C202" s="112">
        <v>1469</v>
      </c>
      <c r="D202" s="112">
        <v>-1279.2</v>
      </c>
      <c r="E202" s="112">
        <v>-55</v>
      </c>
      <c r="F202" s="112">
        <v>134.80000000000001</v>
      </c>
      <c r="G202" s="112">
        <v>127.29</v>
      </c>
      <c r="H202" s="112">
        <v>24.19</v>
      </c>
      <c r="I202" s="112">
        <v>286.27999999999997</v>
      </c>
      <c r="J202" s="112">
        <f t="shared" si="10"/>
        <v>158.98999999999995</v>
      </c>
    </row>
    <row r="203" spans="1:10">
      <c r="A203" s="113">
        <v>44020</v>
      </c>
      <c r="B203" s="112">
        <v>22</v>
      </c>
      <c r="C203" s="112">
        <v>1355</v>
      </c>
      <c r="D203" s="112">
        <v>-1100</v>
      </c>
      <c r="E203" s="112">
        <v>0</v>
      </c>
      <c r="F203" s="112">
        <v>255</v>
      </c>
      <c r="G203" s="112">
        <v>146</v>
      </c>
      <c r="H203" s="112">
        <v>45.76</v>
      </c>
      <c r="I203" s="112">
        <v>446.76</v>
      </c>
      <c r="J203" s="112">
        <f t="shared" si="10"/>
        <v>300.76</v>
      </c>
    </row>
    <row r="204" spans="1:10">
      <c r="A204" s="113">
        <v>44021</v>
      </c>
      <c r="B204" s="112">
        <v>18</v>
      </c>
      <c r="C204" s="112">
        <v>1375.38</v>
      </c>
      <c r="D204" s="112">
        <v>-1140.1099999999999</v>
      </c>
      <c r="E204" s="112">
        <v>0</v>
      </c>
      <c r="F204" s="112">
        <v>235.27</v>
      </c>
      <c r="G204" s="112">
        <v>97.45</v>
      </c>
      <c r="H204" s="112">
        <v>29.99</v>
      </c>
      <c r="I204" s="112">
        <v>362.71</v>
      </c>
      <c r="J204" s="112">
        <f t="shared" si="10"/>
        <v>265.26</v>
      </c>
    </row>
    <row r="205" spans="1:10">
      <c r="A205" s="113">
        <v>44022</v>
      </c>
      <c r="B205" s="112">
        <v>19</v>
      </c>
      <c r="C205" s="112">
        <v>1173</v>
      </c>
      <c r="D205" s="112">
        <v>-1016.44</v>
      </c>
      <c r="E205" s="112">
        <v>0</v>
      </c>
      <c r="F205" s="112">
        <v>156.56</v>
      </c>
      <c r="G205" s="112">
        <v>137.6</v>
      </c>
      <c r="H205" s="112">
        <v>34.35</v>
      </c>
      <c r="I205" s="112">
        <v>328.51</v>
      </c>
      <c r="J205" s="112">
        <f t="shared" si="10"/>
        <v>190.91</v>
      </c>
    </row>
    <row r="206" spans="1:10">
      <c r="A206" s="113">
        <v>44023</v>
      </c>
      <c r="B206" s="112">
        <v>9</v>
      </c>
      <c r="C206" s="112">
        <v>535.75</v>
      </c>
      <c r="D206" s="112">
        <v>-383.3</v>
      </c>
      <c r="E206" s="112">
        <v>0</v>
      </c>
      <c r="F206" s="112">
        <v>152.44999999999999</v>
      </c>
      <c r="G206" s="112">
        <v>62.81</v>
      </c>
      <c r="H206" s="112">
        <v>24.62</v>
      </c>
      <c r="I206" s="112">
        <v>239.88</v>
      </c>
      <c r="J206" s="112">
        <f t="shared" si="10"/>
        <v>177.07</v>
      </c>
    </row>
    <row r="207" spans="1:10">
      <c r="A207" s="113">
        <v>44024</v>
      </c>
      <c r="B207" s="112">
        <v>7</v>
      </c>
      <c r="C207" s="112">
        <v>427.64</v>
      </c>
      <c r="D207" s="112">
        <v>-282.7</v>
      </c>
      <c r="E207" s="112">
        <v>0</v>
      </c>
      <c r="F207" s="112">
        <v>144.94</v>
      </c>
      <c r="G207" s="112">
        <v>44.3</v>
      </c>
      <c r="H207" s="112">
        <v>16.86</v>
      </c>
      <c r="I207" s="112">
        <v>206.1</v>
      </c>
      <c r="J207" s="112">
        <f t="shared" si="10"/>
        <v>161.80000000000001</v>
      </c>
    </row>
    <row r="208" spans="1:10">
      <c r="A208" s="113">
        <v>44025</v>
      </c>
      <c r="B208" s="112">
        <v>24</v>
      </c>
      <c r="C208" s="112">
        <v>2443.42</v>
      </c>
      <c r="D208" s="112">
        <v>-2024.35</v>
      </c>
      <c r="E208" s="112">
        <v>0</v>
      </c>
      <c r="F208" s="112">
        <v>419.07</v>
      </c>
      <c r="G208" s="112">
        <v>105.52</v>
      </c>
      <c r="H208" s="112">
        <v>60.73</v>
      </c>
      <c r="I208" s="112">
        <v>585.32000000000005</v>
      </c>
      <c r="J208" s="112">
        <f t="shared" si="10"/>
        <v>479.80000000000007</v>
      </c>
    </row>
    <row r="209" spans="1:10">
      <c r="A209" s="113">
        <v>44026</v>
      </c>
      <c r="B209" s="112">
        <v>20</v>
      </c>
      <c r="C209" s="112">
        <v>1837</v>
      </c>
      <c r="D209" s="112">
        <v>-1565.1</v>
      </c>
      <c r="E209" s="112">
        <v>0</v>
      </c>
      <c r="F209" s="112">
        <v>271.89999999999998</v>
      </c>
      <c r="G209" s="112">
        <v>128.29</v>
      </c>
      <c r="H209" s="112">
        <v>39.15</v>
      </c>
      <c r="I209" s="112">
        <v>439.34</v>
      </c>
      <c r="J209" s="112">
        <f t="shared" si="10"/>
        <v>311.04999999999995</v>
      </c>
    </row>
    <row r="210" spans="1:10">
      <c r="A210" s="113">
        <v>44027</v>
      </c>
      <c r="B210" s="112">
        <v>21</v>
      </c>
      <c r="C210" s="112">
        <v>2258</v>
      </c>
      <c r="D210" s="112">
        <v>-2160.5</v>
      </c>
      <c r="E210" s="112">
        <v>0</v>
      </c>
      <c r="F210" s="112">
        <v>97.5</v>
      </c>
      <c r="G210" s="112">
        <v>97.3</v>
      </c>
      <c r="H210" s="112">
        <v>21.23</v>
      </c>
      <c r="I210" s="112">
        <v>216.03</v>
      </c>
      <c r="J210" s="112">
        <f t="shared" si="10"/>
        <v>118.73</v>
      </c>
    </row>
    <row r="211" spans="1:10">
      <c r="A211" s="113">
        <v>44028</v>
      </c>
      <c r="B211" s="112">
        <v>17</v>
      </c>
      <c r="C211" s="112">
        <v>1101.0999999999999</v>
      </c>
      <c r="D211" s="112">
        <v>-933.1</v>
      </c>
      <c r="E211" s="112">
        <v>0</v>
      </c>
      <c r="F211" s="112">
        <v>168</v>
      </c>
      <c r="G211" s="112">
        <v>116.3</v>
      </c>
      <c r="H211" s="112">
        <v>30.69</v>
      </c>
      <c r="I211" s="112">
        <v>314.99</v>
      </c>
      <c r="J211" s="112">
        <f t="shared" si="10"/>
        <v>198.69</v>
      </c>
    </row>
    <row r="212" spans="1:10">
      <c r="A212" s="113">
        <v>44029</v>
      </c>
      <c r="B212" s="112">
        <v>16</v>
      </c>
      <c r="C212" s="112">
        <v>1398.46</v>
      </c>
      <c r="D212" s="112">
        <v>-1287.5999999999999</v>
      </c>
      <c r="E212" s="112">
        <v>0</v>
      </c>
      <c r="F212" s="112">
        <v>110.86</v>
      </c>
      <c r="G212" s="112">
        <v>113.37</v>
      </c>
      <c r="H212" s="112">
        <v>21.84</v>
      </c>
      <c r="I212" s="112">
        <v>246.07</v>
      </c>
      <c r="J212" s="112">
        <f t="shared" si="10"/>
        <v>132.69999999999999</v>
      </c>
    </row>
    <row r="213" spans="1:10">
      <c r="A213" s="113">
        <v>44030</v>
      </c>
      <c r="B213" s="112">
        <v>13</v>
      </c>
      <c r="C213" s="112">
        <v>1046</v>
      </c>
      <c r="D213" s="112">
        <v>-876.4</v>
      </c>
      <c r="E213" s="112">
        <v>0</v>
      </c>
      <c r="F213" s="112">
        <v>169.6</v>
      </c>
      <c r="G213" s="112">
        <v>75.5</v>
      </c>
      <c r="H213" s="112">
        <v>25.85</v>
      </c>
      <c r="I213" s="112">
        <v>270.95</v>
      </c>
      <c r="J213" s="112">
        <f t="shared" si="10"/>
        <v>195.45</v>
      </c>
    </row>
    <row r="214" spans="1:10">
      <c r="A214" s="113">
        <v>44031</v>
      </c>
      <c r="B214" s="112">
        <v>10</v>
      </c>
      <c r="C214" s="112">
        <v>930.64</v>
      </c>
      <c r="D214" s="112">
        <v>-666.3</v>
      </c>
      <c r="E214" s="112">
        <v>0</v>
      </c>
      <c r="F214" s="112">
        <v>264.33999999999997</v>
      </c>
      <c r="G214" s="112">
        <v>65.650000000000006</v>
      </c>
      <c r="H214" s="112">
        <v>38.450000000000003</v>
      </c>
      <c r="I214" s="112">
        <v>368.44</v>
      </c>
      <c r="J214" s="112">
        <f t="shared" si="10"/>
        <v>302.78999999999996</v>
      </c>
    </row>
    <row r="215" spans="1:10">
      <c r="A215" s="113">
        <v>44032</v>
      </c>
      <c r="B215" s="112">
        <v>21</v>
      </c>
      <c r="C215" s="112">
        <v>1458</v>
      </c>
      <c r="D215" s="112">
        <v>-1223</v>
      </c>
      <c r="E215" s="112">
        <v>0</v>
      </c>
      <c r="F215" s="112">
        <v>235</v>
      </c>
      <c r="G215" s="112">
        <v>146.13999999999999</v>
      </c>
      <c r="H215" s="112">
        <v>42.95</v>
      </c>
      <c r="I215" s="112">
        <v>424.09</v>
      </c>
      <c r="J215" s="112">
        <f t="shared" si="10"/>
        <v>277.95</v>
      </c>
    </row>
    <row r="216" spans="1:10">
      <c r="A216" s="113">
        <v>44033</v>
      </c>
      <c r="B216" s="112">
        <v>28</v>
      </c>
      <c r="C216" s="112">
        <v>9081</v>
      </c>
      <c r="D216" s="112">
        <v>-5009.99</v>
      </c>
      <c r="E216" s="112">
        <v>-62</v>
      </c>
      <c r="F216" s="112">
        <v>4009.01</v>
      </c>
      <c r="G216" s="112">
        <v>156.94</v>
      </c>
      <c r="H216" s="112">
        <v>46.31</v>
      </c>
      <c r="I216" s="112">
        <v>4212.26</v>
      </c>
      <c r="J216" s="112">
        <f t="shared" si="10"/>
        <v>4055.32</v>
      </c>
    </row>
    <row r="217" spans="1:10">
      <c r="A217" s="113">
        <v>44034</v>
      </c>
      <c r="B217" s="112">
        <v>42</v>
      </c>
      <c r="C217" s="112">
        <v>2865.66</v>
      </c>
      <c r="D217" s="112">
        <v>-2243.4499999999998</v>
      </c>
      <c r="E217" s="112">
        <v>0.91</v>
      </c>
      <c r="F217" s="112">
        <v>623.12</v>
      </c>
      <c r="G217" s="112">
        <v>252.44</v>
      </c>
      <c r="H217" s="112">
        <v>54.55</v>
      </c>
      <c r="I217" s="112">
        <v>930.11</v>
      </c>
      <c r="J217" s="112">
        <f t="shared" si="10"/>
        <v>677.67000000000007</v>
      </c>
    </row>
    <row r="218" spans="1:10">
      <c r="A218" s="113">
        <v>44035</v>
      </c>
      <c r="B218" s="112">
        <v>20</v>
      </c>
      <c r="C218" s="112">
        <v>1997.63</v>
      </c>
      <c r="D218" s="112">
        <v>-1740.38</v>
      </c>
      <c r="E218" s="112">
        <v>0</v>
      </c>
      <c r="F218" s="112">
        <v>257.25</v>
      </c>
      <c r="G218" s="112">
        <v>106.4</v>
      </c>
      <c r="H218" s="112">
        <v>28.18</v>
      </c>
      <c r="I218" s="112">
        <v>391.83</v>
      </c>
      <c r="J218" s="112">
        <f t="shared" si="10"/>
        <v>285.42999999999995</v>
      </c>
    </row>
    <row r="219" spans="1:10">
      <c r="A219" s="113">
        <v>44036</v>
      </c>
      <c r="B219" s="112">
        <v>17</v>
      </c>
      <c r="C219" s="112">
        <v>1442</v>
      </c>
      <c r="D219" s="112">
        <v>-1254.5</v>
      </c>
      <c r="E219" s="112">
        <v>0</v>
      </c>
      <c r="F219" s="112">
        <v>187.5</v>
      </c>
      <c r="G219" s="112">
        <v>99.3</v>
      </c>
      <c r="H219" s="112">
        <v>15.63</v>
      </c>
      <c r="I219" s="112">
        <v>302.43</v>
      </c>
      <c r="J219" s="112">
        <f t="shared" si="10"/>
        <v>203.13</v>
      </c>
    </row>
    <row r="220" spans="1:10">
      <c r="A220" s="113">
        <v>44037</v>
      </c>
      <c r="B220" s="112">
        <v>17</v>
      </c>
      <c r="C220" s="112">
        <v>1474.4</v>
      </c>
      <c r="D220" s="112">
        <v>-1016.45</v>
      </c>
      <c r="E220" s="112">
        <v>0</v>
      </c>
      <c r="F220" s="112">
        <v>457.95</v>
      </c>
      <c r="G220" s="112">
        <v>111.55</v>
      </c>
      <c r="H220" s="112">
        <v>29.59</v>
      </c>
      <c r="I220" s="112">
        <v>599.09</v>
      </c>
      <c r="J220" s="112">
        <f t="shared" si="10"/>
        <v>487.54</v>
      </c>
    </row>
    <row r="221" spans="1:10">
      <c r="A221" s="113">
        <v>44038</v>
      </c>
      <c r="B221" s="112">
        <v>5</v>
      </c>
      <c r="C221" s="112">
        <v>327</v>
      </c>
      <c r="D221" s="112">
        <v>-56.55</v>
      </c>
      <c r="E221" s="112">
        <v>0</v>
      </c>
      <c r="F221" s="112">
        <v>270.45</v>
      </c>
      <c r="G221" s="112">
        <v>20.85</v>
      </c>
      <c r="H221" s="112">
        <v>16.61</v>
      </c>
      <c r="I221" s="112">
        <v>307.91000000000003</v>
      </c>
      <c r="J221" s="112">
        <f t="shared" si="10"/>
        <v>287.06</v>
      </c>
    </row>
    <row r="222" spans="1:10">
      <c r="A222" s="113">
        <v>44039</v>
      </c>
      <c r="B222" s="112">
        <v>28</v>
      </c>
      <c r="C222" s="112">
        <v>2434</v>
      </c>
      <c r="D222" s="112">
        <v>-1907.4</v>
      </c>
      <c r="E222" s="112">
        <v>0</v>
      </c>
      <c r="F222" s="112">
        <v>526.6</v>
      </c>
      <c r="G222" s="112">
        <v>176.97</v>
      </c>
      <c r="H222" s="112">
        <v>54.76</v>
      </c>
      <c r="I222" s="112">
        <v>758.33</v>
      </c>
      <c r="J222" s="112">
        <f t="shared" si="10"/>
        <v>581.36</v>
      </c>
    </row>
    <row r="223" spans="1:10">
      <c r="A223" s="113">
        <v>44040</v>
      </c>
      <c r="B223" s="112">
        <v>34</v>
      </c>
      <c r="C223" s="112">
        <v>3307</v>
      </c>
      <c r="D223" s="112">
        <v>-3022.9</v>
      </c>
      <c r="E223" s="112">
        <v>0</v>
      </c>
      <c r="F223" s="112">
        <v>284.10000000000002</v>
      </c>
      <c r="G223" s="112">
        <v>192.69</v>
      </c>
      <c r="H223" s="112">
        <v>23.81</v>
      </c>
      <c r="I223" s="112">
        <v>500.6</v>
      </c>
      <c r="J223" s="112">
        <f t="shared" si="10"/>
        <v>307.91000000000003</v>
      </c>
    </row>
    <row r="224" spans="1:10">
      <c r="A224" s="113">
        <v>44041</v>
      </c>
      <c r="B224" s="112">
        <v>35</v>
      </c>
      <c r="C224" s="112">
        <v>2761.31</v>
      </c>
      <c r="D224" s="112">
        <v>-2390.0700000000002</v>
      </c>
      <c r="E224" s="112">
        <v>0</v>
      </c>
      <c r="F224" s="112">
        <v>371.24</v>
      </c>
      <c r="G224" s="112">
        <v>218.69</v>
      </c>
      <c r="H224" s="112">
        <v>37.82</v>
      </c>
      <c r="I224" s="112">
        <v>627.75</v>
      </c>
      <c r="J224" s="112">
        <f t="shared" si="10"/>
        <v>409.06</v>
      </c>
    </row>
    <row r="225" spans="1:10">
      <c r="A225" s="113">
        <v>44042</v>
      </c>
      <c r="B225" s="112">
        <v>35</v>
      </c>
      <c r="C225" s="112">
        <v>3174.95</v>
      </c>
      <c r="D225" s="112">
        <v>-1480.33</v>
      </c>
      <c r="E225" s="112">
        <v>-79</v>
      </c>
      <c r="F225" s="112">
        <v>1615.62</v>
      </c>
      <c r="G225" s="112">
        <v>202.3</v>
      </c>
      <c r="H225" s="112">
        <v>147.80000000000001</v>
      </c>
      <c r="I225" s="112">
        <v>1965.72</v>
      </c>
      <c r="J225" s="112">
        <f t="shared" si="10"/>
        <v>1763.42</v>
      </c>
    </row>
    <row r="226" spans="1:10">
      <c r="A226" s="113">
        <v>44043</v>
      </c>
      <c r="B226" s="112">
        <v>15</v>
      </c>
      <c r="C226" s="112">
        <v>1120.9000000000001</v>
      </c>
      <c r="D226" s="112">
        <v>-945.8</v>
      </c>
      <c r="E226" s="112">
        <v>0</v>
      </c>
      <c r="F226" s="112">
        <v>175.1</v>
      </c>
      <c r="G226" s="112">
        <v>98.42</v>
      </c>
      <c r="H226" s="112">
        <v>16.86</v>
      </c>
      <c r="I226" s="112">
        <v>290.38</v>
      </c>
      <c r="J226" s="112">
        <f t="shared" si="10"/>
        <v>191.95999999999998</v>
      </c>
    </row>
    <row r="227" spans="1:10">
      <c r="B227" s="114">
        <f>SUM(B196:B226)</f>
        <v>599</v>
      </c>
      <c r="C227" s="114">
        <f t="shared" ref="C227:J227" si="11">SUM(C196:C226)</f>
        <v>55163.05999999999</v>
      </c>
      <c r="D227" s="114">
        <f t="shared" si="11"/>
        <v>-42359.540000000008</v>
      </c>
      <c r="E227" s="114">
        <f t="shared" si="11"/>
        <v>-195.09</v>
      </c>
      <c r="F227" s="114">
        <f t="shared" si="11"/>
        <v>12608.430000000002</v>
      </c>
      <c r="G227" s="114">
        <f t="shared" si="11"/>
        <v>3674.34</v>
      </c>
      <c r="H227" s="114">
        <f t="shared" si="11"/>
        <v>1107.03</v>
      </c>
      <c r="I227" s="114">
        <f t="shared" si="11"/>
        <v>17389.800000000003</v>
      </c>
      <c r="J227" s="114">
        <f t="shared" si="11"/>
        <v>13715.46</v>
      </c>
    </row>
    <row r="229" spans="1:10">
      <c r="A229" s="115" t="s">
        <v>37</v>
      </c>
      <c r="B229" s="115">
        <f>B129+B97+B64+B33+B162+B194+B227</f>
        <v>1569</v>
      </c>
      <c r="C229" s="115">
        <f t="shared" ref="C229:J229" si="12">C129+C97+C64+C33+C162+C194+C227</f>
        <v>131230.59</v>
      </c>
      <c r="D229" s="115">
        <f t="shared" si="12"/>
        <v>-103207.81</v>
      </c>
      <c r="E229" s="115">
        <f t="shared" si="12"/>
        <v>-575.66</v>
      </c>
      <c r="F229" s="115">
        <f t="shared" si="12"/>
        <v>27447.120000000003</v>
      </c>
      <c r="G229" s="115">
        <f t="shared" si="12"/>
        <v>12459.52</v>
      </c>
      <c r="H229" s="115">
        <f t="shared" si="12"/>
        <v>3570.54</v>
      </c>
      <c r="I229" s="115">
        <f t="shared" si="12"/>
        <v>43477.18</v>
      </c>
      <c r="J229" s="115">
        <f t="shared" si="12"/>
        <v>31017.66</v>
      </c>
    </row>
    <row r="230" spans="1:10">
      <c r="I230" s="30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38"/>
  <sheetViews>
    <sheetView view="pageBreakPreview" topLeftCell="A25" zoomScaleSheetLayoutView="100" workbookViewId="0">
      <selection activeCell="G47" sqref="G47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8554687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Jul'!A1</f>
        <v>ESCAPE SWIMWEAR</v>
      </c>
    </row>
    <row r="2" spans="1:7">
      <c r="B2" s="2" t="s">
        <v>849</v>
      </c>
    </row>
    <row r="3" spans="1:7">
      <c r="C3" s="2"/>
    </row>
    <row r="4" spans="1:7">
      <c r="A4" s="1" t="s">
        <v>71</v>
      </c>
      <c r="E4" s="1"/>
      <c r="G4" s="287">
        <v>44043</v>
      </c>
    </row>
    <row r="5" spans="1:7">
      <c r="E5" s="30"/>
      <c r="F5" s="30"/>
      <c r="G5" s="287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Jul'!$C$7,'R. BS Jul'!$A$1,'Trial Balance Jul'!D8)</f>
        <v>Fixed Asset - Vehicles</v>
      </c>
      <c r="D8" s="15"/>
      <c r="E8" s="16"/>
      <c r="F8" s="17"/>
      <c r="G8" s="68">
        <f>VLOOKUP(A8,'Trial Balance Jul'!$B$7:$F$89,4,FALSE)</f>
        <v>0</v>
      </c>
    </row>
    <row r="9" spans="1:7">
      <c r="A9" s="45">
        <v>11002</v>
      </c>
      <c r="C9" s="5" t="str">
        <f>_xlfn.CONCAT('Trial Balance Jul'!$C$7,'R. BS Jul'!$A$1,'Trial Balance Jul'!D9)</f>
        <v>Fixed Asset - Electrical Equipments</v>
      </c>
      <c r="D9" s="15"/>
      <c r="E9" s="16"/>
      <c r="F9" s="17"/>
      <c r="G9" s="68">
        <f>VLOOKUP(A9,'Trial Balance Jul'!$B$7:$F$89,4,FALSE)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Jul'!C11</f>
        <v>Inventory</v>
      </c>
      <c r="F12" s="68"/>
      <c r="G12" s="68">
        <f>'Trial Balance Jul'!E12+'Trial Balance Jul'!E13</f>
        <v>21724.143585599479</v>
      </c>
    </row>
    <row r="13" spans="1:7">
      <c r="C13" s="5" t="s">
        <v>189</v>
      </c>
      <c r="G13" s="48">
        <f>'Trial Balance Jul'!E16+'Trial Balance Jul'!E17</f>
        <v>-495.28817302080643</v>
      </c>
    </row>
    <row r="14" spans="1:7" ht="13.5" thickBot="1">
      <c r="B14" s="2" t="s">
        <v>3</v>
      </c>
      <c r="E14" s="17"/>
      <c r="F14" s="17"/>
      <c r="G14" s="49">
        <f>G8+G9+G12+G13</f>
        <v>21228.855412578672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Jul'!D20</f>
        <v>Capital</v>
      </c>
      <c r="G18" s="48">
        <f>'R. Equity Jul'!B12</f>
        <v>23311.361277941171</v>
      </c>
    </row>
    <row r="19" spans="2:7">
      <c r="C19" s="5" t="s">
        <v>85</v>
      </c>
      <c r="D19" s="15"/>
      <c r="G19" s="50">
        <f>'R. Equity Jul'!C12</f>
        <v>-19970.818453774256</v>
      </c>
    </row>
    <row r="20" spans="2:7">
      <c r="C20" s="5"/>
      <c r="D20" s="15"/>
      <c r="G20" s="48">
        <f>SUM(G18:G19)</f>
        <v>3340.5428241669142</v>
      </c>
    </row>
    <row r="21" spans="2:7">
      <c r="C21" s="2" t="s">
        <v>75</v>
      </c>
      <c r="G21" s="48"/>
    </row>
    <row r="22" spans="2:7">
      <c r="C22" s="5" t="str">
        <f>'Trial Balance Jul'!D23</f>
        <v>Long Term Liabilities</v>
      </c>
      <c r="D22" s="15"/>
      <c r="E22" s="19"/>
      <c r="G22" s="68">
        <f>-'Trial Balance Jul'!F23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Jul'!D27</f>
        <v>Credit Card</v>
      </c>
      <c r="D25" s="15"/>
      <c r="E25" s="19"/>
      <c r="G25" s="68">
        <f>-'Trial Balance Jul'!F27</f>
        <v>17888.312588411765</v>
      </c>
    </row>
    <row r="26" spans="2:7">
      <c r="G26" s="83"/>
    </row>
    <row r="27" spans="2:7" ht="13.5" thickBot="1">
      <c r="B27" s="2" t="s">
        <v>8</v>
      </c>
      <c r="G27" s="51">
        <f>+G20+G25+G22</f>
        <v>21228.85541257868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E20"/>
  <sheetViews>
    <sheetView view="pageBreakPreview" zoomScaleSheetLayoutView="89" workbookViewId="0">
      <selection activeCell="G47" sqref="G47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Jul'!B1</f>
        <v>ESCAPE SWIMWEAR</v>
      </c>
    </row>
    <row r="2" spans="2:5">
      <c r="B2" s="2" t="s">
        <v>10</v>
      </c>
    </row>
    <row r="3" spans="2:5">
      <c r="B3" s="2" t="s">
        <v>848</v>
      </c>
    </row>
    <row r="4" spans="2:5">
      <c r="B4" s="2"/>
    </row>
    <row r="5" spans="2:5">
      <c r="C5" s="30"/>
      <c r="D5" s="30"/>
      <c r="E5" s="287">
        <f>'R. BS Jul'!G4</f>
        <v>44043</v>
      </c>
    </row>
    <row r="6" spans="2:5">
      <c r="C6" s="30"/>
      <c r="E6" s="31" t="str">
        <f>'R. BS Jul'!G5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Jul'!F30-'Trial Balance Jul'!E31-'Trial Balance Jul'!F32-'Trial Balance Jul'!F33-'Trial Balance Jul'!E34-'Trial Balance Jul'!F35</f>
        <v>43477.179999999993</v>
      </c>
    </row>
    <row r="10" spans="2:5">
      <c r="B10" s="1" t="s">
        <v>12</v>
      </c>
      <c r="C10" s="16"/>
      <c r="D10" s="17"/>
      <c r="E10" s="54">
        <f>-('Trial Balance Jul'!E38+'Trial Balance Jul'!E39+'Trial Balance Jul'!E40+'Trial Balance Jul'!E41+'Trial Balance Jul'!E42+'Trial Balance Jul'!E43+'Trial Balance Jul'!E44+'Trial Balance Jul'!E45+'Trial Balance Jul'!E46+'Trial Balance Jul'!E47+'Trial Balance Jul'!E48+'Trial Balance Jul'!E49+'Trial Balance Jul'!E50+'Trial Balance Jul'!E51+'Trial Balance Jul'!E52+'Trial Balance Jul'!E53+'Trial Balance Jul'!E54+'Trial Balance Jul'!E55+'Trial Balance Jul'!E56)</f>
        <v>-52782.405070892084</v>
      </c>
    </row>
    <row r="11" spans="2:5">
      <c r="B11" s="1" t="s">
        <v>13</v>
      </c>
      <c r="E11" s="55">
        <f>SUM(E9:E10)</f>
        <v>-9305.225070892091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Jul'!E59+'Trial Balance Jul'!E60+'Trial Balance Jul'!E61+'Trial Balance Jul'!E62+'Trial Balance Jul'!E63+'Trial Balance Jul'!E64+'Trial Balance Jul'!E65+'Trial Balance Jul'!E66+'Trial Balance Jul'!E67+'Trial Balance Jul'!E68+'Trial Balance Jul'!E69+'Trial Balance Jul'!E70+'Trial Balance Jul'!E71+'Trial Balance Jul'!E72+'Trial Balance Jul'!E73+'Trial Balance Jul'!E74+'Trial Balance Jul'!E75+'Trial Balance Jul'!E76+'Trial Balance Jul'!E77+'Trial Balance Jul'!E78+'Trial Balance Jul'!E79+'Trial Balance Jul'!E80+'Trial Balance Jul'!E81+'Trial Balance Jul'!E82+'Trial Balance Jul'!E83)</f>
        <v>-10665.593382882167</v>
      </c>
    </row>
    <row r="14" spans="2:5">
      <c r="B14" s="1" t="s">
        <v>76</v>
      </c>
      <c r="C14" s="16"/>
      <c r="D14" s="17"/>
      <c r="E14" s="67">
        <f>-'Trial Balance Jul'!E74</f>
        <v>0</v>
      </c>
    </row>
    <row r="15" spans="2:5">
      <c r="B15" s="1" t="s">
        <v>77</v>
      </c>
      <c r="E15" s="59">
        <f>+E11+E13+E14</f>
        <v>-19970.818453774256</v>
      </c>
    </row>
    <row r="16" spans="2:5">
      <c r="B16" s="1" t="s">
        <v>15</v>
      </c>
      <c r="C16" s="19"/>
      <c r="E16" s="53">
        <f>-'Trial Balance Jul'!E86-'Trial Balance Jul'!E87</f>
        <v>0</v>
      </c>
    </row>
    <row r="17" spans="2:5">
      <c r="B17" s="1" t="s">
        <v>46</v>
      </c>
      <c r="E17" s="55">
        <f>SUM(E15:E16)</f>
        <v>-19970.818453774256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-19970.818453774256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13"/>
  <sheetViews>
    <sheetView view="pageBreakPreview" zoomScale="90" zoomScaleNormal="75" zoomScaleSheetLayoutView="90" workbookViewId="0">
      <selection activeCell="G47" sqref="G47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Jul'!B1</f>
        <v>ESCAPE SWIMWEAR</v>
      </c>
    </row>
    <row r="2" spans="1:8">
      <c r="A2" s="2" t="s">
        <v>36</v>
      </c>
    </row>
    <row r="3" spans="1:8">
      <c r="A3" s="2" t="str">
        <f>'R. P&amp;L Jul'!B3</f>
        <v>FOR THE PERIOD ENDED JULY 31,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Jul'!E6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Jul'!F20</f>
        <v>23311.361277941171</v>
      </c>
      <c r="C9" s="60">
        <v>0</v>
      </c>
      <c r="D9" s="60">
        <f>SUM(B9:C9)</f>
        <v>23311.361277941171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Jul'!D19</f>
        <v>0</v>
      </c>
      <c r="C11" s="61">
        <f>'R. P&amp;L Jul'!E19</f>
        <v>-19970.818453774256</v>
      </c>
      <c r="D11" s="60">
        <f>SUM(B11:C11)</f>
        <v>-19970.818453774256</v>
      </c>
    </row>
    <row r="12" spans="1:8" ht="13.5" thickBot="1">
      <c r="A12" s="8" t="s">
        <v>850</v>
      </c>
      <c r="B12" s="72">
        <f>SUM(B8:B11)</f>
        <v>23311.361277941171</v>
      </c>
      <c r="C12" s="72">
        <f>SUM(C8:C11)</f>
        <v>-19970.818453774256</v>
      </c>
      <c r="D12" s="72">
        <f>SUM(D8:D11)</f>
        <v>3340.5428241669142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48"/>
  <sheetViews>
    <sheetView view="pageBreakPreview" topLeftCell="A31" zoomScale="110" zoomScaleSheetLayoutView="110" workbookViewId="0">
      <selection activeCell="G47" sqref="G47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Jul'!A1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Jul'!A3</f>
        <v>FOR THE PERIOD ENDED JULY 31, 2020</v>
      </c>
      <c r="B3" s="30"/>
      <c r="C3" s="2"/>
    </row>
    <row r="4" spans="1:4">
      <c r="D4" s="287">
        <f>'R. P&amp;L Jul'!E5</f>
        <v>44043</v>
      </c>
    </row>
    <row r="5" spans="1:4">
      <c r="B5" s="30"/>
      <c r="D5" s="30" t="str">
        <f>'R. P&amp;L Jul'!E6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Jul'!E17</f>
        <v>-19970.818453774256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Jul'!E16</f>
        <v>0</v>
      </c>
    </row>
    <row r="15" spans="1:4">
      <c r="A15" s="3" t="s">
        <v>23</v>
      </c>
      <c r="D15" s="55">
        <f>SUM(D8:D14)</f>
        <v>-19970.818453774256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Jul'!E12-'Trial Balance Jul'!E13</f>
        <v>-21724.143585599479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-21724.143585599479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Jul'!F27</f>
        <v>17888.312588411765</v>
      </c>
    </row>
    <row r="23" spans="1:4">
      <c r="A23" s="5"/>
      <c r="D23" s="58">
        <f>SUM(D21:D22)</f>
        <v>17888.312588411765</v>
      </c>
    </row>
    <row r="24" spans="1:4">
      <c r="A24" s="10" t="s">
        <v>25</v>
      </c>
      <c r="D24" s="59">
        <f>+D15+D19+D23</f>
        <v>-23806.64945096197</v>
      </c>
    </row>
    <row r="25" spans="1:4">
      <c r="A25" s="25" t="s">
        <v>26</v>
      </c>
      <c r="B25" s="29"/>
      <c r="C25" s="6"/>
      <c r="D25" s="56">
        <f>-'R. P&amp;L Jul'!E16</f>
        <v>0</v>
      </c>
    </row>
    <row r="26" spans="1:4">
      <c r="A26" s="1" t="s">
        <v>44</v>
      </c>
      <c r="D26" s="55">
        <f>SUM(D24:D25)</f>
        <v>-23806.64945096197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Jul'!E8-'Trial Balance Jul'!E9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5">
      <c r="A33" s="1" t="s">
        <v>86</v>
      </c>
      <c r="B33" s="30"/>
      <c r="C33" s="2"/>
      <c r="D33" s="62">
        <f>'R. Equity Jul'!B12</f>
        <v>23311.361277941171</v>
      </c>
    </row>
    <row r="34" spans="1:5">
      <c r="A34" s="5" t="s">
        <v>32</v>
      </c>
      <c r="B34" s="30"/>
      <c r="C34" s="2"/>
      <c r="D34" s="63">
        <f>'R. BS Jul'!G22</f>
        <v>0</v>
      </c>
    </row>
    <row r="35" spans="1:5">
      <c r="A35" s="5" t="s">
        <v>33</v>
      </c>
      <c r="B35" s="30"/>
      <c r="C35" s="2"/>
      <c r="D35" s="63">
        <v>0</v>
      </c>
    </row>
    <row r="36" spans="1:5">
      <c r="A36" s="5" t="s">
        <v>34</v>
      </c>
      <c r="D36" s="63">
        <v>0</v>
      </c>
    </row>
    <row r="37" spans="1:5">
      <c r="A37" s="5" t="s">
        <v>35</v>
      </c>
      <c r="D37" s="64">
        <v>0</v>
      </c>
    </row>
    <row r="38" spans="1:5">
      <c r="A38" s="1" t="s">
        <v>41</v>
      </c>
      <c r="D38" s="65">
        <f>SUM(D33:D37)</f>
        <v>23311.361277941171</v>
      </c>
    </row>
    <row r="39" spans="1:5">
      <c r="A39" s="1" t="s">
        <v>45</v>
      </c>
      <c r="D39" s="55">
        <f>+D26+D31+D38</f>
        <v>-495.28817302079915</v>
      </c>
    </row>
    <row r="40" spans="1:5">
      <c r="A40" s="1" t="s">
        <v>72</v>
      </c>
      <c r="D40" s="55">
        <v>0</v>
      </c>
    </row>
    <row r="41" spans="1:5" ht="13.5" thickBot="1">
      <c r="A41" s="1" t="s">
        <v>73</v>
      </c>
      <c r="B41" s="19"/>
      <c r="D41" s="57">
        <f>SUM(D39:D40)</f>
        <v>-495.28817302079915</v>
      </c>
      <c r="E41" s="71">
        <f>'R. BS Jul'!G13</f>
        <v>-495.28817302080643</v>
      </c>
    </row>
    <row r="42" spans="1:5" ht="13.5" thickTop="1">
      <c r="D42" s="55"/>
    </row>
    <row r="43" spans="1:5">
      <c r="D43" s="55"/>
    </row>
    <row r="44" spans="1:5">
      <c r="D44" s="55"/>
    </row>
    <row r="45" spans="1:5">
      <c r="D45" s="55"/>
    </row>
    <row r="46" spans="1:5">
      <c r="D46" s="55"/>
    </row>
    <row r="47" spans="1:5">
      <c r="A47" s="2"/>
      <c r="D47" s="55"/>
    </row>
    <row r="48" spans="1:5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91"/>
  <sheetViews>
    <sheetView view="pageBreakPreview" zoomScale="60" zoomScaleNormal="100" workbookViewId="0">
      <pane xSplit="4" ySplit="6" topLeftCell="E17" activePane="bottomRight" state="frozen"/>
      <selection activeCell="G47" sqref="G47"/>
      <selection pane="topRight" activeCell="G47" sqref="G47"/>
      <selection pane="bottomLeft" activeCell="G47" sqref="G47"/>
      <selection pane="bottomRight" activeCell="G47" sqref="G47"/>
    </sheetView>
  </sheetViews>
  <sheetFormatPr defaultRowHeight="12.75"/>
  <cols>
    <col min="1" max="2" width="13.28515625" style="38" customWidth="1"/>
    <col min="3" max="3" width="13.28515625" customWidth="1"/>
    <col min="4" max="4" width="48.855468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E90+F90</f>
        <v>0</v>
      </c>
    </row>
    <row r="2" spans="1:6">
      <c r="A2" s="39" t="s">
        <v>64</v>
      </c>
    </row>
    <row r="3" spans="1:6">
      <c r="A3" s="39" t="s">
        <v>847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ledgers!J46</f>
        <v>21724.143585599479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ledgers!J64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ledgers!J111</f>
        <v>26939.456187881449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ledgers!J190</f>
        <v>-27434.744360902256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ledgers!J247</f>
        <v>-23311.361277941171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ledgers!J324</f>
        <v>-17888.312588411765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ledgers!J345</f>
        <v>-131230.59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ledgers!J358</f>
        <v>103207.81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ledgers!J372</f>
        <v>-3570.54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ledgers!J384</f>
        <v>-12459.52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ledgers!J394</f>
        <v>575.66</v>
      </c>
    </row>
    <row r="35" spans="1:6" s="26" customFormat="1" hidden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ledgers!J414</f>
        <v>12544.587642971954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ledgers!J425</f>
        <v>4696.8339999999998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ledgers!J451</f>
        <v>4400.1200000000008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ledgers!J468</f>
        <v>334.6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ledgers!J493</f>
        <v>9394.2620341014663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ledgers!J503</f>
        <v>912.4269250000001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ledgers!J536</f>
        <v>5150.6362556386557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ledgers!J566</f>
        <v>11129.947593984962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ledgers!J576</f>
        <v>1456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ledgers!J583</f>
        <v>1472.0588235294117</v>
      </c>
    </row>
    <row r="49" spans="1:5" s="26" customFormat="1">
      <c r="A49" s="38"/>
      <c r="B49" s="38">
        <f>ledgers!B588</f>
        <v>850016</v>
      </c>
      <c r="C49"/>
      <c r="D49" t="str">
        <f>ledgers!D588</f>
        <v>Advertisement and Marketing - Campaign Shoots</v>
      </c>
      <c r="E49" s="26">
        <f>ledgers!J590</f>
        <v>1225.5417956656347</v>
      </c>
    </row>
    <row r="50" spans="1:5" s="26" customFormat="1">
      <c r="A50" s="38"/>
      <c r="B50" s="38">
        <f>ledgers!B595</f>
        <v>86001</v>
      </c>
      <c r="C50"/>
      <c r="D50" t="str">
        <f>ledgers!D595</f>
        <v>Foreign Exchange Rate Adjustment</v>
      </c>
      <c r="E50" s="26">
        <f>ledgers!J602</f>
        <v>65.389999999999986</v>
      </c>
    </row>
    <row r="51" spans="1:5" s="26" customFormat="1" hidden="1">
      <c r="A51" s="38"/>
      <c r="B51" s="38">
        <f>ledgers!B611</f>
        <v>87001</v>
      </c>
      <c r="C51"/>
      <c r="D51">
        <f>ledgers!D611</f>
        <v>0</v>
      </c>
    </row>
    <row r="52" spans="1:5" s="26" customFormat="1" hidden="1">
      <c r="A52" s="38"/>
      <c r="B52" s="38">
        <f>ledgers!B616</f>
        <v>88001</v>
      </c>
      <c r="C52"/>
      <c r="D52">
        <f>ledgers!D616</f>
        <v>0</v>
      </c>
    </row>
    <row r="53" spans="1:5" s="26" customFormat="1" hidden="1">
      <c r="A53" s="38"/>
      <c r="B53" s="38">
        <f>ledgers!B621</f>
        <v>89001</v>
      </c>
      <c r="C53"/>
      <c r="D53">
        <f>ledgers!D621</f>
        <v>0</v>
      </c>
    </row>
    <row r="54" spans="1:5" s="26" customFormat="1" hidden="1">
      <c r="A54" s="38"/>
      <c r="B54" s="38">
        <f>ledgers!B631</f>
        <v>80101</v>
      </c>
      <c r="C54"/>
      <c r="D54">
        <f>ledgers!D631</f>
        <v>0</v>
      </c>
    </row>
    <row r="55" spans="1:5" s="26" customFormat="1" hidden="1">
      <c r="A55" s="38"/>
      <c r="B55" s="38">
        <f>ledgers!B641</f>
        <v>80102</v>
      </c>
      <c r="C55"/>
      <c r="D55">
        <f>ledgers!D641</f>
        <v>0</v>
      </c>
    </row>
    <row r="56" spans="1:5" s="26" customFormat="1" hidden="1">
      <c r="A56" s="38"/>
      <c r="B56" s="38">
        <f>ledgers!B646</f>
        <v>80103</v>
      </c>
      <c r="C56"/>
      <c r="D56">
        <f>ledgers!D646</f>
        <v>0</v>
      </c>
    </row>
    <row r="58" spans="1:5" s="26" customFormat="1">
      <c r="A58" s="38">
        <v>90001</v>
      </c>
      <c r="B58" s="38"/>
      <c r="C58" s="33" t="s">
        <v>61</v>
      </c>
      <c r="D58"/>
    </row>
    <row r="59" spans="1:5" s="26" customFormat="1">
      <c r="A59" s="38"/>
      <c r="B59" s="38">
        <f>ledgers!B652</f>
        <v>91001</v>
      </c>
      <c r="C59"/>
      <c r="D59" t="str">
        <f>ledgers!D652</f>
        <v>Office Expenses</v>
      </c>
      <c r="E59" s="26">
        <f>ledgers!J653</f>
        <v>1229.0440000000001</v>
      </c>
    </row>
    <row r="60" spans="1:5" s="26" customFormat="1">
      <c r="A60" s="38"/>
      <c r="B60" s="38">
        <f>ledgers!B701</f>
        <v>92001</v>
      </c>
      <c r="C60"/>
      <c r="D60" t="str">
        <f>ledgers!D701</f>
        <v>Rent</v>
      </c>
      <c r="E60" s="26">
        <f>ledgers!G701</f>
        <v>0</v>
      </c>
    </row>
    <row r="61" spans="1:5" s="26" customFormat="1">
      <c r="A61" s="38"/>
      <c r="B61" s="38">
        <f>ledgers!B714</f>
        <v>930011</v>
      </c>
      <c r="C61"/>
      <c r="D61" t="str">
        <f>ledgers!D714</f>
        <v>Payroll - Kim - PR Assistant</v>
      </c>
      <c r="E61" s="26">
        <f>ledgers!J722</f>
        <v>4200.6344941176467</v>
      </c>
    </row>
    <row r="62" spans="1:5" s="26" customFormat="1">
      <c r="A62" s="38"/>
      <c r="B62" s="38">
        <f>ledgers!B735</f>
        <v>930012</v>
      </c>
      <c r="C62"/>
      <c r="D62" t="str">
        <f>ledgers!D735</f>
        <v>Payroll - Lynnel - Creatives/Tasks</v>
      </c>
      <c r="E62" s="26">
        <f>ledgers!J740</f>
        <v>766.9</v>
      </c>
    </row>
    <row r="63" spans="1:5" s="26" customFormat="1">
      <c r="A63" s="38"/>
      <c r="B63" s="38">
        <f>ledgers!B756</f>
        <v>930013</v>
      </c>
      <c r="C63"/>
      <c r="D63" t="str">
        <f>ledgers!D756</f>
        <v>Payroll - Yaiko - Video Editor</v>
      </c>
      <c r="E63" s="26">
        <f>ledgers!J757</f>
        <v>235.78</v>
      </c>
    </row>
    <row r="64" spans="1:5" s="26" customFormat="1">
      <c r="A64" s="38"/>
      <c r="B64" s="38">
        <f>ledgers!B777</f>
        <v>930014</v>
      </c>
      <c r="C64"/>
      <c r="D64" t="str">
        <f>ledgers!D777</f>
        <v>Payroll - Jojo - Blog Writer</v>
      </c>
      <c r="E64" s="26">
        <f>ledgers!G777</f>
        <v>0</v>
      </c>
    </row>
    <row r="65" spans="1:5" s="26" customFormat="1">
      <c r="A65" s="38"/>
      <c r="B65" s="38">
        <f>ledgers!B798</f>
        <v>930015</v>
      </c>
      <c r="C65"/>
      <c r="D65" t="str">
        <f>ledgers!D798</f>
        <v>Payroll - Jocelle - Content Writer</v>
      </c>
      <c r="E65" s="26">
        <f>ledgers!J803</f>
        <v>336.73</v>
      </c>
    </row>
    <row r="66" spans="1:5" s="26" customFormat="1">
      <c r="A66" s="38"/>
      <c r="B66" s="38">
        <f>ledgers!B819</f>
        <v>930016</v>
      </c>
      <c r="C66"/>
      <c r="D66" t="str">
        <f>ledgers!D819</f>
        <v>Payroll - Carmina - Content Writer</v>
      </c>
      <c r="E66" s="26">
        <f>ledgers!G819</f>
        <v>0</v>
      </c>
    </row>
    <row r="67" spans="1:5" s="26" customFormat="1">
      <c r="A67" s="38"/>
      <c r="B67" s="38">
        <f>ledgers!B840</f>
        <v>940011</v>
      </c>
      <c r="C67"/>
      <c r="D67" t="str">
        <f>ledgers!D840</f>
        <v>Dues and Subscription -Google  G Suite</v>
      </c>
      <c r="E67" s="26">
        <f>ledgers!J846</f>
        <v>94.602631578947367</v>
      </c>
    </row>
    <row r="68" spans="1:5" s="26" customFormat="1">
      <c r="A68" s="38"/>
      <c r="B68" s="38">
        <f>ledgers!B865</f>
        <v>940012</v>
      </c>
      <c r="C68"/>
      <c r="D68" t="str">
        <f>ledgers!D865</f>
        <v>Dues and Subscription - Lead Pages</v>
      </c>
      <c r="E68" s="26">
        <f>ledgers!J867</f>
        <v>101</v>
      </c>
    </row>
    <row r="69" spans="1:5" s="26" customFormat="1">
      <c r="A69" s="38"/>
      <c r="B69" s="38">
        <f>ledgers!B879</f>
        <v>940013</v>
      </c>
      <c r="C69"/>
      <c r="D69" t="str">
        <f>ledgers!D879</f>
        <v>Dues and Subscription - Shopify</v>
      </c>
      <c r="E69" s="26">
        <f>ledgers!J888</f>
        <v>1253.8193292775686</v>
      </c>
    </row>
    <row r="70" spans="1:5" s="26" customFormat="1">
      <c r="A70" s="38"/>
      <c r="B70" s="38">
        <f>ledgers!B895</f>
        <v>940014</v>
      </c>
      <c r="C70"/>
      <c r="D70" t="str">
        <f>ledgers!D895</f>
        <v>Dues and Subscription - Time Doctor</v>
      </c>
      <c r="E70" s="26">
        <f>ledgers!J897</f>
        <v>90</v>
      </c>
    </row>
    <row r="71" spans="1:5" s="26" customFormat="1">
      <c r="A71" s="38"/>
      <c r="B71" s="38">
        <f>ledgers!B901</f>
        <v>940015</v>
      </c>
      <c r="C71"/>
      <c r="D71" t="str">
        <f>ledgers!D901</f>
        <v>Dues and Subscription - Amazon Seller Central</v>
      </c>
      <c r="E71" s="26">
        <f>ledgers!J902</f>
        <v>33.323529411764703</v>
      </c>
    </row>
    <row r="72" spans="1:5" s="26" customFormat="1">
      <c r="A72" s="38"/>
      <c r="B72" s="38">
        <f>ledgers!B908</f>
        <v>940016</v>
      </c>
      <c r="C72"/>
      <c r="D72" t="str">
        <f>ledgers!D908</f>
        <v>Dues and Subscription - Klaveiyo - Email Marketing</v>
      </c>
      <c r="E72" s="26">
        <f>ledgers!J908</f>
        <v>70</v>
      </c>
    </row>
    <row r="73" spans="1:5" s="26" customFormat="1">
      <c r="A73" s="38"/>
      <c r="B73" s="38">
        <f>ledgers!B915</f>
        <v>940017</v>
      </c>
      <c r="C73"/>
      <c r="D73" t="str">
        <f>ledgers!D915</f>
        <v>Dues and Subscription - IGTV</v>
      </c>
      <c r="E73" s="26">
        <f>ledgers!J915</f>
        <v>100</v>
      </c>
    </row>
    <row r="74" spans="1:5" s="26" customFormat="1">
      <c r="A74" s="38"/>
      <c r="B74" s="38">
        <f>ledgers!B921</f>
        <v>95001</v>
      </c>
      <c r="C74"/>
      <c r="D74" t="str">
        <f>ledgers!D921</f>
        <v>Entertainment and Dining</v>
      </c>
      <c r="E74" s="26">
        <f>ledgers!G921</f>
        <v>0</v>
      </c>
    </row>
    <row r="75" spans="1:5" s="26" customFormat="1">
      <c r="A75" s="38"/>
      <c r="B75" s="38">
        <f>ledgers!B941</f>
        <v>96001</v>
      </c>
      <c r="C75"/>
      <c r="D75" t="str">
        <f>ledgers!D941</f>
        <v>Insurance</v>
      </c>
      <c r="E75" s="26">
        <f>ledgers!G941</f>
        <v>0</v>
      </c>
    </row>
    <row r="76" spans="1:5" s="26" customFormat="1">
      <c r="A76" s="38"/>
      <c r="B76" s="38">
        <f>ledgers!B948</f>
        <v>97001</v>
      </c>
      <c r="C76"/>
      <c r="D76" t="str">
        <f>ledgers!D948</f>
        <v>Communication</v>
      </c>
      <c r="E76" s="26">
        <f>ledgers!G948</f>
        <v>0</v>
      </c>
    </row>
    <row r="77" spans="1:5" s="26" customFormat="1">
      <c r="A77" s="38"/>
      <c r="B77" s="38">
        <f>ledgers!B955</f>
        <v>98001</v>
      </c>
      <c r="C77"/>
      <c r="D77" t="str">
        <f>ledgers!D955</f>
        <v>Consultancy Fee</v>
      </c>
      <c r="E77" s="26">
        <f>ledgers!J957</f>
        <v>650</v>
      </c>
    </row>
    <row r="78" spans="1:5" s="26" customFormat="1">
      <c r="A78" s="38"/>
      <c r="B78" s="38">
        <f>ledgers!B962</f>
        <v>99001</v>
      </c>
      <c r="C78"/>
      <c r="D78" t="str">
        <f>ledgers!D962</f>
        <v>Repair and Maintenance</v>
      </c>
      <c r="E78" s="26">
        <f>ledgers!G962</f>
        <v>0</v>
      </c>
    </row>
    <row r="79" spans="1:5" s="26" customFormat="1">
      <c r="A79" s="38"/>
      <c r="B79" s="38">
        <f>ledgers!B979</f>
        <v>90101</v>
      </c>
      <c r="C79"/>
      <c r="D79" t="str">
        <f>ledgers!D979</f>
        <v>Utilities</v>
      </c>
      <c r="E79" s="26">
        <f>ledgers!G979</f>
        <v>0</v>
      </c>
    </row>
    <row r="80" spans="1:5" s="26" customFormat="1">
      <c r="A80" s="38"/>
      <c r="B80" s="38">
        <f>ledgers!B985</f>
        <v>90102</v>
      </c>
      <c r="C80"/>
      <c r="D80" t="str">
        <f>ledgers!D985</f>
        <v>Miscellaneous Expenses</v>
      </c>
      <c r="E80" s="26">
        <f>ledgers!J985</f>
        <v>0</v>
      </c>
    </row>
    <row r="81" spans="1:6" s="26" customFormat="1">
      <c r="A81" s="38"/>
      <c r="B81" s="38">
        <f>ledgers!B991</f>
        <v>90103</v>
      </c>
      <c r="C81"/>
      <c r="D81" t="str">
        <f>ledgers!D991</f>
        <v xml:space="preserve">Trademark </v>
      </c>
      <c r="E81" s="26">
        <f>ledgers!J991</f>
        <v>1503.7593984962405</v>
      </c>
    </row>
    <row r="82" spans="1:6" s="26" customFormat="1" hidden="1">
      <c r="A82" s="38"/>
      <c r="B82" s="38">
        <f>ledgers!B1021</f>
        <v>90104</v>
      </c>
      <c r="C82"/>
      <c r="D82">
        <f>ledgers!D1021</f>
        <v>0</v>
      </c>
      <c r="E82" s="26">
        <f>ledgers!J1032</f>
        <v>0</v>
      </c>
    </row>
    <row r="83" spans="1:6" s="26" customFormat="1" hidden="1">
      <c r="A83" s="38"/>
      <c r="B83" s="38">
        <f>ledgers!B1034</f>
        <v>90105</v>
      </c>
      <c r="C83"/>
      <c r="D83">
        <f>ledgers!D1034</f>
        <v>0</v>
      </c>
      <c r="E83" s="26">
        <f>ledgers!J1058</f>
        <v>0</v>
      </c>
    </row>
    <row r="85" spans="1:6" s="26" customFormat="1">
      <c r="A85" s="38">
        <v>11001</v>
      </c>
      <c r="B85" s="38"/>
      <c r="C85" t="str">
        <f>ledgers!C1060</f>
        <v>Financial Cost</v>
      </c>
      <c r="D85"/>
    </row>
    <row r="86" spans="1:6" s="26" customFormat="1">
      <c r="A86" s="38"/>
      <c r="B86" s="38">
        <f>ledgers!B1061</f>
        <v>11101</v>
      </c>
      <c r="C86"/>
      <c r="D86" t="str">
        <f>ledgers!D1061</f>
        <v>Bank Charges</v>
      </c>
      <c r="E86" s="26">
        <f>ledgers!G1061</f>
        <v>0</v>
      </c>
    </row>
    <row r="87" spans="1:6" s="26" customFormat="1">
      <c r="A87" s="38"/>
      <c r="B87" s="38">
        <f>ledgers!B1266</f>
        <v>11102</v>
      </c>
      <c r="C87"/>
      <c r="D87" t="str">
        <f>ledgers!D1266</f>
        <v>Interest Charge</v>
      </c>
      <c r="E87" s="26">
        <f>ledgers!J1271</f>
        <v>0</v>
      </c>
    </row>
    <row r="90" spans="1:6" s="26" customFormat="1" ht="13.5" thickBot="1">
      <c r="A90" s="38"/>
      <c r="B90" s="38"/>
      <c r="C90"/>
      <c r="D90"/>
      <c r="E90" s="43">
        <f>SUM(E7:E89)</f>
        <v>188460.32386635293</v>
      </c>
      <c r="F90" s="43">
        <f>SUM(F7:F89)</f>
        <v>-188460.32386635293</v>
      </c>
    </row>
    <row r="91" spans="1:6" s="26" customFormat="1" ht="13.5" thickTop="1">
      <c r="A91" s="38"/>
      <c r="B91" s="38"/>
      <c r="C91"/>
      <c r="D91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J31"/>
  <sheetViews>
    <sheetView workbookViewId="0">
      <selection activeCell="A5" sqref="A5"/>
    </sheetView>
  </sheetViews>
  <sheetFormatPr defaultColWidth="8.7109375" defaultRowHeight="12.75"/>
  <cols>
    <col min="1" max="1" width="11.85546875" style="240" customWidth="1"/>
    <col min="2" max="2" width="32.42578125" style="240" customWidth="1"/>
    <col min="3" max="3" width="11.5703125" style="253" bestFit="1" customWidth="1"/>
    <col min="4" max="4" width="78.7109375" style="240" bestFit="1" customWidth="1"/>
    <col min="5" max="6" width="12.28515625" style="249" bestFit="1" customWidth="1"/>
    <col min="7" max="7" width="6.140625" style="240" bestFit="1" customWidth="1"/>
    <col min="8" max="8" width="26.28515625" style="240" bestFit="1" customWidth="1"/>
    <col min="9" max="16384" width="8.7109375" style="240"/>
  </cols>
  <sheetData>
    <row r="1" spans="1:10" ht="13.5" thickBot="1">
      <c r="A1" s="250" t="s">
        <v>181</v>
      </c>
      <c r="B1" s="250" t="s">
        <v>108</v>
      </c>
      <c r="C1" s="251"/>
      <c r="D1" s="239" t="s">
        <v>744</v>
      </c>
      <c r="E1" s="245" t="s">
        <v>275</v>
      </c>
      <c r="F1" s="245" t="s">
        <v>243</v>
      </c>
      <c r="G1" s="239"/>
      <c r="H1" s="239"/>
      <c r="I1" s="239"/>
      <c r="J1" s="239"/>
    </row>
    <row r="2" spans="1:10" ht="13.5" thickBot="1">
      <c r="A2" s="256"/>
      <c r="B2" s="33" t="s">
        <v>775</v>
      </c>
      <c r="C2" s="252">
        <v>43977</v>
      </c>
      <c r="D2" s="239" t="s">
        <v>745</v>
      </c>
      <c r="E2" s="246">
        <v>30</v>
      </c>
      <c r="F2" s="245"/>
      <c r="G2" s="239" t="s">
        <v>746</v>
      </c>
      <c r="H2" s="239" t="s">
        <v>776</v>
      </c>
      <c r="I2" s="239"/>
      <c r="J2" s="239"/>
    </row>
    <row r="3" spans="1:10" ht="13.5" thickBot="1">
      <c r="A3" s="256"/>
      <c r="B3" s="33" t="s">
        <v>662</v>
      </c>
      <c r="C3" s="252">
        <v>43977</v>
      </c>
      <c r="D3" s="239" t="s">
        <v>780</v>
      </c>
      <c r="E3" s="245">
        <v>25</v>
      </c>
      <c r="F3" s="245"/>
      <c r="G3" s="239" t="s">
        <v>746</v>
      </c>
      <c r="H3" s="239"/>
      <c r="I3" s="239"/>
      <c r="J3" s="239"/>
    </row>
    <row r="4" spans="1:10" ht="13.5" thickBot="1">
      <c r="A4" s="256"/>
      <c r="B4" s="240" t="s">
        <v>653</v>
      </c>
      <c r="C4" s="252">
        <v>43982</v>
      </c>
      <c r="D4" s="239" t="s">
        <v>747</v>
      </c>
      <c r="E4" s="245"/>
      <c r="F4" s="245">
        <v>546</v>
      </c>
      <c r="G4" s="239" t="s">
        <v>748</v>
      </c>
      <c r="H4" s="239"/>
      <c r="I4" s="239"/>
      <c r="J4" s="239"/>
    </row>
    <row r="5" spans="1:10" ht="13.5" thickBot="1">
      <c r="B5" s="240" t="s">
        <v>659</v>
      </c>
      <c r="C5" s="252">
        <v>43982</v>
      </c>
      <c r="D5" s="239" t="s">
        <v>749</v>
      </c>
      <c r="E5" s="245"/>
      <c r="F5" s="246">
        <v>3588.5</v>
      </c>
      <c r="G5" s="239" t="s">
        <v>748</v>
      </c>
      <c r="H5" s="239"/>
      <c r="I5" s="239"/>
      <c r="J5" s="239"/>
    </row>
    <row r="6" spans="1:10" ht="13.5" thickBot="1">
      <c r="C6" s="251"/>
      <c r="D6" s="239" t="s">
        <v>750</v>
      </c>
      <c r="E6" s="245" t="s">
        <v>275</v>
      </c>
      <c r="F6" s="245" t="s">
        <v>243</v>
      </c>
      <c r="G6" s="239"/>
      <c r="H6" s="239"/>
      <c r="I6" s="239"/>
      <c r="J6" s="239"/>
    </row>
    <row r="7" spans="1:10" ht="13.5" thickBot="1">
      <c r="A7" s="256"/>
      <c r="B7" s="240" t="s">
        <v>187</v>
      </c>
      <c r="C7" s="252">
        <v>43955</v>
      </c>
      <c r="D7" s="239" t="s">
        <v>751</v>
      </c>
      <c r="E7" s="245"/>
      <c r="F7" s="246">
        <v>152</v>
      </c>
      <c r="G7" s="239" t="s">
        <v>746</v>
      </c>
      <c r="H7" s="239"/>
      <c r="I7" s="239"/>
      <c r="J7" s="239"/>
    </row>
    <row r="8" spans="1:10" ht="13.5" thickBot="1">
      <c r="A8" s="256"/>
      <c r="B8" s="240" t="s">
        <v>88</v>
      </c>
      <c r="C8" s="252">
        <v>43960</v>
      </c>
      <c r="D8" s="239" t="s">
        <v>782</v>
      </c>
      <c r="E8" s="246">
        <v>350</v>
      </c>
      <c r="F8" s="245"/>
      <c r="G8" s="239" t="s">
        <v>755</v>
      </c>
      <c r="H8" s="241"/>
      <c r="I8" s="239"/>
      <c r="J8" s="239"/>
    </row>
    <row r="9" spans="1:10" ht="13.5" thickBot="1">
      <c r="A9" s="254"/>
      <c r="B9" s="250" t="s">
        <v>778</v>
      </c>
      <c r="C9" s="252">
        <v>43961</v>
      </c>
      <c r="D9" s="239" t="s">
        <v>752</v>
      </c>
      <c r="E9" s="245"/>
      <c r="F9" s="246">
        <v>776.9</v>
      </c>
      <c r="G9" s="242" t="s">
        <v>753</v>
      </c>
      <c r="H9" s="237" t="s">
        <v>754</v>
      </c>
      <c r="I9" s="239" t="s">
        <v>777</v>
      </c>
      <c r="J9" s="239"/>
    </row>
    <row r="10" spans="1:10" ht="13.5" thickBot="1">
      <c r="A10" s="256"/>
      <c r="B10" s="33" t="s">
        <v>188</v>
      </c>
      <c r="C10" s="252">
        <v>43961</v>
      </c>
      <c r="D10" s="239" t="s">
        <v>779</v>
      </c>
      <c r="E10" s="245"/>
      <c r="F10" s="246">
        <v>3826</v>
      </c>
      <c r="G10" s="239" t="s">
        <v>755</v>
      </c>
      <c r="H10" s="239"/>
      <c r="I10" s="239"/>
      <c r="J10" s="239"/>
    </row>
    <row r="11" spans="1:10" ht="13.5" thickBot="1">
      <c r="A11" s="256"/>
      <c r="B11" s="240" t="s">
        <v>660</v>
      </c>
      <c r="C11" s="252">
        <v>43965</v>
      </c>
      <c r="D11" s="238" t="s">
        <v>756</v>
      </c>
      <c r="E11" s="245"/>
      <c r="F11" s="246">
        <v>114</v>
      </c>
      <c r="G11" s="239" t="s">
        <v>755</v>
      </c>
      <c r="H11" s="239"/>
      <c r="I11" s="239"/>
      <c r="J11" s="239"/>
    </row>
    <row r="12" spans="1:10" ht="13.5" thickBot="1">
      <c r="A12" s="256"/>
      <c r="B12" s="240" t="s">
        <v>187</v>
      </c>
      <c r="C12" s="252">
        <v>43965</v>
      </c>
      <c r="D12" s="239" t="s">
        <v>757</v>
      </c>
      <c r="E12" s="245"/>
      <c r="F12" s="246">
        <v>60</v>
      </c>
      <c r="G12" s="239" t="s">
        <v>755</v>
      </c>
      <c r="H12" s="239"/>
      <c r="I12" s="239"/>
      <c r="J12" s="239"/>
    </row>
    <row r="13" spans="1:10" ht="13.5" thickBot="1">
      <c r="A13" s="256"/>
      <c r="B13" s="240" t="s">
        <v>187</v>
      </c>
      <c r="C13" s="252">
        <v>43965</v>
      </c>
      <c r="D13" s="239" t="s">
        <v>758</v>
      </c>
      <c r="E13" s="246">
        <v>530</v>
      </c>
      <c r="F13" s="245"/>
      <c r="G13" s="239" t="s">
        <v>755</v>
      </c>
      <c r="H13" s="239"/>
      <c r="I13" s="239"/>
      <c r="J13" s="239"/>
    </row>
    <row r="14" spans="1:10" ht="13.5" thickBot="1">
      <c r="A14" s="256"/>
      <c r="B14" s="240" t="s">
        <v>65</v>
      </c>
      <c r="C14" s="252">
        <v>43970</v>
      </c>
      <c r="D14" s="239" t="s">
        <v>759</v>
      </c>
      <c r="E14" s="246">
        <v>1200</v>
      </c>
      <c r="F14" s="245"/>
      <c r="G14" s="239" t="s">
        <v>755</v>
      </c>
      <c r="H14" s="239"/>
      <c r="I14" s="239"/>
      <c r="J14" s="239"/>
    </row>
    <row r="15" spans="1:10" ht="13.5" thickBot="1">
      <c r="A15" s="256"/>
      <c r="B15" s="240" t="s">
        <v>188</v>
      </c>
      <c r="C15" s="252">
        <v>43970</v>
      </c>
      <c r="D15" s="239" t="s">
        <v>760</v>
      </c>
      <c r="E15" s="246">
        <v>2485</v>
      </c>
      <c r="F15" s="245"/>
      <c r="G15" s="239" t="s">
        <v>755</v>
      </c>
      <c r="H15" s="239"/>
      <c r="I15" s="239"/>
      <c r="J15" s="239"/>
    </row>
    <row r="16" spans="1:10" ht="13.5" thickBot="1">
      <c r="A16" s="256"/>
      <c r="B16" s="240" t="s">
        <v>702</v>
      </c>
      <c r="C16" s="252">
        <v>43971</v>
      </c>
      <c r="D16" s="239" t="s">
        <v>761</v>
      </c>
      <c r="E16" s="246">
        <v>439.63</v>
      </c>
      <c r="F16" s="245"/>
      <c r="G16" s="239" t="s">
        <v>755</v>
      </c>
      <c r="H16" s="239"/>
      <c r="I16" s="239"/>
      <c r="J16" s="239"/>
    </row>
    <row r="17" spans="1:10" ht="13.5" thickBot="1">
      <c r="A17" s="256"/>
      <c r="B17" s="240" t="s">
        <v>654</v>
      </c>
      <c r="C17" s="252">
        <v>43973</v>
      </c>
      <c r="D17" s="239" t="s">
        <v>762</v>
      </c>
      <c r="E17" s="246">
        <v>141.83000000000001</v>
      </c>
      <c r="F17" s="245"/>
      <c r="G17" s="239" t="s">
        <v>763</v>
      </c>
      <c r="H17" s="239"/>
      <c r="I17" s="239"/>
      <c r="J17" s="239"/>
    </row>
    <row r="18" spans="1:10" ht="13.5" thickBot="1">
      <c r="A18" s="256"/>
      <c r="B18" s="240" t="s">
        <v>654</v>
      </c>
      <c r="C18" s="252">
        <v>43973</v>
      </c>
      <c r="D18" s="239" t="s">
        <v>764</v>
      </c>
      <c r="E18" s="246">
        <v>40</v>
      </c>
      <c r="F18" s="245"/>
      <c r="G18" s="239" t="s">
        <v>763</v>
      </c>
      <c r="H18" s="239"/>
      <c r="I18" s="239"/>
      <c r="J18" s="239"/>
    </row>
    <row r="19" spans="1:10" ht="13.5" thickBot="1">
      <c r="A19" s="256"/>
      <c r="B19" s="240" t="s">
        <v>660</v>
      </c>
      <c r="C19" s="252">
        <v>43976</v>
      </c>
      <c r="D19" s="239" t="s">
        <v>765</v>
      </c>
      <c r="E19" s="246">
        <v>133</v>
      </c>
      <c r="F19" s="245"/>
      <c r="G19" s="239" t="s">
        <v>766</v>
      </c>
      <c r="H19" s="239"/>
      <c r="I19" s="239"/>
      <c r="J19" s="239"/>
    </row>
    <row r="20" spans="1:10" ht="13.5" thickBot="1">
      <c r="A20" s="256"/>
      <c r="B20" s="240" t="s">
        <v>188</v>
      </c>
      <c r="C20" s="252">
        <v>43979</v>
      </c>
      <c r="D20" s="243" t="s">
        <v>767</v>
      </c>
      <c r="E20" s="247">
        <v>5000</v>
      </c>
      <c r="G20" s="239" t="s">
        <v>768</v>
      </c>
      <c r="H20" s="239"/>
      <c r="I20" s="239"/>
      <c r="J20" s="239"/>
    </row>
    <row r="21" spans="1:10" ht="13.5" thickBot="1">
      <c r="A21" s="256"/>
      <c r="B21" s="240" t="s">
        <v>187</v>
      </c>
      <c r="C21" s="252">
        <v>43979</v>
      </c>
      <c r="D21" s="244" t="s">
        <v>769</v>
      </c>
      <c r="E21" s="248">
        <v>200</v>
      </c>
      <c r="G21" s="239" t="s">
        <v>768</v>
      </c>
      <c r="H21" s="239"/>
      <c r="I21" s="239"/>
      <c r="J21" s="239"/>
    </row>
    <row r="22" spans="1:10" ht="13.5" thickBot="1">
      <c r="A22" s="256"/>
      <c r="B22" s="240" t="s">
        <v>65</v>
      </c>
      <c r="C22" s="252">
        <v>43980</v>
      </c>
      <c r="D22" s="239" t="s">
        <v>770</v>
      </c>
      <c r="F22" s="245">
        <v>40</v>
      </c>
      <c r="G22" s="239" t="s">
        <v>766</v>
      </c>
      <c r="H22" s="239"/>
      <c r="I22" s="239"/>
      <c r="J22" s="239"/>
    </row>
    <row r="23" spans="1:10" ht="13.5" thickBot="1">
      <c r="A23" s="256"/>
      <c r="B23" s="240" t="s">
        <v>702</v>
      </c>
      <c r="C23" s="252">
        <v>43982</v>
      </c>
      <c r="D23" s="241" t="s">
        <v>130</v>
      </c>
      <c r="F23" s="245">
        <v>69.87</v>
      </c>
      <c r="G23" s="239" t="s">
        <v>746</v>
      </c>
      <c r="H23" s="239"/>
      <c r="I23" s="239"/>
      <c r="J23" s="239"/>
    </row>
    <row r="24" spans="1:10" ht="13.5" thickBot="1">
      <c r="A24" s="256"/>
      <c r="B24" s="240" t="s">
        <v>663</v>
      </c>
      <c r="C24" s="252">
        <v>43982</v>
      </c>
      <c r="D24" s="237" t="s">
        <v>787</v>
      </c>
      <c r="E24" s="245">
        <v>79</v>
      </c>
      <c r="G24" s="239" t="s">
        <v>755</v>
      </c>
      <c r="H24" s="239"/>
      <c r="I24" s="239"/>
      <c r="J24" s="239"/>
    </row>
    <row r="25" spans="1:10" ht="13.5" thickBot="1">
      <c r="A25" s="256"/>
      <c r="B25" s="240" t="s">
        <v>660</v>
      </c>
      <c r="C25" s="252">
        <v>43982</v>
      </c>
      <c r="D25" s="237" t="s">
        <v>788</v>
      </c>
      <c r="E25" s="245">
        <v>235.29000000000002</v>
      </c>
      <c r="F25" s="245"/>
      <c r="G25" s="239" t="s">
        <v>755</v>
      </c>
      <c r="H25" s="239"/>
      <c r="I25" s="239"/>
      <c r="J25" s="239"/>
    </row>
    <row r="26" spans="1:10" ht="13.5" thickBot="1">
      <c r="C26" s="251"/>
      <c r="D26" s="239"/>
      <c r="E26" s="245"/>
      <c r="F26" s="245"/>
      <c r="G26" s="239"/>
      <c r="H26" s="239"/>
      <c r="I26" s="239"/>
      <c r="J26" s="239"/>
    </row>
    <row r="27" spans="1:10" ht="13.5" thickBot="1">
      <c r="C27" s="251"/>
      <c r="D27" s="239"/>
      <c r="E27" s="245"/>
      <c r="F27" s="245"/>
      <c r="G27" s="239"/>
      <c r="H27" s="239"/>
      <c r="I27" s="239"/>
      <c r="J27" s="239"/>
    </row>
    <row r="28" spans="1:10" ht="13.5" thickBot="1">
      <c r="C28" s="251"/>
      <c r="D28" s="239"/>
      <c r="E28" s="245"/>
      <c r="F28" s="245"/>
      <c r="G28" s="239"/>
      <c r="H28" s="239"/>
      <c r="I28" s="239"/>
      <c r="J28" s="239"/>
    </row>
    <row r="29" spans="1:10" ht="13.5" thickBot="1">
      <c r="C29" s="252">
        <v>43952</v>
      </c>
      <c r="D29" s="239" t="s">
        <v>771</v>
      </c>
      <c r="E29" s="246">
        <v>6111.6</v>
      </c>
      <c r="F29" s="245"/>
      <c r="G29" s="239"/>
      <c r="H29" s="239"/>
      <c r="I29" s="239"/>
      <c r="J29" s="239"/>
    </row>
    <row r="30" spans="1:10" ht="13.5" thickBot="1">
      <c r="C30" s="251"/>
      <c r="D30" s="239"/>
      <c r="E30" s="245"/>
      <c r="F30" s="245"/>
      <c r="G30" s="239"/>
      <c r="H30" s="239"/>
      <c r="I30" s="239"/>
      <c r="J30" s="239"/>
    </row>
    <row r="31" spans="1:10" ht="13.5" thickBot="1">
      <c r="C31" s="251"/>
      <c r="D31" s="239"/>
      <c r="E31" s="245"/>
      <c r="F31" s="245"/>
      <c r="G31" s="239"/>
      <c r="H31" s="239"/>
      <c r="I31" s="239"/>
      <c r="J31" s="239"/>
    </row>
  </sheetData>
  <autoFilter ref="B1:B31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outlinePr summaryBelow="0" summaryRight="0"/>
  </sheetPr>
  <dimension ref="A1:AI978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defaultColWidth="14.42578125" defaultRowHeight="12.75"/>
  <cols>
    <col min="1" max="1" width="25.42578125" style="272" customWidth="1"/>
    <col min="2" max="2" width="14.42578125" style="289"/>
    <col min="3" max="3" width="44.28515625" style="272" customWidth="1"/>
    <col min="4" max="6" width="14.42578125" style="278"/>
    <col min="7" max="7" width="14.42578125" style="272"/>
    <col min="8" max="8" width="9.85546875" style="272" customWidth="1"/>
    <col min="9" max="12" width="14.42578125" style="290"/>
    <col min="13" max="13" width="14.42578125" style="272"/>
    <col min="14" max="14" width="14.42578125" style="278"/>
    <col min="15" max="16384" width="14.42578125" style="272"/>
  </cols>
  <sheetData>
    <row r="1" spans="1:35">
      <c r="B1" s="272"/>
      <c r="C1" s="273" t="s">
        <v>851</v>
      </c>
      <c r="D1" s="274" t="s">
        <v>275</v>
      </c>
      <c r="E1" s="274" t="s">
        <v>243</v>
      </c>
      <c r="F1" s="274" t="s">
        <v>835</v>
      </c>
      <c r="G1" s="274">
        <v>1.33</v>
      </c>
      <c r="H1" s="273"/>
      <c r="M1" s="273"/>
      <c r="N1" s="274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</row>
    <row r="2" spans="1:35">
      <c r="B2" s="272"/>
      <c r="G2" s="275"/>
      <c r="H2" s="275"/>
      <c r="I2" s="291"/>
      <c r="J2" s="291"/>
      <c r="K2" s="291"/>
      <c r="L2" s="291"/>
      <c r="M2" s="273"/>
      <c r="N2" s="274"/>
      <c r="O2" s="273"/>
      <c r="P2" s="276"/>
      <c r="Q2" s="275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</row>
    <row r="3" spans="1:35">
      <c r="A3" s="296" t="str">
        <f>'Trial Balance Jul'!D13</f>
        <v>Packing Material</v>
      </c>
      <c r="B3" s="284"/>
      <c r="C3" s="273" t="s">
        <v>852</v>
      </c>
      <c r="D3" s="277">
        <v>2100</v>
      </c>
      <c r="E3" s="277"/>
      <c r="F3" s="277"/>
      <c r="G3" s="273" t="s">
        <v>753</v>
      </c>
      <c r="H3" s="273" t="s">
        <v>886</v>
      </c>
      <c r="I3" s="273" t="s">
        <v>886</v>
      </c>
      <c r="J3" s="273" t="s">
        <v>886</v>
      </c>
      <c r="K3" s="273" t="s">
        <v>886</v>
      </c>
      <c r="L3" s="273" t="s">
        <v>886</v>
      </c>
      <c r="M3" s="273"/>
      <c r="N3" s="277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</row>
    <row r="4" spans="1:35">
      <c r="A4" s="272" t="str">
        <f>'Trial Balance Jul'!D12</f>
        <v xml:space="preserve">Swimwear Product </v>
      </c>
      <c r="B4" s="284"/>
      <c r="C4" s="273" t="s">
        <v>853</v>
      </c>
      <c r="D4" s="277">
        <v>2000</v>
      </c>
      <c r="E4" s="277"/>
      <c r="F4" s="277"/>
      <c r="G4" s="273" t="s">
        <v>753</v>
      </c>
      <c r="H4" s="273" t="s">
        <v>854</v>
      </c>
      <c r="I4" s="273" t="s">
        <v>855</v>
      </c>
      <c r="J4" s="273" t="s">
        <v>886</v>
      </c>
      <c r="K4" s="273" t="s">
        <v>886</v>
      </c>
      <c r="L4" s="273" t="s">
        <v>886</v>
      </c>
      <c r="M4" s="273"/>
      <c r="N4" s="277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</row>
    <row r="5" spans="1:35">
      <c r="A5" s="289" t="str">
        <f>A4</f>
        <v xml:space="preserve">Swimwear Product </v>
      </c>
      <c r="B5" s="284"/>
      <c r="C5" s="273" t="s">
        <v>856</v>
      </c>
      <c r="D5" s="277">
        <v>4324</v>
      </c>
      <c r="E5" s="277"/>
      <c r="F5" s="277"/>
      <c r="G5" s="273" t="s">
        <v>753</v>
      </c>
      <c r="H5" s="273" t="s">
        <v>886</v>
      </c>
      <c r="I5" s="273" t="s">
        <v>886</v>
      </c>
      <c r="J5" s="273" t="s">
        <v>886</v>
      </c>
      <c r="K5" s="273" t="s">
        <v>886</v>
      </c>
      <c r="L5" s="273" t="s">
        <v>857</v>
      </c>
      <c r="M5" s="273"/>
      <c r="N5" s="277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</row>
    <row r="6" spans="1:35">
      <c r="A6" s="282" t="str">
        <f>'Trial Balance Jul'!D73</f>
        <v>Dues and Subscription - IGTV</v>
      </c>
      <c r="B6" s="284"/>
      <c r="C6" s="273" t="s">
        <v>891</v>
      </c>
      <c r="D6" s="277">
        <v>100</v>
      </c>
      <c r="E6" s="277"/>
      <c r="F6" s="277"/>
      <c r="G6" s="273"/>
      <c r="H6" s="273" t="s">
        <v>886</v>
      </c>
      <c r="I6" s="273" t="s">
        <v>886</v>
      </c>
      <c r="J6" s="273" t="s">
        <v>886</v>
      </c>
      <c r="K6" s="273" t="s">
        <v>886</v>
      </c>
      <c r="L6" s="273" t="s">
        <v>886</v>
      </c>
      <c r="M6" s="273"/>
      <c r="N6" s="277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  <c r="AA6" s="273"/>
      <c r="AB6" s="273"/>
      <c r="AC6" s="273"/>
      <c r="AD6" s="273"/>
      <c r="AE6" s="273"/>
      <c r="AF6" s="273"/>
      <c r="AG6" s="273"/>
      <c r="AH6" s="273"/>
      <c r="AI6" s="273"/>
    </row>
    <row r="7" spans="1:35">
      <c r="A7" s="272" t="str">
        <f>'Trial Balance Jul'!D62</f>
        <v>Payroll - Lynnel - Creatives/Tasks</v>
      </c>
      <c r="B7" s="284"/>
      <c r="C7" s="273" t="s">
        <v>858</v>
      </c>
      <c r="D7" s="277">
        <v>120</v>
      </c>
      <c r="E7" s="277"/>
      <c r="F7" s="277"/>
      <c r="G7" s="273" t="s">
        <v>763</v>
      </c>
      <c r="H7" s="273">
        <v>38899</v>
      </c>
      <c r="I7" s="273" t="s">
        <v>886</v>
      </c>
      <c r="J7" s="273" t="s">
        <v>886</v>
      </c>
      <c r="K7" s="273" t="s">
        <v>886</v>
      </c>
      <c r="L7" s="273" t="s">
        <v>886</v>
      </c>
      <c r="M7" s="273"/>
      <c r="N7" s="277"/>
      <c r="O7" s="273"/>
      <c r="P7" s="273"/>
      <c r="Q7" s="276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  <c r="AE7" s="273"/>
      <c r="AF7" s="273"/>
      <c r="AG7" s="273"/>
      <c r="AH7" s="273"/>
      <c r="AI7" s="273"/>
    </row>
    <row r="8" spans="1:35">
      <c r="A8" s="272" t="str">
        <f>'Trial Balance Jul'!D65</f>
        <v>Payroll - Jocelle - Content Writer</v>
      </c>
      <c r="B8" s="284"/>
      <c r="C8" s="273" t="s">
        <v>859</v>
      </c>
      <c r="D8" s="277">
        <v>63</v>
      </c>
      <c r="E8" s="277"/>
      <c r="F8" s="277"/>
      <c r="G8" s="273" t="s">
        <v>763</v>
      </c>
      <c r="H8" s="273">
        <v>38899</v>
      </c>
      <c r="I8" s="273" t="s">
        <v>886</v>
      </c>
      <c r="J8" s="273" t="s">
        <v>886</v>
      </c>
      <c r="K8" s="273" t="s">
        <v>886</v>
      </c>
      <c r="L8" s="273" t="s">
        <v>886</v>
      </c>
      <c r="M8" s="273"/>
      <c r="N8" s="277"/>
      <c r="O8" s="273"/>
      <c r="P8" s="273"/>
      <c r="Q8" s="276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</row>
    <row r="9" spans="1:35">
      <c r="A9" s="272" t="str">
        <f>'Trial Balance Jul'!D72</f>
        <v>Dues and Subscription - Klaveiyo - Email Marketing</v>
      </c>
      <c r="B9" s="284"/>
      <c r="C9" s="273" t="s">
        <v>893</v>
      </c>
      <c r="D9" s="277">
        <v>70</v>
      </c>
      <c r="E9" s="277"/>
      <c r="F9" s="277"/>
      <c r="G9" s="273" t="s">
        <v>860</v>
      </c>
      <c r="H9" s="273">
        <v>40725</v>
      </c>
      <c r="I9" s="273" t="s">
        <v>892</v>
      </c>
      <c r="J9" s="273" t="s">
        <v>886</v>
      </c>
      <c r="K9" s="273" t="s">
        <v>886</v>
      </c>
      <c r="L9" s="273" t="s">
        <v>886</v>
      </c>
      <c r="M9" s="273"/>
      <c r="N9" s="277"/>
      <c r="O9" s="273"/>
      <c r="P9" s="273"/>
      <c r="Q9" s="276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</row>
    <row r="10" spans="1:35">
      <c r="A10" s="272" t="str">
        <f>'Trial Balance Jul'!D61</f>
        <v>Payroll - Kim - PR Assistant</v>
      </c>
      <c r="B10" s="284"/>
      <c r="C10" s="273" t="s">
        <v>861</v>
      </c>
      <c r="E10" s="277">
        <v>836.5</v>
      </c>
      <c r="F10" s="277"/>
      <c r="G10" s="273" t="s">
        <v>753</v>
      </c>
      <c r="H10" s="273">
        <v>40725</v>
      </c>
      <c r="I10" s="273" t="s">
        <v>886</v>
      </c>
      <c r="J10" s="273" t="s">
        <v>886</v>
      </c>
      <c r="K10" s="273" t="s">
        <v>886</v>
      </c>
      <c r="L10" s="273" t="s">
        <v>886</v>
      </c>
      <c r="M10" s="273"/>
      <c r="N10" s="277"/>
      <c r="O10" s="273"/>
      <c r="P10" s="273"/>
      <c r="Q10" s="276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</row>
    <row r="11" spans="1:35">
      <c r="A11" s="272" t="str">
        <f>'Trial Balance Jul'!D77</f>
        <v>Consultancy Fee</v>
      </c>
      <c r="B11" s="284"/>
      <c r="C11" s="273" t="s">
        <v>862</v>
      </c>
      <c r="D11" s="277">
        <v>150</v>
      </c>
      <c r="E11" s="277"/>
      <c r="F11" s="277"/>
      <c r="G11" s="273" t="s">
        <v>753</v>
      </c>
      <c r="H11" s="273">
        <v>41456</v>
      </c>
      <c r="I11" s="273" t="s">
        <v>886</v>
      </c>
      <c r="J11" s="273" t="s">
        <v>886</v>
      </c>
      <c r="K11" s="273" t="s">
        <v>886</v>
      </c>
      <c r="L11" s="273" t="s">
        <v>886</v>
      </c>
      <c r="M11" s="273"/>
      <c r="N11" s="277"/>
      <c r="O11" s="273"/>
      <c r="P11" s="273"/>
      <c r="Q11" s="276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</row>
    <row r="12" spans="1:35">
      <c r="A12" s="272" t="str">
        <f>'Trial Balance Jul'!D48</f>
        <v>Advertisement and Marketing - Bloggers</v>
      </c>
      <c r="B12" s="284"/>
      <c r="C12" s="273" t="s">
        <v>863</v>
      </c>
      <c r="D12" s="277">
        <v>350</v>
      </c>
      <c r="E12" s="277"/>
      <c r="F12" s="277"/>
      <c r="G12" s="273" t="s">
        <v>763</v>
      </c>
      <c r="H12" s="273">
        <v>41456</v>
      </c>
      <c r="I12" s="273" t="s">
        <v>886</v>
      </c>
      <c r="J12" s="273" t="s">
        <v>886</v>
      </c>
      <c r="K12" s="273" t="s">
        <v>886</v>
      </c>
      <c r="L12" s="273" t="s">
        <v>886</v>
      </c>
      <c r="M12" s="273"/>
      <c r="N12" s="277"/>
      <c r="O12" s="273"/>
      <c r="P12" s="273"/>
      <c r="Q12" s="276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</row>
    <row r="13" spans="1:35">
      <c r="A13" s="272" t="str">
        <f>'Trial Balance Jul'!D44</f>
        <v>Advertisement and Marketing - Facebook Ads</v>
      </c>
      <c r="B13" s="284"/>
      <c r="C13" s="273" t="s">
        <v>864</v>
      </c>
      <c r="E13" s="277">
        <v>950</v>
      </c>
      <c r="F13" s="277"/>
      <c r="G13" s="273" t="s">
        <v>748</v>
      </c>
      <c r="H13" s="273">
        <v>41456</v>
      </c>
      <c r="I13" s="273" t="s">
        <v>886</v>
      </c>
      <c r="J13" s="273" t="s">
        <v>886</v>
      </c>
      <c r="K13" s="273" t="s">
        <v>886</v>
      </c>
      <c r="L13" s="273" t="s">
        <v>886</v>
      </c>
      <c r="M13" s="273"/>
      <c r="N13" s="277"/>
      <c r="O13" s="273"/>
      <c r="P13" s="273"/>
      <c r="Q13" s="276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</row>
    <row r="14" spans="1:35">
      <c r="A14" s="272" t="str">
        <f>A8</f>
        <v>Payroll - Jocelle - Content Writer</v>
      </c>
      <c r="B14" s="284"/>
      <c r="C14" s="273" t="s">
        <v>865</v>
      </c>
      <c r="D14" s="277">
        <v>30</v>
      </c>
      <c r="E14" s="277"/>
      <c r="F14" s="277"/>
      <c r="G14" s="273" t="s">
        <v>763</v>
      </c>
      <c r="H14" s="273">
        <v>41821</v>
      </c>
      <c r="I14" s="273" t="s">
        <v>886</v>
      </c>
      <c r="J14" s="273" t="s">
        <v>886</v>
      </c>
      <c r="K14" s="273" t="s">
        <v>886</v>
      </c>
      <c r="L14" s="273" t="s">
        <v>886</v>
      </c>
      <c r="M14" s="273"/>
      <c r="N14" s="277"/>
      <c r="O14" s="273"/>
      <c r="P14" s="273"/>
      <c r="Q14" s="276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  <c r="AE14" s="273"/>
      <c r="AF14" s="273"/>
      <c r="AG14" s="273"/>
      <c r="AH14" s="273"/>
      <c r="AI14" s="273"/>
    </row>
    <row r="15" spans="1:35">
      <c r="A15" s="272" t="str">
        <f>A5</f>
        <v xml:space="preserve">Swimwear Product </v>
      </c>
      <c r="B15" s="284"/>
      <c r="C15" s="273" t="s">
        <v>866</v>
      </c>
      <c r="E15" s="277">
        <v>2831.39</v>
      </c>
      <c r="F15" s="277"/>
      <c r="G15" s="273" t="s">
        <v>867</v>
      </c>
      <c r="H15" s="273">
        <v>41821</v>
      </c>
      <c r="I15" s="273" t="s">
        <v>886</v>
      </c>
      <c r="J15" s="273" t="s">
        <v>886</v>
      </c>
      <c r="K15" s="273" t="s">
        <v>886</v>
      </c>
      <c r="L15" s="273" t="s">
        <v>868</v>
      </c>
      <c r="M15" s="273"/>
      <c r="N15" s="277"/>
      <c r="O15" s="273"/>
      <c r="P15" s="273"/>
      <c r="Q15" s="276"/>
      <c r="R15" s="273"/>
      <c r="S15" s="273"/>
      <c r="T15" s="273"/>
      <c r="U15" s="273"/>
      <c r="V15" s="273"/>
      <c r="W15" s="273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</row>
    <row r="16" spans="1:35">
      <c r="A16" s="272" t="str">
        <f>'Trial Balance Jul'!D49</f>
        <v>Advertisement and Marketing - Campaign Shoots</v>
      </c>
      <c r="B16" s="284"/>
      <c r="C16" s="273" t="s">
        <v>869</v>
      </c>
      <c r="D16" s="277"/>
      <c r="E16" s="277">
        <v>1041</v>
      </c>
      <c r="F16" s="277"/>
      <c r="G16" s="273" t="s">
        <v>806</v>
      </c>
      <c r="H16" s="273">
        <v>42186</v>
      </c>
      <c r="I16" s="273" t="s">
        <v>886</v>
      </c>
      <c r="J16" s="273" t="s">
        <v>886</v>
      </c>
      <c r="K16" s="273" t="s">
        <v>886</v>
      </c>
      <c r="L16" s="273" t="s">
        <v>886</v>
      </c>
      <c r="M16" s="273"/>
      <c r="N16" s="277"/>
      <c r="O16" s="273"/>
      <c r="P16" s="273"/>
      <c r="Q16" s="276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</row>
    <row r="17" spans="1:35">
      <c r="A17" s="289" t="str">
        <f>A4</f>
        <v xml:space="preserve">Swimwear Product </v>
      </c>
      <c r="B17" s="284"/>
      <c r="C17" s="273" t="s">
        <v>870</v>
      </c>
      <c r="D17" s="277"/>
      <c r="E17" s="277">
        <v>2628</v>
      </c>
      <c r="F17" s="277"/>
      <c r="G17" s="273" t="s">
        <v>753</v>
      </c>
      <c r="H17" s="273">
        <v>42186</v>
      </c>
      <c r="I17" s="273" t="s">
        <v>886</v>
      </c>
      <c r="J17" s="273" t="s">
        <v>886</v>
      </c>
      <c r="K17" s="273" t="s">
        <v>886</v>
      </c>
      <c r="L17" s="273" t="s">
        <v>857</v>
      </c>
      <c r="M17" s="273"/>
      <c r="N17" s="277"/>
      <c r="O17" s="273"/>
      <c r="P17" s="273"/>
      <c r="Q17" s="276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</row>
    <row r="18" spans="1:35">
      <c r="A18" s="272" t="str">
        <f>'Trial Balance Jul'!D47</f>
        <v>Advertisement and Marketing - Youtube Influencers</v>
      </c>
      <c r="B18" s="284"/>
      <c r="C18" s="273" t="s">
        <v>871</v>
      </c>
      <c r="D18" s="277">
        <v>20</v>
      </c>
      <c r="E18" s="277"/>
      <c r="F18" s="277"/>
      <c r="G18" s="273" t="s">
        <v>763</v>
      </c>
      <c r="H18" s="273">
        <v>42186</v>
      </c>
      <c r="I18" s="273" t="s">
        <v>886</v>
      </c>
      <c r="J18" s="273" t="s">
        <v>886</v>
      </c>
      <c r="K18" s="273" t="s">
        <v>886</v>
      </c>
      <c r="L18" s="273" t="s">
        <v>886</v>
      </c>
      <c r="M18" s="273"/>
      <c r="N18" s="277"/>
      <c r="O18" s="273"/>
      <c r="P18" s="273"/>
      <c r="Q18" s="276"/>
      <c r="R18" s="273"/>
      <c r="S18" s="273"/>
      <c r="T18" s="273"/>
      <c r="U18" s="273"/>
      <c r="V18" s="273"/>
      <c r="W18" s="273"/>
      <c r="X18" s="273"/>
      <c r="Y18" s="273"/>
      <c r="Z18" s="273"/>
      <c r="AA18" s="273"/>
      <c r="AB18" s="273"/>
      <c r="AC18" s="273"/>
      <c r="AD18" s="273"/>
      <c r="AE18" s="273"/>
      <c r="AF18" s="273"/>
      <c r="AG18" s="273"/>
      <c r="AH18" s="273"/>
      <c r="AI18" s="273"/>
    </row>
    <row r="19" spans="1:35">
      <c r="A19" s="282" t="str">
        <f>'Trial Balance Jul'!D81</f>
        <v xml:space="preserve">Trademark </v>
      </c>
      <c r="B19" s="284"/>
      <c r="C19" s="273" t="s">
        <v>872</v>
      </c>
      <c r="E19" s="277">
        <v>2000</v>
      </c>
      <c r="F19" s="277"/>
      <c r="G19" s="273" t="s">
        <v>753</v>
      </c>
      <c r="H19" s="273">
        <v>42917</v>
      </c>
      <c r="I19" s="273" t="s">
        <v>886</v>
      </c>
      <c r="J19" s="273" t="s">
        <v>886</v>
      </c>
      <c r="K19" s="273" t="s">
        <v>886</v>
      </c>
      <c r="L19" s="273" t="s">
        <v>886</v>
      </c>
      <c r="M19" s="273"/>
      <c r="N19" s="277"/>
      <c r="O19" s="273"/>
      <c r="P19" s="273"/>
      <c r="Q19" s="276"/>
      <c r="R19" s="273"/>
      <c r="S19" s="273"/>
      <c r="T19" s="273"/>
      <c r="U19" s="273"/>
      <c r="V19" s="273"/>
      <c r="W19" s="273"/>
      <c r="X19" s="273"/>
      <c r="Y19" s="273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</row>
    <row r="20" spans="1:35">
      <c r="A20" s="289" t="str">
        <f>'Trial Balance Jul'!D71</f>
        <v>Dues and Subscription - Amazon Seller Central</v>
      </c>
      <c r="B20" s="284"/>
      <c r="C20" s="273" t="s">
        <v>873</v>
      </c>
      <c r="D20" s="277">
        <v>12</v>
      </c>
      <c r="E20" s="277"/>
      <c r="F20" s="277"/>
      <c r="G20" s="273" t="s">
        <v>753</v>
      </c>
      <c r="H20" s="273">
        <v>43647</v>
      </c>
      <c r="I20" s="273" t="s">
        <v>886</v>
      </c>
      <c r="J20" s="273" t="s">
        <v>886</v>
      </c>
      <c r="K20" s="273" t="s">
        <v>886</v>
      </c>
      <c r="L20" s="273" t="s">
        <v>886</v>
      </c>
      <c r="M20" s="273"/>
      <c r="N20" s="277"/>
      <c r="O20" s="273"/>
      <c r="P20" s="273"/>
      <c r="Q20" s="276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</row>
    <row r="21" spans="1:35">
      <c r="A21" s="272" t="str">
        <f>'Trial Balance Jul'!D46</f>
        <v>Advertisement and Marketing - Instagram Influencers</v>
      </c>
      <c r="B21" s="284"/>
      <c r="C21" s="273" t="s">
        <v>831</v>
      </c>
      <c r="D21" s="277">
        <v>200</v>
      </c>
      <c r="E21" s="277"/>
      <c r="F21" s="277"/>
      <c r="G21" s="273" t="s">
        <v>763</v>
      </c>
      <c r="H21" s="273">
        <v>44013</v>
      </c>
      <c r="I21" s="273" t="s">
        <v>886</v>
      </c>
      <c r="J21" s="273" t="s">
        <v>886</v>
      </c>
      <c r="K21" s="273" t="s">
        <v>886</v>
      </c>
      <c r="L21" s="273" t="s">
        <v>886</v>
      </c>
      <c r="M21" s="273"/>
      <c r="N21" s="277"/>
      <c r="O21" s="273"/>
      <c r="P21" s="273"/>
      <c r="Q21" s="276"/>
      <c r="R21" s="273"/>
      <c r="S21" s="273"/>
      <c r="T21" s="273"/>
      <c r="U21" s="273"/>
      <c r="V21" s="273"/>
      <c r="W21" s="273"/>
      <c r="X21" s="273"/>
      <c r="Y21" s="273"/>
      <c r="Z21" s="273"/>
      <c r="AA21" s="273"/>
      <c r="AB21" s="273"/>
      <c r="AC21" s="273"/>
      <c r="AD21" s="273"/>
      <c r="AE21" s="273"/>
      <c r="AF21" s="273"/>
      <c r="AG21" s="273"/>
      <c r="AH21" s="273"/>
      <c r="AI21" s="273"/>
    </row>
    <row r="22" spans="1:35">
      <c r="A22" s="272" t="str">
        <f>'Trial Balance Jul'!D44</f>
        <v>Advertisement and Marketing - Facebook Ads</v>
      </c>
      <c r="B22" s="284"/>
      <c r="C22" s="273" t="s">
        <v>130</v>
      </c>
      <c r="D22" s="277">
        <v>642.30999999999995</v>
      </c>
      <c r="E22" s="277"/>
      <c r="F22" s="277"/>
      <c r="G22" s="273" t="s">
        <v>753</v>
      </c>
      <c r="H22" s="273">
        <v>44013</v>
      </c>
      <c r="I22" s="273" t="s">
        <v>886</v>
      </c>
      <c r="J22" s="273" t="s">
        <v>886</v>
      </c>
      <c r="K22" s="273" t="s">
        <v>886</v>
      </c>
      <c r="L22" s="273" t="s">
        <v>886</v>
      </c>
      <c r="M22" s="273"/>
      <c r="N22" s="277"/>
      <c r="O22" s="273"/>
      <c r="P22" s="273"/>
      <c r="Q22" s="276"/>
      <c r="R22" s="273"/>
      <c r="S22" s="273"/>
      <c r="T22" s="273"/>
      <c r="U22" s="273"/>
      <c r="V22" s="273"/>
      <c r="W22" s="273"/>
      <c r="X22" s="273"/>
      <c r="Y22" s="273"/>
      <c r="Z22" s="273"/>
      <c r="AA22" s="273"/>
      <c r="AB22" s="273"/>
      <c r="AC22" s="273"/>
      <c r="AD22" s="273"/>
      <c r="AE22" s="273"/>
      <c r="AF22" s="273"/>
      <c r="AG22" s="273"/>
      <c r="AH22" s="273"/>
      <c r="AI22" s="273"/>
    </row>
    <row r="23" spans="1:35">
      <c r="A23" s="272" t="str">
        <f>'Trial Balance Jul'!D62</f>
        <v>Payroll - Lynnel - Creatives/Tasks</v>
      </c>
      <c r="B23" s="284"/>
      <c r="C23" s="273" t="s">
        <v>858</v>
      </c>
      <c r="D23" s="277">
        <v>141.51</v>
      </c>
      <c r="E23" s="277"/>
      <c r="F23" s="277"/>
      <c r="G23" s="273" t="s">
        <v>763</v>
      </c>
      <c r="H23" s="273">
        <v>44013</v>
      </c>
      <c r="I23" s="273" t="s">
        <v>886</v>
      </c>
      <c r="J23" s="273" t="s">
        <v>886</v>
      </c>
      <c r="K23" s="273" t="s">
        <v>886</v>
      </c>
      <c r="L23" s="273" t="s">
        <v>886</v>
      </c>
      <c r="M23" s="273"/>
      <c r="N23" s="277"/>
      <c r="O23" s="273"/>
      <c r="P23" s="273"/>
      <c r="Q23" s="276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</row>
    <row r="24" spans="1:35">
      <c r="A24" s="272" t="str">
        <f>A4</f>
        <v xml:space="preserve">Swimwear Product </v>
      </c>
      <c r="B24" s="284"/>
      <c r="C24" s="273" t="s">
        <v>874</v>
      </c>
      <c r="D24" s="277">
        <v>2100</v>
      </c>
      <c r="E24" s="277"/>
      <c r="F24" s="277"/>
      <c r="G24" s="273" t="s">
        <v>753</v>
      </c>
      <c r="H24" s="273">
        <v>44378</v>
      </c>
      <c r="I24" s="273" t="s">
        <v>886</v>
      </c>
      <c r="J24" s="273" t="s">
        <v>886</v>
      </c>
      <c r="K24" s="273" t="s">
        <v>886</v>
      </c>
      <c r="L24" s="273" t="s">
        <v>886</v>
      </c>
      <c r="M24" s="273"/>
      <c r="N24" s="277"/>
      <c r="O24" s="273"/>
      <c r="P24" s="273"/>
      <c r="Q24" s="276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</row>
    <row r="25" spans="1:35">
      <c r="A25" s="272" t="str">
        <f>'Trial Balance Jul'!D46</f>
        <v>Advertisement and Marketing - Instagram Influencers</v>
      </c>
      <c r="B25" s="284"/>
      <c r="C25" s="273" t="s">
        <v>875</v>
      </c>
      <c r="E25" s="277">
        <v>20</v>
      </c>
      <c r="F25" s="277"/>
      <c r="G25" s="273" t="s">
        <v>763</v>
      </c>
      <c r="H25" s="273">
        <v>47300</v>
      </c>
      <c r="I25" s="273" t="s">
        <v>886</v>
      </c>
      <c r="J25" s="273" t="s">
        <v>886</v>
      </c>
      <c r="K25" s="273" t="s">
        <v>886</v>
      </c>
      <c r="L25" s="273" t="s">
        <v>886</v>
      </c>
      <c r="M25" s="273"/>
      <c r="N25" s="277"/>
      <c r="O25" s="273"/>
      <c r="P25" s="273"/>
      <c r="Q25" s="276"/>
      <c r="R25" s="273"/>
      <c r="S25" s="273"/>
      <c r="T25" s="273"/>
      <c r="U25" s="273"/>
      <c r="V25" s="273"/>
      <c r="W25" s="273"/>
      <c r="X25" s="273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</row>
    <row r="26" spans="1:35">
      <c r="A26" s="272" t="str">
        <f>'Trial Balance Jul'!D68</f>
        <v>Dues and Subscription - Lead Pages</v>
      </c>
      <c r="B26" s="284"/>
      <c r="C26" s="273" t="s">
        <v>876</v>
      </c>
      <c r="D26" s="277">
        <v>51</v>
      </c>
      <c r="E26" s="277"/>
      <c r="F26" s="277"/>
      <c r="G26" s="273" t="s">
        <v>763</v>
      </c>
      <c r="H26" s="273">
        <v>47300</v>
      </c>
      <c r="I26" s="273" t="s">
        <v>886</v>
      </c>
      <c r="J26" s="273" t="s">
        <v>886</v>
      </c>
      <c r="K26" s="273" t="s">
        <v>886</v>
      </c>
      <c r="L26" s="273" t="s">
        <v>886</v>
      </c>
      <c r="M26" s="273"/>
      <c r="N26" s="277"/>
      <c r="O26" s="273"/>
      <c r="P26" s="273"/>
      <c r="Q26" s="276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</row>
    <row r="27" spans="1:35">
      <c r="A27" s="272" t="str">
        <f>'Trial Balance Jul'!D61</f>
        <v>Payroll - Kim - PR Assistant</v>
      </c>
      <c r="B27" s="284"/>
      <c r="C27" s="273" t="s">
        <v>877</v>
      </c>
      <c r="E27" s="277">
        <v>826</v>
      </c>
      <c r="F27" s="277"/>
      <c r="G27" s="273" t="s">
        <v>753</v>
      </c>
      <c r="H27" s="273">
        <v>11140</v>
      </c>
      <c r="I27" s="273" t="s">
        <v>886</v>
      </c>
      <c r="J27" s="273" t="s">
        <v>886</v>
      </c>
      <c r="K27" s="273" t="s">
        <v>886</v>
      </c>
      <c r="L27" s="273" t="s">
        <v>886</v>
      </c>
      <c r="M27" s="273"/>
      <c r="N27" s="277"/>
      <c r="O27" s="273"/>
      <c r="P27" s="273"/>
      <c r="Q27" s="276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</row>
    <row r="28" spans="1:35">
      <c r="A28" s="272" t="str">
        <f>'Trial Balance Jul'!D65</f>
        <v>Payroll - Jocelle - Content Writer</v>
      </c>
      <c r="B28" s="284"/>
      <c r="C28" s="273" t="s">
        <v>878</v>
      </c>
      <c r="D28" s="277">
        <v>50</v>
      </c>
      <c r="E28" s="277"/>
      <c r="F28" s="277"/>
      <c r="G28" s="273" t="s">
        <v>763</v>
      </c>
      <c r="H28" s="273">
        <v>47300</v>
      </c>
      <c r="I28" s="273" t="s">
        <v>886</v>
      </c>
      <c r="J28" s="273" t="s">
        <v>886</v>
      </c>
      <c r="K28" s="273" t="s">
        <v>886</v>
      </c>
      <c r="L28" s="273" t="s">
        <v>886</v>
      </c>
      <c r="M28" s="273"/>
      <c r="N28" s="277"/>
      <c r="O28" s="273"/>
      <c r="P28" s="273"/>
      <c r="Q28" s="276"/>
      <c r="R28" s="273"/>
      <c r="S28" s="273"/>
      <c r="T28" s="273"/>
      <c r="U28" s="273"/>
      <c r="V28" s="273"/>
      <c r="W28" s="273"/>
      <c r="X28" s="273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I28" s="273"/>
    </row>
    <row r="29" spans="1:35">
      <c r="A29" s="272" t="str">
        <f>'Trial Balance Jul'!D47</f>
        <v>Advertisement and Marketing - Youtube Influencers</v>
      </c>
      <c r="B29" s="284"/>
      <c r="C29" s="273" t="s">
        <v>879</v>
      </c>
      <c r="D29" s="277">
        <v>1072</v>
      </c>
      <c r="E29" s="277"/>
      <c r="F29" s="277"/>
      <c r="G29" s="273" t="s">
        <v>763</v>
      </c>
      <c r="H29" s="273">
        <v>11140</v>
      </c>
      <c r="I29" s="273" t="s">
        <v>886</v>
      </c>
      <c r="J29" s="273" t="s">
        <v>886</v>
      </c>
      <c r="K29" s="273" t="s">
        <v>886</v>
      </c>
      <c r="L29" s="273" t="s">
        <v>886</v>
      </c>
      <c r="M29" s="273"/>
      <c r="N29" s="277"/>
      <c r="O29" s="273"/>
      <c r="P29" s="273"/>
      <c r="Q29" s="276"/>
      <c r="R29" s="273"/>
      <c r="S29" s="273"/>
      <c r="T29" s="273"/>
      <c r="U29" s="273"/>
      <c r="V29" s="273"/>
      <c r="W29" s="273"/>
      <c r="X29" s="273"/>
      <c r="Y29" s="273"/>
      <c r="Z29" s="273"/>
      <c r="AA29" s="273"/>
      <c r="AB29" s="273"/>
      <c r="AC29" s="273"/>
      <c r="AD29" s="273"/>
      <c r="AE29" s="273"/>
      <c r="AF29" s="273"/>
      <c r="AG29" s="273"/>
      <c r="AH29" s="273"/>
      <c r="AI29" s="273"/>
    </row>
    <row r="30" spans="1:35">
      <c r="A30" s="272" t="str">
        <f>A25</f>
        <v>Advertisement and Marketing - Instagram Influencers</v>
      </c>
      <c r="B30" s="284"/>
      <c r="C30" s="273" t="s">
        <v>880</v>
      </c>
      <c r="D30" s="277">
        <v>5822</v>
      </c>
      <c r="E30" s="277"/>
      <c r="F30" s="277"/>
      <c r="G30" s="273" t="s">
        <v>763</v>
      </c>
      <c r="H30" s="273">
        <v>11140</v>
      </c>
      <c r="I30" s="273" t="s">
        <v>886</v>
      </c>
      <c r="J30" s="273" t="s">
        <v>886</v>
      </c>
      <c r="K30" s="273" t="s">
        <v>886</v>
      </c>
      <c r="L30" s="273" t="s">
        <v>886</v>
      </c>
      <c r="M30" s="273"/>
      <c r="N30" s="277"/>
      <c r="O30" s="273"/>
      <c r="P30" s="273"/>
      <c r="Q30" s="276"/>
      <c r="R30" s="273"/>
      <c r="S30" s="273"/>
      <c r="T30" s="273"/>
      <c r="U30" s="273"/>
      <c r="V30" s="273"/>
      <c r="W30" s="273"/>
      <c r="X30" s="273"/>
      <c r="Y30" s="273"/>
      <c r="Z30" s="273"/>
      <c r="AA30" s="273"/>
      <c r="AB30" s="273"/>
      <c r="AC30" s="273"/>
      <c r="AD30" s="273"/>
      <c r="AE30" s="273"/>
      <c r="AF30" s="273"/>
      <c r="AG30" s="273"/>
      <c r="AH30" s="273"/>
      <c r="AI30" s="273"/>
    </row>
    <row r="31" spans="1:35">
      <c r="A31" s="281" t="str">
        <f>A16</f>
        <v>Advertisement and Marketing - Campaign Shoots</v>
      </c>
      <c r="B31" s="284"/>
      <c r="C31" s="273" t="s">
        <v>881</v>
      </c>
      <c r="E31" s="277">
        <v>100</v>
      </c>
      <c r="F31" s="277"/>
      <c r="G31" s="273" t="s">
        <v>882</v>
      </c>
      <c r="H31" s="273">
        <v>11505</v>
      </c>
      <c r="I31" s="273" t="s">
        <v>886</v>
      </c>
      <c r="J31" s="273" t="s">
        <v>886</v>
      </c>
      <c r="K31" s="273" t="s">
        <v>886</v>
      </c>
      <c r="L31" s="273" t="s">
        <v>886</v>
      </c>
      <c r="M31" s="273"/>
      <c r="N31" s="277"/>
      <c r="O31" s="273"/>
      <c r="P31" s="273"/>
      <c r="Q31" s="276"/>
      <c r="R31" s="273"/>
      <c r="S31" s="273"/>
      <c r="T31" s="273"/>
      <c r="U31" s="273"/>
      <c r="V31" s="273"/>
      <c r="W31" s="273"/>
      <c r="X31" s="273"/>
      <c r="Y31" s="273"/>
      <c r="Z31" s="273"/>
      <c r="AA31" s="273"/>
      <c r="AB31" s="273"/>
      <c r="AC31" s="273"/>
      <c r="AD31" s="273"/>
      <c r="AE31" s="273"/>
      <c r="AF31" s="273"/>
      <c r="AG31" s="273"/>
      <c r="AH31" s="273"/>
      <c r="AI31" s="273"/>
    </row>
    <row r="32" spans="1:35">
      <c r="A32" s="272" t="str">
        <f>'Trial Balance Jul'!D69</f>
        <v>Dues and Subscription - Shopify</v>
      </c>
      <c r="B32" s="284"/>
      <c r="C32" s="273" t="s">
        <v>829</v>
      </c>
      <c r="D32" s="277">
        <v>263.14</v>
      </c>
      <c r="E32" s="277"/>
      <c r="F32" s="277"/>
      <c r="G32" s="273" t="s">
        <v>763</v>
      </c>
      <c r="H32" s="273">
        <v>11505</v>
      </c>
      <c r="I32" s="273" t="s">
        <v>886</v>
      </c>
      <c r="J32" s="273" t="s">
        <v>886</v>
      </c>
      <c r="K32" s="273" t="s">
        <v>886</v>
      </c>
      <c r="L32" s="273" t="s">
        <v>886</v>
      </c>
      <c r="M32" s="273"/>
      <c r="N32" s="277"/>
      <c r="O32" s="273"/>
      <c r="P32" s="273"/>
      <c r="Q32" s="276"/>
      <c r="R32" s="273"/>
      <c r="S32" s="273"/>
      <c r="T32" s="273"/>
      <c r="U32" s="273"/>
      <c r="V32" s="273"/>
      <c r="W32" s="273"/>
      <c r="X32" s="273"/>
      <c r="Y32" s="273"/>
      <c r="Z32" s="273"/>
      <c r="AA32" s="273"/>
      <c r="AB32" s="273"/>
      <c r="AC32" s="273"/>
      <c r="AD32" s="273"/>
      <c r="AE32" s="273"/>
      <c r="AF32" s="273"/>
      <c r="AG32" s="273"/>
      <c r="AH32" s="273"/>
      <c r="AI32" s="273"/>
    </row>
    <row r="33" spans="1:35">
      <c r="A33" s="272" t="str">
        <f>'Trial Balance Jul'!D67</f>
        <v>Dues and Subscription -Google  G Suite</v>
      </c>
      <c r="B33" s="284"/>
      <c r="C33" s="273" t="s">
        <v>883</v>
      </c>
      <c r="E33" s="277">
        <v>28</v>
      </c>
      <c r="F33" s="277"/>
      <c r="G33" s="273" t="s">
        <v>753</v>
      </c>
      <c r="H33" s="273">
        <v>11505</v>
      </c>
      <c r="I33" s="273" t="s">
        <v>886</v>
      </c>
      <c r="J33" s="273" t="s">
        <v>886</v>
      </c>
      <c r="K33" s="273" t="s">
        <v>886</v>
      </c>
      <c r="L33" s="273" t="s">
        <v>886</v>
      </c>
      <c r="M33" s="273"/>
      <c r="N33" s="277"/>
      <c r="O33" s="273"/>
      <c r="P33" s="273"/>
      <c r="Q33" s="276"/>
      <c r="R33" s="273"/>
      <c r="S33" s="273"/>
      <c r="T33" s="273"/>
      <c r="U33" s="273"/>
      <c r="V33" s="273"/>
      <c r="W33" s="273"/>
      <c r="X33" s="273"/>
      <c r="Y33" s="273"/>
      <c r="Z33" s="273"/>
      <c r="AA33" s="273"/>
      <c r="AB33" s="273"/>
      <c r="AC33" s="273"/>
      <c r="AD33" s="273"/>
      <c r="AE33" s="273"/>
      <c r="AF33" s="273"/>
      <c r="AG33" s="273"/>
      <c r="AH33" s="273"/>
      <c r="AI33" s="273"/>
    </row>
    <row r="34" spans="1:35">
      <c r="A34" s="272" t="str">
        <f>'Trial Balance Jul'!D42</f>
        <v>Shipping Charges - Shopify</v>
      </c>
      <c r="C34" s="273" t="s">
        <v>884</v>
      </c>
      <c r="D34" s="277"/>
      <c r="E34" s="277">
        <v>6169.04</v>
      </c>
      <c r="F34" s="277"/>
      <c r="G34" s="273" t="s">
        <v>753</v>
      </c>
      <c r="H34" s="273">
        <v>11505</v>
      </c>
      <c r="I34" s="273" t="s">
        <v>886</v>
      </c>
      <c r="J34" s="273" t="s">
        <v>886</v>
      </c>
      <c r="K34" s="273" t="s">
        <v>886</v>
      </c>
      <c r="L34" s="273" t="s">
        <v>886</v>
      </c>
      <c r="M34" s="273"/>
      <c r="N34" s="274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  <c r="AI34" s="273"/>
    </row>
    <row r="35" spans="1:35">
      <c r="C35" s="273" t="s">
        <v>885</v>
      </c>
      <c r="D35" s="277"/>
      <c r="E35" s="277"/>
      <c r="F35" s="277"/>
      <c r="G35" s="273"/>
      <c r="H35" s="273" t="s">
        <v>886</v>
      </c>
      <c r="I35" s="273" t="s">
        <v>886</v>
      </c>
      <c r="J35" s="273" t="s">
        <v>886</v>
      </c>
      <c r="K35" s="273" t="s">
        <v>886</v>
      </c>
      <c r="L35" s="273" t="s">
        <v>886</v>
      </c>
      <c r="M35" s="273"/>
      <c r="N35" s="274"/>
      <c r="O35" s="273"/>
      <c r="P35" s="273"/>
      <c r="Q35" s="273"/>
      <c r="R35" s="273"/>
      <c r="S35" s="273"/>
      <c r="T35" s="273"/>
      <c r="U35" s="273"/>
      <c r="V35" s="273"/>
      <c r="W35" s="273"/>
      <c r="X35" s="273"/>
      <c r="Y35" s="273"/>
      <c r="Z35" s="273"/>
      <c r="AA35" s="273"/>
      <c r="AB35" s="273"/>
      <c r="AC35" s="273"/>
      <c r="AD35" s="273"/>
      <c r="AE35" s="273"/>
      <c r="AF35" s="273"/>
      <c r="AG35" s="273"/>
      <c r="AH35" s="273"/>
      <c r="AI35" s="273"/>
    </row>
    <row r="36" spans="1:35">
      <c r="C36" s="273"/>
      <c r="D36" s="274"/>
      <c r="E36" s="274"/>
      <c r="F36" s="274"/>
      <c r="G36" s="273"/>
      <c r="H36" s="273"/>
      <c r="I36" s="292"/>
      <c r="J36" s="292"/>
      <c r="K36" s="292"/>
      <c r="L36" s="292"/>
      <c r="M36" s="273"/>
      <c r="N36" s="274"/>
      <c r="O36" s="273"/>
      <c r="P36" s="273"/>
      <c r="Q36" s="273"/>
      <c r="R36" s="273"/>
      <c r="S36" s="273"/>
      <c r="T36" s="273"/>
      <c r="U36" s="273"/>
      <c r="V36" s="273"/>
      <c r="W36" s="273"/>
      <c r="X36" s="273"/>
      <c r="Y36" s="273"/>
      <c r="Z36" s="273"/>
      <c r="AA36" s="273"/>
      <c r="AB36" s="273"/>
      <c r="AC36" s="273"/>
      <c r="AD36" s="273"/>
      <c r="AE36" s="273"/>
      <c r="AF36" s="273"/>
      <c r="AG36" s="273"/>
      <c r="AH36" s="273"/>
      <c r="AI36" s="273"/>
    </row>
    <row r="37" spans="1:35" ht="13.5" thickBot="1">
      <c r="C37" s="273"/>
      <c r="D37" s="277"/>
      <c r="E37" s="277"/>
      <c r="F37" s="277"/>
      <c r="G37" s="273"/>
      <c r="H37" s="273"/>
      <c r="I37" s="292"/>
      <c r="J37" s="292"/>
      <c r="K37" s="292"/>
      <c r="L37" s="292"/>
      <c r="M37" s="293"/>
      <c r="N37" s="294"/>
      <c r="O37" s="295"/>
      <c r="P37" s="295"/>
      <c r="Q37" s="295"/>
      <c r="R37" s="295"/>
      <c r="S37" s="295"/>
      <c r="T37" s="295"/>
      <c r="U37" s="295"/>
      <c r="V37" s="295"/>
      <c r="W37" s="295"/>
      <c r="X37" s="273"/>
      <c r="Y37" s="273"/>
      <c r="Z37" s="273"/>
      <c r="AA37" s="273"/>
      <c r="AB37" s="273"/>
      <c r="AC37" s="273"/>
      <c r="AD37" s="273"/>
      <c r="AE37" s="273"/>
      <c r="AF37" s="273"/>
      <c r="AG37" s="273"/>
      <c r="AH37" s="273"/>
      <c r="AI37" s="273"/>
    </row>
    <row r="38" spans="1:35">
      <c r="C38" s="273"/>
      <c r="D38" s="277"/>
      <c r="E38" s="277"/>
      <c r="F38" s="277"/>
      <c r="G38" s="273"/>
      <c r="H38" s="273"/>
      <c r="I38" s="292"/>
      <c r="J38" s="292"/>
      <c r="K38" s="292"/>
      <c r="L38" s="292"/>
      <c r="M38" s="273"/>
      <c r="N38" s="288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  <c r="AA38" s="273"/>
      <c r="AB38" s="273"/>
      <c r="AC38" s="273"/>
      <c r="AD38" s="273"/>
      <c r="AE38" s="273"/>
      <c r="AF38" s="273"/>
      <c r="AG38" s="273"/>
      <c r="AH38" s="273"/>
      <c r="AI38" s="273"/>
    </row>
    <row r="39" spans="1:35">
      <c r="C39" s="273"/>
      <c r="D39" s="277"/>
      <c r="E39" s="277"/>
      <c r="F39" s="277"/>
      <c r="G39" s="273"/>
      <c r="H39" s="273"/>
      <c r="I39" s="292"/>
      <c r="J39" s="292"/>
      <c r="K39" s="292"/>
      <c r="L39" s="292"/>
      <c r="M39" s="273"/>
      <c r="N39" s="274"/>
      <c r="O39" s="273"/>
      <c r="P39" s="273"/>
      <c r="Q39" s="273"/>
      <c r="R39" s="273"/>
      <c r="S39" s="273"/>
      <c r="T39" s="273"/>
      <c r="U39" s="273"/>
      <c r="V39" s="273"/>
      <c r="W39" s="273"/>
      <c r="X39" s="273"/>
      <c r="Y39" s="273"/>
      <c r="Z39" s="273"/>
      <c r="AA39" s="273"/>
      <c r="AB39" s="273"/>
      <c r="AC39" s="273"/>
      <c r="AD39" s="273"/>
      <c r="AE39" s="273"/>
      <c r="AF39" s="273"/>
      <c r="AG39" s="273"/>
      <c r="AH39" s="273"/>
      <c r="AI39" s="273"/>
    </row>
    <row r="40" spans="1:35">
      <c r="C40" s="273"/>
      <c r="D40" s="277"/>
      <c r="E40" s="277"/>
      <c r="F40" s="277"/>
      <c r="G40" s="273"/>
      <c r="H40" s="273"/>
      <c r="I40" s="292"/>
      <c r="J40" s="292"/>
      <c r="K40" s="292"/>
      <c r="L40" s="292"/>
      <c r="M40" s="273"/>
      <c r="N40" s="274"/>
      <c r="O40" s="273"/>
      <c r="P40" s="273"/>
      <c r="Q40" s="273"/>
      <c r="R40" s="273"/>
      <c r="S40" s="273"/>
      <c r="T40" s="273"/>
      <c r="U40" s="273"/>
      <c r="V40" s="273"/>
      <c r="W40" s="273"/>
      <c r="X40" s="273"/>
      <c r="Y40" s="273"/>
      <c r="Z40" s="273"/>
      <c r="AA40" s="273"/>
      <c r="AB40" s="273"/>
      <c r="AC40" s="273"/>
      <c r="AD40" s="273"/>
      <c r="AE40" s="273"/>
      <c r="AF40" s="273"/>
      <c r="AG40" s="273"/>
      <c r="AH40" s="273"/>
      <c r="AI40" s="273"/>
    </row>
    <row r="41" spans="1:35">
      <c r="C41" s="273"/>
      <c r="D41" s="277"/>
      <c r="E41" s="277"/>
      <c r="F41" s="277"/>
      <c r="G41" s="273"/>
      <c r="H41" s="273"/>
      <c r="I41" s="292"/>
      <c r="J41" s="292"/>
      <c r="K41" s="292"/>
      <c r="L41" s="292"/>
      <c r="M41" s="273"/>
      <c r="N41" s="288"/>
      <c r="O41" s="273"/>
      <c r="P41" s="273"/>
      <c r="Q41" s="273"/>
      <c r="R41" s="273"/>
      <c r="S41" s="273"/>
      <c r="T41" s="273"/>
      <c r="U41" s="273"/>
      <c r="V41" s="273"/>
      <c r="W41" s="273"/>
      <c r="X41" s="273"/>
      <c r="Y41" s="273"/>
      <c r="Z41" s="273"/>
      <c r="AA41" s="273"/>
      <c r="AB41" s="273"/>
      <c r="AC41" s="273"/>
      <c r="AD41" s="273"/>
      <c r="AE41" s="273"/>
      <c r="AF41" s="273"/>
      <c r="AG41" s="273"/>
      <c r="AH41" s="273"/>
      <c r="AI41" s="273"/>
    </row>
    <row r="42" spans="1:35">
      <c r="C42" s="273"/>
      <c r="D42" s="277"/>
      <c r="E42" s="277"/>
      <c r="F42" s="277"/>
      <c r="G42" s="273"/>
      <c r="H42" s="273"/>
      <c r="I42" s="292"/>
      <c r="J42" s="292"/>
      <c r="K42" s="292"/>
      <c r="L42" s="292"/>
      <c r="M42" s="273"/>
      <c r="N42" s="277"/>
      <c r="O42" s="273"/>
      <c r="P42" s="273"/>
      <c r="Q42" s="273"/>
      <c r="R42" s="273"/>
      <c r="S42" s="273"/>
      <c r="T42" s="273"/>
      <c r="U42" s="273"/>
      <c r="V42" s="273"/>
      <c r="W42" s="273"/>
      <c r="X42" s="273"/>
      <c r="Y42" s="273"/>
      <c r="Z42" s="273"/>
      <c r="AA42" s="273"/>
      <c r="AB42" s="273"/>
      <c r="AC42" s="273"/>
      <c r="AD42" s="273"/>
      <c r="AE42" s="273"/>
      <c r="AF42" s="273"/>
      <c r="AG42" s="273"/>
      <c r="AH42" s="273"/>
      <c r="AI42" s="273"/>
    </row>
    <row r="43" spans="1:35">
      <c r="C43" s="273"/>
      <c r="D43" s="277"/>
      <c r="E43" s="277"/>
      <c r="F43" s="277"/>
      <c r="G43" s="273"/>
      <c r="H43" s="273"/>
      <c r="I43" s="292"/>
      <c r="J43" s="292"/>
      <c r="K43" s="292"/>
      <c r="L43" s="292"/>
      <c r="M43" s="273"/>
      <c r="N43" s="277"/>
      <c r="O43" s="273"/>
      <c r="P43" s="273"/>
      <c r="Q43" s="273"/>
      <c r="R43" s="273"/>
      <c r="S43" s="273"/>
      <c r="T43" s="273"/>
      <c r="U43" s="273"/>
      <c r="V43" s="273"/>
      <c r="W43" s="273"/>
      <c r="X43" s="273"/>
      <c r="Y43" s="273"/>
      <c r="Z43" s="273"/>
      <c r="AA43" s="273"/>
      <c r="AB43" s="273"/>
      <c r="AC43" s="273"/>
      <c r="AD43" s="273"/>
      <c r="AE43" s="273"/>
      <c r="AF43" s="273"/>
      <c r="AG43" s="273"/>
      <c r="AH43" s="273"/>
      <c r="AI43" s="273"/>
    </row>
    <row r="44" spans="1:35">
      <c r="C44" s="273"/>
      <c r="D44" s="274"/>
      <c r="E44" s="274"/>
      <c r="F44" s="274"/>
      <c r="G44" s="273"/>
      <c r="H44" s="273"/>
      <c r="I44" s="292"/>
      <c r="J44" s="292"/>
      <c r="K44" s="292"/>
      <c r="L44" s="292"/>
      <c r="M44" s="273"/>
      <c r="N44" s="274"/>
      <c r="O44" s="273"/>
      <c r="P44" s="273"/>
      <c r="Q44" s="273"/>
      <c r="R44" s="273"/>
      <c r="S44" s="273"/>
      <c r="T44" s="273"/>
      <c r="U44" s="273"/>
      <c r="V44" s="273"/>
      <c r="W44" s="273"/>
      <c r="X44" s="273"/>
      <c r="Y44" s="273"/>
      <c r="Z44" s="273"/>
      <c r="AA44" s="273"/>
      <c r="AB44" s="273"/>
      <c r="AC44" s="273"/>
      <c r="AD44" s="273"/>
      <c r="AE44" s="273"/>
      <c r="AF44" s="273"/>
      <c r="AG44" s="273"/>
      <c r="AH44" s="273"/>
      <c r="AI44" s="273"/>
    </row>
    <row r="45" spans="1:35">
      <c r="C45" s="273"/>
      <c r="D45" s="274"/>
      <c r="E45" s="274"/>
      <c r="F45" s="274"/>
      <c r="G45" s="273"/>
      <c r="H45" s="273"/>
      <c r="I45" s="292"/>
      <c r="J45" s="292"/>
      <c r="K45" s="292"/>
      <c r="L45" s="292"/>
      <c r="M45" s="273"/>
      <c r="N45" s="274"/>
      <c r="O45" s="273"/>
      <c r="P45" s="273"/>
      <c r="Q45" s="273"/>
      <c r="R45" s="273"/>
      <c r="S45" s="273"/>
      <c r="T45" s="273"/>
      <c r="U45" s="273"/>
      <c r="V45" s="273"/>
      <c r="W45" s="273"/>
      <c r="X45" s="273"/>
      <c r="Y45" s="273"/>
      <c r="Z45" s="273"/>
      <c r="AA45" s="273"/>
      <c r="AB45" s="273"/>
      <c r="AC45" s="273"/>
      <c r="AD45" s="273"/>
      <c r="AE45" s="273"/>
      <c r="AF45" s="273"/>
      <c r="AG45" s="273"/>
      <c r="AH45" s="273"/>
      <c r="AI45" s="273"/>
    </row>
    <row r="46" spans="1:35">
      <c r="C46" s="273"/>
      <c r="D46" s="274"/>
      <c r="E46" s="274"/>
      <c r="F46" s="274"/>
      <c r="G46" s="273"/>
      <c r="H46" s="273"/>
      <c r="I46" s="292"/>
      <c r="J46" s="292"/>
      <c r="K46" s="292"/>
      <c r="L46" s="292"/>
      <c r="M46" s="273"/>
      <c r="N46" s="274"/>
      <c r="O46" s="273"/>
      <c r="P46" s="273"/>
      <c r="Q46" s="273"/>
      <c r="R46" s="273"/>
      <c r="S46" s="273"/>
      <c r="T46" s="273"/>
      <c r="U46" s="273"/>
      <c r="V46" s="273"/>
      <c r="W46" s="273"/>
      <c r="X46" s="273"/>
      <c r="Y46" s="273"/>
      <c r="Z46" s="273"/>
      <c r="AA46" s="273"/>
      <c r="AB46" s="273"/>
      <c r="AC46" s="273"/>
      <c r="AD46" s="273"/>
      <c r="AE46" s="273"/>
      <c r="AF46" s="273"/>
      <c r="AG46" s="273"/>
      <c r="AH46" s="273"/>
      <c r="AI46" s="273"/>
    </row>
    <row r="47" spans="1:35">
      <c r="C47" s="273"/>
      <c r="D47" s="274"/>
      <c r="E47" s="274"/>
      <c r="F47" s="274"/>
      <c r="G47" s="273"/>
      <c r="H47" s="273"/>
      <c r="I47" s="292"/>
      <c r="J47" s="292"/>
      <c r="K47" s="292"/>
      <c r="L47" s="292"/>
      <c r="M47" s="273"/>
      <c r="N47" s="274"/>
      <c r="O47" s="273"/>
      <c r="P47" s="273"/>
      <c r="Q47" s="273"/>
      <c r="R47" s="273"/>
      <c r="S47" s="273"/>
      <c r="T47" s="273"/>
      <c r="U47" s="273"/>
      <c r="V47" s="273"/>
      <c r="W47" s="273"/>
      <c r="X47" s="273"/>
      <c r="Y47" s="273"/>
      <c r="Z47" s="273"/>
      <c r="AA47" s="273"/>
      <c r="AB47" s="273"/>
      <c r="AC47" s="273"/>
      <c r="AD47" s="273"/>
      <c r="AE47" s="273"/>
      <c r="AF47" s="273"/>
      <c r="AG47" s="273"/>
      <c r="AH47" s="273"/>
      <c r="AI47" s="273"/>
    </row>
    <row r="48" spans="1:35">
      <c r="C48" s="273"/>
      <c r="D48" s="274"/>
      <c r="E48" s="274"/>
      <c r="F48" s="274"/>
      <c r="G48" s="273"/>
      <c r="H48" s="273"/>
      <c r="I48" s="292"/>
      <c r="J48" s="292"/>
      <c r="K48" s="292"/>
      <c r="L48" s="292"/>
      <c r="M48" s="273"/>
      <c r="N48" s="274"/>
      <c r="O48" s="273"/>
      <c r="P48" s="273"/>
      <c r="Q48" s="273"/>
      <c r="R48" s="273"/>
      <c r="S48" s="273"/>
      <c r="T48" s="273"/>
      <c r="U48" s="273"/>
      <c r="V48" s="273"/>
      <c r="W48" s="273"/>
      <c r="X48" s="273"/>
      <c r="Y48" s="273"/>
      <c r="Z48" s="273"/>
      <c r="AA48" s="273"/>
      <c r="AB48" s="273"/>
      <c r="AC48" s="273"/>
      <c r="AD48" s="273"/>
      <c r="AE48" s="273"/>
      <c r="AF48" s="273"/>
      <c r="AG48" s="273"/>
      <c r="AH48" s="273"/>
      <c r="AI48" s="273"/>
    </row>
    <row r="49" spans="3:35">
      <c r="C49" s="273"/>
      <c r="D49" s="274"/>
      <c r="E49" s="274"/>
      <c r="F49" s="274"/>
      <c r="G49" s="273"/>
      <c r="H49" s="273"/>
      <c r="I49" s="292"/>
      <c r="J49" s="292"/>
      <c r="K49" s="292"/>
      <c r="L49" s="292"/>
      <c r="M49" s="273"/>
      <c r="N49" s="274"/>
      <c r="O49" s="273"/>
      <c r="P49" s="273"/>
      <c r="Q49" s="273"/>
      <c r="R49" s="273"/>
      <c r="S49" s="273"/>
      <c r="T49" s="273"/>
      <c r="U49" s="273"/>
      <c r="V49" s="273"/>
      <c r="W49" s="273"/>
      <c r="X49" s="273"/>
      <c r="Y49" s="273"/>
      <c r="Z49" s="273"/>
      <c r="AA49" s="273"/>
      <c r="AB49" s="273"/>
      <c r="AC49" s="273"/>
      <c r="AD49" s="273"/>
      <c r="AE49" s="273"/>
      <c r="AF49" s="273"/>
      <c r="AG49" s="273"/>
      <c r="AH49" s="273"/>
      <c r="AI49" s="273"/>
    </row>
    <row r="50" spans="3:35">
      <c r="C50" s="273"/>
      <c r="D50" s="274"/>
      <c r="E50" s="274"/>
      <c r="F50" s="274"/>
      <c r="G50" s="273"/>
      <c r="H50" s="273"/>
      <c r="I50" s="292"/>
      <c r="J50" s="292"/>
      <c r="K50" s="292"/>
      <c r="L50" s="292"/>
      <c r="M50" s="273"/>
      <c r="N50" s="274"/>
      <c r="O50" s="273"/>
      <c r="P50" s="273"/>
      <c r="Q50" s="273"/>
      <c r="R50" s="273"/>
      <c r="S50" s="273"/>
      <c r="T50" s="273"/>
      <c r="U50" s="273"/>
      <c r="V50" s="273"/>
      <c r="W50" s="273"/>
      <c r="X50" s="273"/>
      <c r="Y50" s="273"/>
      <c r="Z50" s="273"/>
      <c r="AA50" s="273"/>
      <c r="AB50" s="273"/>
      <c r="AC50" s="273"/>
      <c r="AD50" s="273"/>
      <c r="AE50" s="273"/>
      <c r="AF50" s="273"/>
      <c r="AG50" s="273"/>
      <c r="AH50" s="273"/>
      <c r="AI50" s="273"/>
    </row>
    <row r="51" spans="3:35">
      <c r="C51" s="273"/>
      <c r="D51" s="274"/>
      <c r="E51" s="274"/>
      <c r="F51" s="274"/>
      <c r="G51" s="273"/>
      <c r="H51" s="273"/>
      <c r="I51" s="292"/>
      <c r="J51" s="292"/>
      <c r="K51" s="292"/>
      <c r="L51" s="292"/>
      <c r="M51" s="273"/>
      <c r="N51" s="274"/>
      <c r="O51" s="273"/>
      <c r="P51" s="273"/>
      <c r="Q51" s="273"/>
      <c r="R51" s="273"/>
      <c r="S51" s="273"/>
      <c r="T51" s="273"/>
      <c r="U51" s="273"/>
      <c r="V51" s="273"/>
      <c r="W51" s="273"/>
      <c r="X51" s="273"/>
      <c r="Y51" s="273"/>
      <c r="Z51" s="273"/>
      <c r="AA51" s="273"/>
      <c r="AB51" s="273"/>
      <c r="AC51" s="273"/>
      <c r="AD51" s="273"/>
      <c r="AE51" s="273"/>
      <c r="AF51" s="273"/>
      <c r="AG51" s="273"/>
      <c r="AH51" s="273"/>
      <c r="AI51" s="273"/>
    </row>
    <row r="52" spans="3:35">
      <c r="C52" s="273"/>
      <c r="D52" s="274"/>
      <c r="E52" s="274"/>
      <c r="F52" s="274"/>
      <c r="G52" s="273"/>
      <c r="H52" s="273"/>
      <c r="I52" s="292"/>
      <c r="J52" s="292"/>
      <c r="K52" s="292"/>
      <c r="L52" s="292"/>
      <c r="M52" s="273"/>
      <c r="N52" s="274"/>
      <c r="O52" s="273"/>
      <c r="P52" s="273"/>
      <c r="Q52" s="273"/>
      <c r="R52" s="273"/>
      <c r="S52" s="273"/>
      <c r="T52" s="273"/>
      <c r="U52" s="273"/>
      <c r="V52" s="273"/>
      <c r="W52" s="273"/>
      <c r="X52" s="273"/>
      <c r="Y52" s="273"/>
      <c r="Z52" s="273"/>
      <c r="AA52" s="273"/>
      <c r="AB52" s="273"/>
      <c r="AC52" s="273"/>
      <c r="AD52" s="273"/>
      <c r="AE52" s="273"/>
      <c r="AF52" s="273"/>
      <c r="AG52" s="273"/>
      <c r="AH52" s="273"/>
      <c r="AI52" s="273"/>
    </row>
    <row r="53" spans="3:35">
      <c r="C53" s="273"/>
      <c r="D53" s="274"/>
      <c r="E53" s="274"/>
      <c r="F53" s="274"/>
      <c r="G53" s="273"/>
      <c r="H53" s="273"/>
      <c r="I53" s="292"/>
      <c r="J53" s="292"/>
      <c r="K53" s="292"/>
      <c r="L53" s="292"/>
      <c r="M53" s="273"/>
      <c r="N53" s="274"/>
      <c r="O53" s="273"/>
      <c r="P53" s="273"/>
      <c r="Q53" s="273"/>
      <c r="R53" s="273"/>
      <c r="S53" s="273"/>
      <c r="T53" s="273"/>
      <c r="U53" s="273"/>
      <c r="V53" s="273"/>
      <c r="W53" s="273"/>
      <c r="X53" s="273"/>
      <c r="Y53" s="273"/>
      <c r="Z53" s="273"/>
      <c r="AA53" s="273"/>
      <c r="AB53" s="273"/>
      <c r="AC53" s="273"/>
      <c r="AD53" s="273"/>
      <c r="AE53" s="273"/>
      <c r="AF53" s="273"/>
      <c r="AG53" s="273"/>
      <c r="AH53" s="273"/>
      <c r="AI53" s="273"/>
    </row>
    <row r="54" spans="3:35">
      <c r="C54" s="273"/>
      <c r="D54" s="274"/>
      <c r="E54" s="274"/>
      <c r="F54" s="274"/>
      <c r="G54" s="273"/>
      <c r="H54" s="273"/>
      <c r="I54" s="292"/>
      <c r="J54" s="292"/>
      <c r="K54" s="292"/>
      <c r="L54" s="292"/>
      <c r="M54" s="273"/>
      <c r="N54" s="274"/>
      <c r="O54" s="273"/>
      <c r="P54" s="273"/>
      <c r="Q54" s="273"/>
      <c r="R54" s="273"/>
      <c r="S54" s="273"/>
      <c r="T54" s="273"/>
      <c r="U54" s="273"/>
      <c r="V54" s="273"/>
      <c r="W54" s="273"/>
      <c r="X54" s="273"/>
      <c r="Y54" s="273"/>
      <c r="Z54" s="273"/>
      <c r="AA54" s="273"/>
      <c r="AB54" s="273"/>
      <c r="AC54" s="273"/>
      <c r="AD54" s="273"/>
      <c r="AE54" s="273"/>
      <c r="AF54" s="273"/>
      <c r="AG54" s="273"/>
      <c r="AH54" s="273"/>
      <c r="AI54" s="273"/>
    </row>
    <row r="55" spans="3:35">
      <c r="C55" s="273"/>
      <c r="D55" s="274"/>
      <c r="E55" s="274"/>
      <c r="F55" s="274"/>
      <c r="G55" s="273"/>
      <c r="H55" s="273"/>
      <c r="I55" s="292"/>
      <c r="J55" s="292"/>
      <c r="K55" s="292"/>
      <c r="L55" s="292"/>
      <c r="M55" s="273"/>
      <c r="N55" s="274"/>
      <c r="O55" s="273"/>
      <c r="P55" s="273"/>
      <c r="Q55" s="273"/>
      <c r="R55" s="273"/>
      <c r="S55" s="273"/>
      <c r="T55" s="273"/>
      <c r="U55" s="273"/>
      <c r="V55" s="273"/>
      <c r="W55" s="273"/>
      <c r="X55" s="273"/>
      <c r="Y55" s="273"/>
      <c r="Z55" s="273"/>
      <c r="AA55" s="273"/>
      <c r="AB55" s="273"/>
      <c r="AC55" s="273"/>
      <c r="AD55" s="273"/>
      <c r="AE55" s="273"/>
      <c r="AF55" s="273"/>
      <c r="AG55" s="273"/>
      <c r="AH55" s="273"/>
      <c r="AI55" s="273"/>
    </row>
    <row r="56" spans="3:35">
      <c r="C56" s="273"/>
      <c r="D56" s="274"/>
      <c r="E56" s="274"/>
      <c r="F56" s="274"/>
      <c r="G56" s="273"/>
      <c r="H56" s="273"/>
      <c r="I56" s="292"/>
      <c r="J56" s="292"/>
      <c r="K56" s="292"/>
      <c r="L56" s="292"/>
      <c r="M56" s="273"/>
      <c r="N56" s="274"/>
      <c r="O56" s="273"/>
      <c r="P56" s="273"/>
      <c r="Q56" s="273"/>
      <c r="R56" s="273"/>
      <c r="S56" s="273"/>
      <c r="T56" s="273"/>
      <c r="U56" s="273"/>
      <c r="V56" s="273"/>
      <c r="W56" s="273"/>
      <c r="X56" s="273"/>
      <c r="Y56" s="273"/>
      <c r="Z56" s="273"/>
      <c r="AA56" s="273"/>
      <c r="AB56" s="273"/>
      <c r="AC56" s="273"/>
      <c r="AD56" s="273"/>
      <c r="AE56" s="273"/>
      <c r="AF56" s="273"/>
      <c r="AG56" s="273"/>
      <c r="AH56" s="273"/>
      <c r="AI56" s="273"/>
    </row>
    <row r="57" spans="3:35">
      <c r="C57" s="273"/>
      <c r="D57" s="274"/>
      <c r="E57" s="274"/>
      <c r="F57" s="274"/>
      <c r="G57" s="273"/>
      <c r="H57" s="273"/>
      <c r="I57" s="292"/>
      <c r="J57" s="292"/>
      <c r="K57" s="292"/>
      <c r="L57" s="292"/>
      <c r="M57" s="273"/>
      <c r="N57" s="274"/>
      <c r="O57" s="273"/>
      <c r="P57" s="273"/>
      <c r="Q57" s="273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73"/>
      <c r="AF57" s="273"/>
      <c r="AG57" s="273"/>
      <c r="AH57" s="273"/>
      <c r="AI57" s="273"/>
    </row>
    <row r="58" spans="3:35">
      <c r="C58" s="273"/>
      <c r="D58" s="274"/>
      <c r="E58" s="274"/>
      <c r="F58" s="274"/>
      <c r="G58" s="273"/>
      <c r="H58" s="273"/>
      <c r="I58" s="292"/>
      <c r="J58" s="292"/>
      <c r="K58" s="292"/>
      <c r="L58" s="292"/>
      <c r="M58" s="273"/>
      <c r="N58" s="274"/>
      <c r="O58" s="273"/>
      <c r="P58" s="273"/>
      <c r="Q58" s="273"/>
      <c r="R58" s="273"/>
      <c r="S58" s="273"/>
      <c r="T58" s="273"/>
      <c r="U58" s="273"/>
      <c r="V58" s="273"/>
      <c r="W58" s="273"/>
      <c r="X58" s="273"/>
      <c r="Y58" s="273"/>
      <c r="Z58" s="273"/>
      <c r="AA58" s="273"/>
      <c r="AB58" s="273"/>
      <c r="AC58" s="273"/>
      <c r="AD58" s="273"/>
      <c r="AE58" s="273"/>
      <c r="AF58" s="273"/>
      <c r="AG58" s="273"/>
      <c r="AH58" s="273"/>
      <c r="AI58" s="273"/>
    </row>
    <row r="59" spans="3:35">
      <c r="C59" s="273"/>
      <c r="D59" s="274"/>
      <c r="E59" s="274"/>
      <c r="F59" s="274"/>
      <c r="G59" s="273"/>
      <c r="H59" s="273"/>
      <c r="I59" s="292"/>
      <c r="J59" s="292"/>
      <c r="K59" s="292"/>
      <c r="L59" s="292"/>
      <c r="M59" s="273"/>
      <c r="N59" s="274"/>
      <c r="O59" s="273"/>
      <c r="P59" s="273"/>
      <c r="Q59" s="273"/>
      <c r="R59" s="273"/>
      <c r="S59" s="273"/>
      <c r="T59" s="273"/>
      <c r="U59" s="273"/>
      <c r="V59" s="273"/>
      <c r="W59" s="273"/>
      <c r="X59" s="273"/>
      <c r="Y59" s="273"/>
      <c r="Z59" s="273"/>
      <c r="AA59" s="273"/>
      <c r="AB59" s="273"/>
      <c r="AC59" s="273"/>
      <c r="AD59" s="273"/>
      <c r="AE59" s="273"/>
      <c r="AF59" s="273"/>
      <c r="AG59" s="273"/>
      <c r="AH59" s="273"/>
      <c r="AI59" s="273"/>
    </row>
    <row r="60" spans="3:35">
      <c r="C60" s="273"/>
      <c r="D60" s="274"/>
      <c r="E60" s="274"/>
      <c r="F60" s="274"/>
      <c r="G60" s="273"/>
      <c r="H60" s="273"/>
      <c r="I60" s="292"/>
      <c r="J60" s="292"/>
      <c r="K60" s="292"/>
      <c r="L60" s="292"/>
      <c r="M60" s="273"/>
      <c r="N60" s="274"/>
      <c r="O60" s="273"/>
      <c r="P60" s="273"/>
      <c r="Q60" s="273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73"/>
      <c r="AF60" s="273"/>
      <c r="AG60" s="273"/>
      <c r="AH60" s="273"/>
      <c r="AI60" s="273"/>
    </row>
    <row r="61" spans="3:35">
      <c r="C61" s="273"/>
      <c r="D61" s="274"/>
      <c r="E61" s="274"/>
      <c r="F61" s="274"/>
      <c r="G61" s="273"/>
      <c r="H61" s="273"/>
      <c r="I61" s="292"/>
      <c r="J61" s="292"/>
      <c r="K61" s="292"/>
      <c r="L61" s="292"/>
      <c r="M61" s="273"/>
      <c r="N61" s="274"/>
      <c r="O61" s="273"/>
      <c r="P61" s="273"/>
      <c r="Q61" s="273"/>
      <c r="R61" s="273"/>
      <c r="S61" s="273"/>
      <c r="T61" s="273"/>
      <c r="U61" s="273"/>
      <c r="V61" s="273"/>
      <c r="W61" s="273"/>
      <c r="X61" s="273"/>
      <c r="Y61" s="273"/>
      <c r="Z61" s="273"/>
      <c r="AA61" s="273"/>
      <c r="AB61" s="273"/>
      <c r="AC61" s="273"/>
      <c r="AD61" s="273"/>
      <c r="AE61" s="273"/>
      <c r="AF61" s="273"/>
      <c r="AG61" s="273"/>
      <c r="AH61" s="273"/>
      <c r="AI61" s="273"/>
    </row>
    <row r="62" spans="3:35">
      <c r="C62" s="273"/>
      <c r="D62" s="274"/>
      <c r="E62" s="274"/>
      <c r="F62" s="274"/>
      <c r="G62" s="273"/>
      <c r="H62" s="273"/>
      <c r="I62" s="292"/>
      <c r="J62" s="292"/>
      <c r="K62" s="292"/>
      <c r="L62" s="292"/>
      <c r="M62" s="273"/>
      <c r="N62" s="274"/>
      <c r="O62" s="273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3"/>
      <c r="AA62" s="273"/>
      <c r="AB62" s="273"/>
      <c r="AC62" s="273"/>
      <c r="AD62" s="273"/>
      <c r="AE62" s="273"/>
      <c r="AF62" s="273"/>
      <c r="AG62" s="273"/>
      <c r="AH62" s="273"/>
      <c r="AI62" s="273"/>
    </row>
    <row r="63" spans="3:35">
      <c r="C63" s="273"/>
      <c r="D63" s="274"/>
      <c r="E63" s="274"/>
      <c r="F63" s="274"/>
      <c r="G63" s="273"/>
      <c r="H63" s="273"/>
      <c r="I63" s="292"/>
      <c r="J63" s="292"/>
      <c r="K63" s="292"/>
      <c r="L63" s="292"/>
      <c r="M63" s="273"/>
      <c r="N63" s="274"/>
      <c r="O63" s="273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  <c r="AA63" s="273"/>
      <c r="AB63" s="273"/>
      <c r="AC63" s="273"/>
      <c r="AD63" s="273"/>
      <c r="AE63" s="273"/>
      <c r="AF63" s="273"/>
      <c r="AG63" s="273"/>
      <c r="AH63" s="273"/>
      <c r="AI63" s="273"/>
    </row>
    <row r="64" spans="3:35">
      <c r="C64" s="273"/>
      <c r="D64" s="274"/>
      <c r="E64" s="274"/>
      <c r="F64" s="274"/>
      <c r="G64" s="273"/>
      <c r="H64" s="273"/>
      <c r="I64" s="292"/>
      <c r="J64" s="292"/>
      <c r="K64" s="292"/>
      <c r="L64" s="292"/>
      <c r="M64" s="273"/>
      <c r="N64" s="274"/>
      <c r="O64" s="273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3"/>
      <c r="AA64" s="273"/>
      <c r="AB64" s="273"/>
      <c r="AC64" s="273"/>
      <c r="AD64" s="273"/>
      <c r="AE64" s="273"/>
      <c r="AF64" s="273"/>
      <c r="AG64" s="273"/>
      <c r="AH64" s="273"/>
      <c r="AI64" s="273"/>
    </row>
    <row r="65" spans="3:35">
      <c r="C65" s="273"/>
      <c r="D65" s="274"/>
      <c r="E65" s="274"/>
      <c r="F65" s="274"/>
      <c r="G65" s="273"/>
      <c r="H65" s="273"/>
      <c r="I65" s="292"/>
      <c r="J65" s="292"/>
      <c r="K65" s="292"/>
      <c r="L65" s="292"/>
      <c r="M65" s="273"/>
      <c r="N65" s="274"/>
      <c r="O65" s="273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3"/>
      <c r="AA65" s="273"/>
      <c r="AB65" s="273"/>
      <c r="AC65" s="273"/>
      <c r="AD65" s="273"/>
      <c r="AE65" s="273"/>
      <c r="AF65" s="273"/>
      <c r="AG65" s="273"/>
      <c r="AH65" s="273"/>
      <c r="AI65" s="273"/>
    </row>
    <row r="66" spans="3:35">
      <c r="C66" s="273"/>
      <c r="D66" s="274"/>
      <c r="E66" s="274"/>
      <c r="F66" s="274"/>
      <c r="G66" s="273"/>
      <c r="H66" s="273"/>
      <c r="I66" s="292"/>
      <c r="J66" s="292"/>
      <c r="K66" s="292"/>
      <c r="L66" s="292"/>
      <c r="M66" s="273"/>
      <c r="N66" s="274"/>
      <c r="O66" s="273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3"/>
      <c r="AA66" s="273"/>
      <c r="AB66" s="273"/>
      <c r="AC66" s="273"/>
      <c r="AD66" s="273"/>
      <c r="AE66" s="273"/>
      <c r="AF66" s="273"/>
      <c r="AG66" s="273"/>
      <c r="AH66" s="273"/>
      <c r="AI66" s="273"/>
    </row>
    <row r="67" spans="3:35">
      <c r="C67" s="273"/>
      <c r="D67" s="274"/>
      <c r="E67" s="274"/>
      <c r="F67" s="274"/>
      <c r="G67" s="273"/>
      <c r="H67" s="273"/>
      <c r="I67" s="292"/>
      <c r="J67" s="292"/>
      <c r="K67" s="292"/>
      <c r="L67" s="292"/>
      <c r="M67" s="273"/>
      <c r="N67" s="274"/>
      <c r="O67" s="273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3"/>
      <c r="AA67" s="273"/>
      <c r="AB67" s="273"/>
      <c r="AC67" s="273"/>
      <c r="AD67" s="273"/>
      <c r="AE67" s="273"/>
      <c r="AF67" s="273"/>
      <c r="AG67" s="273"/>
      <c r="AH67" s="273"/>
      <c r="AI67" s="273"/>
    </row>
    <row r="68" spans="3:35">
      <c r="C68" s="273"/>
      <c r="D68" s="274"/>
      <c r="E68" s="274"/>
      <c r="F68" s="274"/>
      <c r="G68" s="273"/>
      <c r="H68" s="273"/>
      <c r="I68" s="292"/>
      <c r="J68" s="292"/>
      <c r="K68" s="292"/>
      <c r="L68" s="292"/>
      <c r="M68" s="273"/>
      <c r="N68" s="274"/>
      <c r="O68" s="273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3"/>
      <c r="AA68" s="273"/>
      <c r="AB68" s="273"/>
      <c r="AC68" s="273"/>
      <c r="AD68" s="273"/>
      <c r="AE68" s="273"/>
      <c r="AF68" s="273"/>
      <c r="AG68" s="273"/>
      <c r="AH68" s="273"/>
      <c r="AI68" s="273"/>
    </row>
    <row r="69" spans="3:35">
      <c r="C69" s="273"/>
      <c r="D69" s="274"/>
      <c r="E69" s="274"/>
      <c r="F69" s="274"/>
      <c r="G69" s="273"/>
      <c r="H69" s="273"/>
      <c r="I69" s="292"/>
      <c r="J69" s="292"/>
      <c r="K69" s="292"/>
      <c r="L69" s="292"/>
      <c r="M69" s="273"/>
      <c r="N69" s="274"/>
      <c r="O69" s="273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  <c r="AA69" s="273"/>
      <c r="AB69" s="273"/>
      <c r="AC69" s="273"/>
      <c r="AD69" s="273"/>
      <c r="AE69" s="273"/>
      <c r="AF69" s="273"/>
      <c r="AG69" s="273"/>
      <c r="AH69" s="273"/>
      <c r="AI69" s="273"/>
    </row>
    <row r="70" spans="3:35">
      <c r="C70" s="273"/>
      <c r="D70" s="274"/>
      <c r="E70" s="274"/>
      <c r="F70" s="274"/>
      <c r="G70" s="273"/>
      <c r="H70" s="273"/>
      <c r="I70" s="292"/>
      <c r="J70" s="292"/>
      <c r="K70" s="292"/>
      <c r="L70" s="292"/>
      <c r="M70" s="273"/>
      <c r="N70" s="274"/>
      <c r="O70" s="273"/>
      <c r="P70" s="273"/>
      <c r="Q70" s="273"/>
      <c r="R70" s="273"/>
      <c r="S70" s="273"/>
      <c r="T70" s="273"/>
      <c r="U70" s="273"/>
      <c r="V70" s="273"/>
      <c r="W70" s="273"/>
      <c r="X70" s="273"/>
      <c r="Y70" s="273"/>
      <c r="Z70" s="273"/>
      <c r="AA70" s="273"/>
      <c r="AB70" s="273"/>
      <c r="AC70" s="273"/>
      <c r="AD70" s="273"/>
      <c r="AE70" s="273"/>
      <c r="AF70" s="273"/>
      <c r="AG70" s="273"/>
      <c r="AH70" s="273"/>
      <c r="AI70" s="273"/>
    </row>
    <row r="71" spans="3:35">
      <c r="C71" s="273"/>
      <c r="D71" s="274"/>
      <c r="E71" s="274"/>
      <c r="F71" s="274"/>
      <c r="G71" s="273"/>
      <c r="H71" s="273"/>
      <c r="I71" s="292"/>
      <c r="J71" s="292"/>
      <c r="K71" s="292"/>
      <c r="L71" s="292"/>
      <c r="M71" s="273"/>
      <c r="N71" s="274"/>
      <c r="O71" s="273"/>
      <c r="P71" s="273"/>
      <c r="Q71" s="273"/>
      <c r="R71" s="273"/>
      <c r="S71" s="273"/>
      <c r="T71" s="273"/>
      <c r="U71" s="273"/>
      <c r="V71" s="273"/>
      <c r="W71" s="273"/>
      <c r="X71" s="273"/>
      <c r="Y71" s="273"/>
      <c r="Z71" s="273"/>
      <c r="AA71" s="273"/>
      <c r="AB71" s="273"/>
      <c r="AC71" s="273"/>
      <c r="AD71" s="273"/>
      <c r="AE71" s="273"/>
      <c r="AF71" s="273"/>
      <c r="AG71" s="273"/>
      <c r="AH71" s="273"/>
      <c r="AI71" s="273"/>
    </row>
    <row r="72" spans="3:35">
      <c r="C72" s="273"/>
      <c r="D72" s="274"/>
      <c r="E72" s="274"/>
      <c r="F72" s="274"/>
      <c r="G72" s="273"/>
      <c r="H72" s="273"/>
      <c r="I72" s="292"/>
      <c r="J72" s="292"/>
      <c r="K72" s="292"/>
      <c r="L72" s="292"/>
      <c r="M72" s="273"/>
      <c r="N72" s="274"/>
      <c r="O72" s="273"/>
      <c r="P72" s="273"/>
      <c r="Q72" s="273"/>
      <c r="R72" s="273"/>
      <c r="S72" s="273"/>
      <c r="T72" s="273"/>
      <c r="U72" s="273"/>
      <c r="V72" s="273"/>
      <c r="W72" s="273"/>
      <c r="X72" s="273"/>
      <c r="Y72" s="273"/>
      <c r="Z72" s="273"/>
      <c r="AA72" s="273"/>
      <c r="AB72" s="273"/>
      <c r="AC72" s="273"/>
      <c r="AD72" s="273"/>
      <c r="AE72" s="273"/>
      <c r="AF72" s="273"/>
      <c r="AG72" s="273"/>
      <c r="AH72" s="273"/>
      <c r="AI72" s="273"/>
    </row>
    <row r="73" spans="3:35">
      <c r="C73" s="273"/>
      <c r="D73" s="274"/>
      <c r="E73" s="274"/>
      <c r="F73" s="274"/>
      <c r="G73" s="273"/>
      <c r="H73" s="273"/>
      <c r="I73" s="292"/>
      <c r="J73" s="292"/>
      <c r="K73" s="292"/>
      <c r="L73" s="292"/>
      <c r="M73" s="273"/>
      <c r="N73" s="274"/>
      <c r="O73" s="273"/>
      <c r="P73" s="273"/>
      <c r="Q73" s="273"/>
      <c r="R73" s="273"/>
      <c r="S73" s="273"/>
      <c r="T73" s="273"/>
      <c r="U73" s="273"/>
      <c r="V73" s="273"/>
      <c r="W73" s="273"/>
      <c r="X73" s="273"/>
      <c r="Y73" s="273"/>
      <c r="Z73" s="273"/>
      <c r="AA73" s="273"/>
      <c r="AB73" s="273"/>
      <c r="AC73" s="273"/>
      <c r="AD73" s="273"/>
      <c r="AE73" s="273"/>
      <c r="AF73" s="273"/>
      <c r="AG73" s="273"/>
      <c r="AH73" s="273"/>
      <c r="AI73" s="273"/>
    </row>
    <row r="74" spans="3:35">
      <c r="C74" s="273"/>
      <c r="D74" s="274"/>
      <c r="E74" s="274"/>
      <c r="F74" s="274"/>
      <c r="G74" s="273"/>
      <c r="H74" s="273"/>
      <c r="I74" s="292"/>
      <c r="J74" s="292"/>
      <c r="K74" s="292"/>
      <c r="L74" s="292"/>
      <c r="M74" s="273"/>
      <c r="N74" s="274"/>
      <c r="O74" s="273"/>
      <c r="P74" s="273"/>
      <c r="Q74" s="273"/>
      <c r="R74" s="273"/>
      <c r="S74" s="273"/>
      <c r="T74" s="273"/>
      <c r="U74" s="273"/>
      <c r="V74" s="273"/>
      <c r="W74" s="273"/>
      <c r="X74" s="273"/>
      <c r="Y74" s="273"/>
      <c r="Z74" s="273"/>
      <c r="AA74" s="273"/>
      <c r="AB74" s="273"/>
      <c r="AC74" s="273"/>
      <c r="AD74" s="273"/>
      <c r="AE74" s="273"/>
      <c r="AF74" s="273"/>
      <c r="AG74" s="273"/>
      <c r="AH74" s="273"/>
      <c r="AI74" s="273"/>
    </row>
    <row r="75" spans="3:35">
      <c r="C75" s="273"/>
      <c r="D75" s="274"/>
      <c r="E75" s="274"/>
      <c r="F75" s="274"/>
      <c r="G75" s="273"/>
      <c r="H75" s="273"/>
      <c r="I75" s="292"/>
      <c r="J75" s="292"/>
      <c r="K75" s="292"/>
      <c r="L75" s="292"/>
      <c r="M75" s="273"/>
      <c r="N75" s="274"/>
      <c r="O75" s="273"/>
      <c r="P75" s="273"/>
      <c r="Q75" s="273"/>
      <c r="R75" s="273"/>
      <c r="S75" s="273"/>
      <c r="T75" s="273"/>
      <c r="U75" s="273"/>
      <c r="V75" s="273"/>
      <c r="W75" s="273"/>
      <c r="X75" s="273"/>
      <c r="Y75" s="273"/>
      <c r="Z75" s="273"/>
      <c r="AA75" s="273"/>
      <c r="AB75" s="273"/>
      <c r="AC75" s="273"/>
      <c r="AD75" s="273"/>
      <c r="AE75" s="273"/>
      <c r="AF75" s="273"/>
      <c r="AG75" s="273"/>
      <c r="AH75" s="273"/>
      <c r="AI75" s="273"/>
    </row>
    <row r="76" spans="3:35">
      <c r="C76" s="273"/>
      <c r="D76" s="274"/>
      <c r="E76" s="274"/>
      <c r="F76" s="274"/>
      <c r="G76" s="273"/>
      <c r="H76" s="273"/>
      <c r="I76" s="292"/>
      <c r="J76" s="292"/>
      <c r="K76" s="292"/>
      <c r="L76" s="292"/>
      <c r="M76" s="273"/>
      <c r="N76" s="274"/>
      <c r="O76" s="273"/>
      <c r="P76" s="273"/>
      <c r="Q76" s="273"/>
      <c r="R76" s="273"/>
      <c r="S76" s="273"/>
      <c r="T76" s="273"/>
      <c r="U76" s="273"/>
      <c r="V76" s="273"/>
      <c r="W76" s="273"/>
      <c r="X76" s="273"/>
      <c r="Y76" s="273"/>
      <c r="Z76" s="273"/>
      <c r="AA76" s="273"/>
      <c r="AB76" s="273"/>
      <c r="AC76" s="273"/>
      <c r="AD76" s="273"/>
      <c r="AE76" s="273"/>
      <c r="AF76" s="273"/>
      <c r="AG76" s="273"/>
      <c r="AH76" s="273"/>
      <c r="AI76" s="273"/>
    </row>
    <row r="77" spans="3:35">
      <c r="C77" s="273"/>
      <c r="D77" s="274"/>
      <c r="E77" s="274"/>
      <c r="F77" s="274"/>
      <c r="G77" s="273"/>
      <c r="H77" s="273"/>
      <c r="I77" s="292"/>
      <c r="J77" s="292"/>
      <c r="K77" s="292"/>
      <c r="L77" s="292"/>
      <c r="M77" s="273"/>
      <c r="N77" s="274"/>
      <c r="O77" s="273"/>
      <c r="P77" s="273"/>
      <c r="Q77" s="273"/>
      <c r="R77" s="273"/>
      <c r="S77" s="273"/>
      <c r="T77" s="273"/>
      <c r="U77" s="273"/>
      <c r="V77" s="273"/>
      <c r="W77" s="273"/>
      <c r="X77" s="273"/>
      <c r="Y77" s="273"/>
      <c r="Z77" s="273"/>
      <c r="AA77" s="273"/>
      <c r="AB77" s="273"/>
      <c r="AC77" s="273"/>
      <c r="AD77" s="273"/>
      <c r="AE77" s="273"/>
      <c r="AF77" s="273"/>
      <c r="AG77" s="273"/>
      <c r="AH77" s="273"/>
      <c r="AI77" s="273"/>
    </row>
    <row r="78" spans="3:35">
      <c r="C78" s="280"/>
    </row>
    <row r="79" spans="3:35">
      <c r="C79" s="280"/>
    </row>
    <row r="80" spans="3:35">
      <c r="C80" s="280"/>
    </row>
    <row r="81" spans="2:35" s="278" customFormat="1">
      <c r="B81" s="289"/>
      <c r="C81" s="280"/>
      <c r="G81" s="272"/>
      <c r="H81" s="272"/>
      <c r="I81" s="290"/>
      <c r="J81" s="290"/>
      <c r="K81" s="290"/>
      <c r="L81" s="290"/>
      <c r="M81" s="272"/>
      <c r="O81" s="272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  <c r="AA81" s="272"/>
      <c r="AB81" s="272"/>
      <c r="AC81" s="272"/>
      <c r="AD81" s="272"/>
      <c r="AE81" s="272"/>
      <c r="AF81" s="272"/>
      <c r="AG81" s="272"/>
      <c r="AH81" s="272"/>
      <c r="AI81" s="272"/>
    </row>
    <row r="82" spans="2:35" s="278" customFormat="1">
      <c r="B82" s="289"/>
      <c r="C82" s="280"/>
      <c r="G82" s="272"/>
      <c r="H82" s="272"/>
      <c r="I82" s="290"/>
      <c r="J82" s="290"/>
      <c r="K82" s="290"/>
      <c r="L82" s="290"/>
      <c r="M82" s="272"/>
      <c r="O82" s="272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  <c r="AA82" s="272"/>
      <c r="AB82" s="272"/>
      <c r="AC82" s="272"/>
      <c r="AD82" s="272"/>
      <c r="AE82" s="272"/>
      <c r="AF82" s="272"/>
      <c r="AG82" s="272"/>
      <c r="AH82" s="272"/>
      <c r="AI82" s="272"/>
    </row>
    <row r="83" spans="2:35" s="278" customFormat="1">
      <c r="B83" s="289"/>
      <c r="C83" s="280"/>
      <c r="G83" s="272"/>
      <c r="H83" s="272"/>
      <c r="I83" s="290"/>
      <c r="J83" s="290"/>
      <c r="K83" s="290"/>
      <c r="L83" s="290"/>
      <c r="M83" s="272"/>
      <c r="O83" s="272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  <c r="AA83" s="272"/>
      <c r="AB83" s="272"/>
      <c r="AC83" s="272"/>
      <c r="AD83" s="272"/>
      <c r="AE83" s="272"/>
      <c r="AF83" s="272"/>
      <c r="AG83" s="272"/>
      <c r="AH83" s="272"/>
      <c r="AI83" s="272"/>
    </row>
    <row r="84" spans="2:35" s="278" customFormat="1">
      <c r="B84" s="289"/>
      <c r="C84" s="280"/>
      <c r="G84" s="272"/>
      <c r="H84" s="272"/>
      <c r="I84" s="290"/>
      <c r="J84" s="290"/>
      <c r="K84" s="290"/>
      <c r="L84" s="290"/>
      <c r="M84" s="272"/>
      <c r="O84" s="272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  <c r="AA84" s="272"/>
      <c r="AB84" s="272"/>
      <c r="AC84" s="272"/>
      <c r="AD84" s="272"/>
      <c r="AE84" s="272"/>
      <c r="AF84" s="272"/>
      <c r="AG84" s="272"/>
      <c r="AH84" s="272"/>
      <c r="AI84" s="272"/>
    </row>
    <row r="85" spans="2:35" s="278" customFormat="1">
      <c r="B85" s="289"/>
      <c r="C85" s="280"/>
      <c r="G85" s="272"/>
      <c r="H85" s="272"/>
      <c r="I85" s="290"/>
      <c r="J85" s="290"/>
      <c r="K85" s="290"/>
      <c r="L85" s="290"/>
      <c r="M85" s="272"/>
      <c r="O85" s="272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  <c r="AA85" s="272"/>
      <c r="AB85" s="272"/>
      <c r="AC85" s="272"/>
      <c r="AD85" s="272"/>
      <c r="AE85" s="272"/>
      <c r="AF85" s="272"/>
      <c r="AG85" s="272"/>
      <c r="AH85" s="272"/>
      <c r="AI85" s="272"/>
    </row>
    <row r="86" spans="2:35" s="278" customFormat="1">
      <c r="B86" s="289"/>
      <c r="C86" s="280"/>
      <c r="G86" s="272"/>
      <c r="H86" s="272"/>
      <c r="I86" s="290"/>
      <c r="J86" s="290"/>
      <c r="K86" s="290"/>
      <c r="L86" s="290"/>
      <c r="M86" s="272"/>
      <c r="O86" s="272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  <c r="AA86" s="272"/>
      <c r="AB86" s="272"/>
      <c r="AC86" s="272"/>
      <c r="AD86" s="272"/>
      <c r="AE86" s="272"/>
      <c r="AF86" s="272"/>
      <c r="AG86" s="272"/>
      <c r="AH86" s="272"/>
      <c r="AI86" s="272"/>
    </row>
    <row r="87" spans="2:35" s="278" customFormat="1">
      <c r="B87" s="289"/>
      <c r="C87" s="280"/>
      <c r="G87" s="272"/>
      <c r="H87" s="272"/>
      <c r="I87" s="290"/>
      <c r="J87" s="290"/>
      <c r="K87" s="290"/>
      <c r="L87" s="290"/>
      <c r="M87" s="272"/>
      <c r="O87" s="272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  <c r="AA87" s="272"/>
      <c r="AB87" s="272"/>
      <c r="AC87" s="272"/>
      <c r="AD87" s="272"/>
      <c r="AE87" s="272"/>
      <c r="AF87" s="272"/>
      <c r="AG87" s="272"/>
      <c r="AH87" s="272"/>
      <c r="AI87" s="272"/>
    </row>
    <row r="88" spans="2:35" s="278" customFormat="1">
      <c r="B88" s="289"/>
      <c r="C88" s="280"/>
      <c r="G88" s="272"/>
      <c r="H88" s="272"/>
      <c r="I88" s="290"/>
      <c r="J88" s="290"/>
      <c r="K88" s="290"/>
      <c r="L88" s="290"/>
      <c r="M88" s="272"/>
      <c r="O88" s="272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  <c r="AA88" s="272"/>
      <c r="AB88" s="272"/>
      <c r="AC88" s="272"/>
      <c r="AD88" s="272"/>
      <c r="AE88" s="272"/>
      <c r="AF88" s="272"/>
      <c r="AG88" s="272"/>
      <c r="AH88" s="272"/>
      <c r="AI88" s="272"/>
    </row>
    <row r="89" spans="2:35" s="278" customFormat="1">
      <c r="B89" s="289"/>
      <c r="C89" s="280"/>
      <c r="G89" s="272"/>
      <c r="H89" s="272"/>
      <c r="I89" s="290"/>
      <c r="J89" s="290"/>
      <c r="K89" s="290"/>
      <c r="L89" s="290"/>
      <c r="M89" s="272"/>
      <c r="O89" s="272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  <c r="AA89" s="272"/>
      <c r="AB89" s="272"/>
      <c r="AC89" s="272"/>
      <c r="AD89" s="272"/>
      <c r="AE89" s="272"/>
      <c r="AF89" s="272"/>
      <c r="AG89" s="272"/>
      <c r="AH89" s="272"/>
      <c r="AI89" s="272"/>
    </row>
    <row r="90" spans="2:35" s="278" customFormat="1">
      <c r="B90" s="289"/>
      <c r="C90" s="280"/>
      <c r="G90" s="272"/>
      <c r="H90" s="272"/>
      <c r="I90" s="290"/>
      <c r="J90" s="290"/>
      <c r="K90" s="290"/>
      <c r="L90" s="290"/>
      <c r="M90" s="272"/>
      <c r="O90" s="272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  <c r="AA90" s="272"/>
      <c r="AB90" s="272"/>
      <c r="AC90" s="272"/>
      <c r="AD90" s="272"/>
      <c r="AE90" s="272"/>
      <c r="AF90" s="272"/>
      <c r="AG90" s="272"/>
      <c r="AH90" s="272"/>
      <c r="AI90" s="272"/>
    </row>
    <row r="91" spans="2:35" s="278" customFormat="1">
      <c r="B91" s="289"/>
      <c r="C91" s="280"/>
      <c r="G91" s="272"/>
      <c r="H91" s="272"/>
      <c r="I91" s="290"/>
      <c r="J91" s="290"/>
      <c r="K91" s="290"/>
      <c r="L91" s="290"/>
      <c r="M91" s="272"/>
      <c r="O91" s="272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  <c r="AA91" s="272"/>
      <c r="AB91" s="272"/>
      <c r="AC91" s="272"/>
      <c r="AD91" s="272"/>
      <c r="AE91" s="272"/>
      <c r="AF91" s="272"/>
      <c r="AG91" s="272"/>
      <c r="AH91" s="272"/>
      <c r="AI91" s="272"/>
    </row>
    <row r="92" spans="2:35" s="278" customFormat="1">
      <c r="B92" s="289"/>
      <c r="C92" s="280"/>
      <c r="G92" s="272"/>
      <c r="H92" s="272"/>
      <c r="I92" s="290"/>
      <c r="J92" s="290"/>
      <c r="K92" s="290"/>
      <c r="L92" s="290"/>
      <c r="M92" s="272"/>
      <c r="O92" s="272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  <c r="AA92" s="272"/>
      <c r="AB92" s="272"/>
      <c r="AC92" s="272"/>
      <c r="AD92" s="272"/>
      <c r="AE92" s="272"/>
      <c r="AF92" s="272"/>
      <c r="AG92" s="272"/>
      <c r="AH92" s="272"/>
      <c r="AI92" s="272"/>
    </row>
    <row r="93" spans="2:35" s="278" customFormat="1">
      <c r="B93" s="289"/>
      <c r="C93" s="280"/>
      <c r="G93" s="272"/>
      <c r="H93" s="272"/>
      <c r="I93" s="290"/>
      <c r="J93" s="290"/>
      <c r="K93" s="290"/>
      <c r="L93" s="290"/>
      <c r="M93" s="272"/>
      <c r="O93" s="272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  <c r="AA93" s="272"/>
      <c r="AB93" s="272"/>
      <c r="AC93" s="272"/>
      <c r="AD93" s="272"/>
      <c r="AE93" s="272"/>
      <c r="AF93" s="272"/>
      <c r="AG93" s="272"/>
      <c r="AH93" s="272"/>
      <c r="AI93" s="272"/>
    </row>
    <row r="94" spans="2:35" s="278" customFormat="1">
      <c r="B94" s="289"/>
      <c r="C94" s="280"/>
      <c r="G94" s="272"/>
      <c r="H94" s="272"/>
      <c r="I94" s="290"/>
      <c r="J94" s="290"/>
      <c r="K94" s="290"/>
      <c r="L94" s="290"/>
      <c r="M94" s="272"/>
      <c r="O94" s="272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  <c r="AA94" s="272"/>
      <c r="AB94" s="272"/>
      <c r="AC94" s="272"/>
      <c r="AD94" s="272"/>
      <c r="AE94" s="272"/>
      <c r="AF94" s="272"/>
      <c r="AG94" s="272"/>
      <c r="AH94" s="272"/>
      <c r="AI94" s="272"/>
    </row>
    <row r="95" spans="2:35" s="278" customFormat="1">
      <c r="B95" s="289"/>
      <c r="C95" s="280"/>
      <c r="G95" s="272"/>
      <c r="H95" s="272"/>
      <c r="I95" s="290"/>
      <c r="J95" s="290"/>
      <c r="K95" s="290"/>
      <c r="L95" s="290"/>
      <c r="M95" s="272"/>
      <c r="O95" s="272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  <c r="AA95" s="272"/>
      <c r="AB95" s="272"/>
      <c r="AC95" s="272"/>
      <c r="AD95" s="272"/>
      <c r="AE95" s="272"/>
      <c r="AF95" s="272"/>
      <c r="AG95" s="272"/>
      <c r="AH95" s="272"/>
      <c r="AI95" s="272"/>
    </row>
    <row r="96" spans="2:35" s="278" customFormat="1">
      <c r="B96" s="289"/>
      <c r="C96" s="280"/>
      <c r="G96" s="272"/>
      <c r="H96" s="272"/>
      <c r="I96" s="290"/>
      <c r="J96" s="290"/>
      <c r="K96" s="290"/>
      <c r="L96" s="290"/>
      <c r="M96" s="272"/>
      <c r="O96" s="272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  <c r="AA96" s="272"/>
      <c r="AB96" s="272"/>
      <c r="AC96" s="272"/>
      <c r="AD96" s="272"/>
      <c r="AE96" s="272"/>
      <c r="AF96" s="272"/>
      <c r="AG96" s="272"/>
      <c r="AH96" s="272"/>
      <c r="AI96" s="272"/>
    </row>
    <row r="97" spans="2:35" s="278" customFormat="1">
      <c r="B97" s="289"/>
      <c r="C97" s="280"/>
      <c r="G97" s="272"/>
      <c r="H97" s="272"/>
      <c r="I97" s="290"/>
      <c r="J97" s="290"/>
      <c r="K97" s="290"/>
      <c r="L97" s="290"/>
      <c r="M97" s="272"/>
      <c r="O97" s="272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  <c r="AA97" s="272"/>
      <c r="AB97" s="272"/>
      <c r="AC97" s="272"/>
      <c r="AD97" s="272"/>
      <c r="AE97" s="272"/>
      <c r="AF97" s="272"/>
      <c r="AG97" s="272"/>
      <c r="AH97" s="272"/>
      <c r="AI97" s="272"/>
    </row>
    <row r="98" spans="2:35" s="278" customFormat="1">
      <c r="B98" s="289"/>
      <c r="C98" s="280"/>
      <c r="G98" s="272"/>
      <c r="H98" s="272"/>
      <c r="I98" s="290"/>
      <c r="J98" s="290"/>
      <c r="K98" s="290"/>
      <c r="L98" s="290"/>
      <c r="M98" s="272"/>
      <c r="O98" s="272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  <c r="AA98" s="272"/>
      <c r="AB98" s="272"/>
      <c r="AC98" s="272"/>
      <c r="AD98" s="272"/>
      <c r="AE98" s="272"/>
      <c r="AF98" s="272"/>
      <c r="AG98" s="272"/>
      <c r="AH98" s="272"/>
      <c r="AI98" s="272"/>
    </row>
    <row r="99" spans="2:35" s="278" customFormat="1">
      <c r="B99" s="289"/>
      <c r="C99" s="280"/>
      <c r="G99" s="272"/>
      <c r="H99" s="272"/>
      <c r="I99" s="290"/>
      <c r="J99" s="290"/>
      <c r="K99" s="290"/>
      <c r="L99" s="290"/>
      <c r="M99" s="272"/>
      <c r="O99" s="272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  <c r="AA99" s="272"/>
      <c r="AB99" s="272"/>
      <c r="AC99" s="272"/>
      <c r="AD99" s="272"/>
      <c r="AE99" s="272"/>
      <c r="AF99" s="272"/>
      <c r="AG99" s="272"/>
      <c r="AH99" s="272"/>
      <c r="AI99" s="272"/>
    </row>
    <row r="100" spans="2:35" s="278" customFormat="1">
      <c r="B100" s="289"/>
      <c r="C100" s="280"/>
      <c r="G100" s="272"/>
      <c r="H100" s="272"/>
      <c r="I100" s="290"/>
      <c r="J100" s="290"/>
      <c r="K100" s="290"/>
      <c r="L100" s="290"/>
      <c r="M100" s="272"/>
      <c r="O100" s="272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  <c r="AA100" s="272"/>
      <c r="AB100" s="272"/>
      <c r="AC100" s="272"/>
      <c r="AD100" s="272"/>
      <c r="AE100" s="272"/>
      <c r="AF100" s="272"/>
      <c r="AG100" s="272"/>
      <c r="AH100" s="272"/>
      <c r="AI100" s="272"/>
    </row>
    <row r="101" spans="2:35" s="278" customFormat="1">
      <c r="B101" s="289"/>
      <c r="C101" s="280"/>
      <c r="G101" s="272"/>
      <c r="H101" s="272"/>
      <c r="I101" s="290"/>
      <c r="J101" s="290"/>
      <c r="K101" s="290"/>
      <c r="L101" s="290"/>
      <c r="M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72"/>
      <c r="AF101" s="272"/>
      <c r="AG101" s="272"/>
      <c r="AH101" s="272"/>
      <c r="AI101" s="272"/>
    </row>
    <row r="102" spans="2:35" s="278" customFormat="1">
      <c r="B102" s="289"/>
      <c r="C102" s="280"/>
      <c r="G102" s="272"/>
      <c r="H102" s="272"/>
      <c r="I102" s="290"/>
      <c r="J102" s="290"/>
      <c r="K102" s="290"/>
      <c r="L102" s="290"/>
      <c r="M102" s="272"/>
      <c r="O102" s="272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  <c r="AA102" s="272"/>
      <c r="AB102" s="272"/>
      <c r="AC102" s="272"/>
      <c r="AD102" s="272"/>
      <c r="AE102" s="272"/>
      <c r="AF102" s="272"/>
      <c r="AG102" s="272"/>
      <c r="AH102" s="272"/>
      <c r="AI102" s="272"/>
    </row>
    <row r="103" spans="2:35" s="278" customFormat="1">
      <c r="B103" s="289"/>
      <c r="C103" s="280"/>
      <c r="G103" s="272"/>
      <c r="H103" s="272"/>
      <c r="I103" s="290"/>
      <c r="J103" s="290"/>
      <c r="K103" s="290"/>
      <c r="L103" s="290"/>
      <c r="M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  <c r="AA103" s="272"/>
      <c r="AB103" s="272"/>
      <c r="AC103" s="272"/>
      <c r="AD103" s="272"/>
      <c r="AE103" s="272"/>
      <c r="AF103" s="272"/>
      <c r="AG103" s="272"/>
      <c r="AH103" s="272"/>
      <c r="AI103" s="272"/>
    </row>
    <row r="104" spans="2:35" s="278" customFormat="1">
      <c r="B104" s="289"/>
      <c r="C104" s="280"/>
      <c r="G104" s="272"/>
      <c r="H104" s="272"/>
      <c r="I104" s="290"/>
      <c r="J104" s="290"/>
      <c r="K104" s="290"/>
      <c r="L104" s="290"/>
      <c r="M104" s="272"/>
      <c r="O104" s="272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  <c r="AA104" s="272"/>
      <c r="AB104" s="272"/>
      <c r="AC104" s="272"/>
      <c r="AD104" s="272"/>
      <c r="AE104" s="272"/>
      <c r="AF104" s="272"/>
      <c r="AG104" s="272"/>
      <c r="AH104" s="272"/>
      <c r="AI104" s="272"/>
    </row>
    <row r="105" spans="2:35" s="278" customFormat="1">
      <c r="B105" s="289"/>
      <c r="C105" s="280"/>
      <c r="G105" s="272"/>
      <c r="H105" s="272"/>
      <c r="I105" s="290"/>
      <c r="J105" s="290"/>
      <c r="K105" s="290"/>
      <c r="L105" s="290"/>
      <c r="M105" s="272"/>
      <c r="O105" s="272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  <c r="AA105" s="272"/>
      <c r="AB105" s="272"/>
      <c r="AC105" s="272"/>
      <c r="AD105" s="272"/>
      <c r="AE105" s="272"/>
      <c r="AF105" s="272"/>
      <c r="AG105" s="272"/>
      <c r="AH105" s="272"/>
      <c r="AI105" s="272"/>
    </row>
    <row r="106" spans="2:35" s="278" customFormat="1">
      <c r="B106" s="289"/>
      <c r="C106" s="280"/>
      <c r="G106" s="272"/>
      <c r="H106" s="272"/>
      <c r="I106" s="290"/>
      <c r="J106" s="290"/>
      <c r="K106" s="290"/>
      <c r="L106" s="290"/>
      <c r="M106" s="272"/>
      <c r="O106" s="272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  <c r="AA106" s="272"/>
      <c r="AB106" s="272"/>
      <c r="AC106" s="272"/>
      <c r="AD106" s="272"/>
      <c r="AE106" s="272"/>
      <c r="AF106" s="272"/>
      <c r="AG106" s="272"/>
      <c r="AH106" s="272"/>
      <c r="AI106" s="272"/>
    </row>
    <row r="107" spans="2:35" s="278" customFormat="1">
      <c r="B107" s="289"/>
      <c r="C107" s="280"/>
      <c r="G107" s="272"/>
      <c r="H107" s="272"/>
      <c r="I107" s="290"/>
      <c r="J107" s="290"/>
      <c r="K107" s="290"/>
      <c r="L107" s="290"/>
      <c r="M107" s="272"/>
      <c r="O107" s="272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  <c r="AA107" s="272"/>
      <c r="AB107" s="272"/>
      <c r="AC107" s="272"/>
      <c r="AD107" s="272"/>
      <c r="AE107" s="272"/>
      <c r="AF107" s="272"/>
      <c r="AG107" s="272"/>
      <c r="AH107" s="272"/>
      <c r="AI107" s="272"/>
    </row>
    <row r="108" spans="2:35" s="278" customFormat="1">
      <c r="B108" s="289"/>
      <c r="C108" s="280"/>
      <c r="G108" s="272"/>
      <c r="H108" s="272"/>
      <c r="I108" s="290"/>
      <c r="J108" s="290"/>
      <c r="K108" s="290"/>
      <c r="L108" s="290"/>
      <c r="M108" s="272"/>
      <c r="O108" s="272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  <c r="AA108" s="272"/>
      <c r="AB108" s="272"/>
      <c r="AC108" s="272"/>
      <c r="AD108" s="272"/>
      <c r="AE108" s="272"/>
      <c r="AF108" s="272"/>
      <c r="AG108" s="272"/>
      <c r="AH108" s="272"/>
      <c r="AI108" s="272"/>
    </row>
    <row r="109" spans="2:35" s="278" customFormat="1">
      <c r="B109" s="289"/>
      <c r="C109" s="280"/>
      <c r="G109" s="272"/>
      <c r="H109" s="272"/>
      <c r="I109" s="290"/>
      <c r="J109" s="290"/>
      <c r="K109" s="290"/>
      <c r="L109" s="290"/>
      <c r="M109" s="272"/>
      <c r="O109" s="272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  <c r="AA109" s="272"/>
      <c r="AB109" s="272"/>
      <c r="AC109" s="272"/>
      <c r="AD109" s="272"/>
      <c r="AE109" s="272"/>
      <c r="AF109" s="272"/>
      <c r="AG109" s="272"/>
      <c r="AH109" s="272"/>
      <c r="AI109" s="272"/>
    </row>
    <row r="110" spans="2:35" s="278" customFormat="1">
      <c r="B110" s="289"/>
      <c r="C110" s="280"/>
      <c r="G110" s="272"/>
      <c r="H110" s="272"/>
      <c r="I110" s="290"/>
      <c r="J110" s="290"/>
      <c r="K110" s="290"/>
      <c r="L110" s="290"/>
      <c r="M110" s="272"/>
      <c r="O110" s="272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272"/>
      <c r="AI110" s="272"/>
    </row>
    <row r="111" spans="2:35" s="278" customFormat="1">
      <c r="B111" s="289"/>
      <c r="C111" s="280"/>
      <c r="G111" s="272"/>
      <c r="H111" s="272"/>
      <c r="I111" s="290"/>
      <c r="J111" s="290"/>
      <c r="K111" s="290"/>
      <c r="L111" s="290"/>
      <c r="M111" s="272"/>
      <c r="O111" s="272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  <c r="AA111" s="272"/>
      <c r="AB111" s="272"/>
      <c r="AC111" s="272"/>
      <c r="AD111" s="272"/>
      <c r="AE111" s="272"/>
      <c r="AF111" s="272"/>
      <c r="AG111" s="272"/>
      <c r="AH111" s="272"/>
      <c r="AI111" s="272"/>
    </row>
    <row r="112" spans="2:35" s="278" customFormat="1">
      <c r="B112" s="289"/>
      <c r="C112" s="280"/>
      <c r="G112" s="272"/>
      <c r="H112" s="272"/>
      <c r="I112" s="290"/>
      <c r="J112" s="290"/>
      <c r="K112" s="290"/>
      <c r="L112" s="290"/>
      <c r="M112" s="272"/>
      <c r="O112" s="272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  <c r="AA112" s="272"/>
      <c r="AB112" s="272"/>
      <c r="AC112" s="272"/>
      <c r="AD112" s="272"/>
      <c r="AE112" s="272"/>
      <c r="AF112" s="272"/>
      <c r="AG112" s="272"/>
      <c r="AH112" s="272"/>
      <c r="AI112" s="272"/>
    </row>
    <row r="113" spans="2:35" s="278" customFormat="1">
      <c r="B113" s="289"/>
      <c r="C113" s="280"/>
      <c r="G113" s="272"/>
      <c r="H113" s="272"/>
      <c r="I113" s="290"/>
      <c r="J113" s="290"/>
      <c r="K113" s="290"/>
      <c r="L113" s="290"/>
      <c r="M113" s="272"/>
      <c r="O113" s="272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  <c r="AA113" s="272"/>
      <c r="AB113" s="272"/>
      <c r="AC113" s="272"/>
      <c r="AD113" s="272"/>
      <c r="AE113" s="272"/>
      <c r="AF113" s="272"/>
      <c r="AG113" s="272"/>
      <c r="AH113" s="272"/>
      <c r="AI113" s="272"/>
    </row>
    <row r="114" spans="2:35" s="278" customFormat="1">
      <c r="B114" s="289"/>
      <c r="C114" s="280"/>
      <c r="G114" s="272"/>
      <c r="H114" s="272"/>
      <c r="I114" s="290"/>
      <c r="J114" s="290"/>
      <c r="K114" s="290"/>
      <c r="L114" s="290"/>
      <c r="M114" s="272"/>
      <c r="O114" s="272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  <c r="AA114" s="272"/>
      <c r="AB114" s="272"/>
      <c r="AC114" s="272"/>
      <c r="AD114" s="272"/>
      <c r="AE114" s="272"/>
      <c r="AF114" s="272"/>
      <c r="AG114" s="272"/>
      <c r="AH114" s="272"/>
      <c r="AI114" s="272"/>
    </row>
    <row r="115" spans="2:35" s="278" customFormat="1">
      <c r="B115" s="289"/>
      <c r="C115" s="280"/>
      <c r="G115" s="272"/>
      <c r="H115" s="272"/>
      <c r="I115" s="290"/>
      <c r="J115" s="290"/>
      <c r="K115" s="290"/>
      <c r="L115" s="290"/>
      <c r="M115" s="272"/>
      <c r="O115" s="272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  <c r="AA115" s="272"/>
      <c r="AB115" s="272"/>
      <c r="AC115" s="272"/>
      <c r="AD115" s="272"/>
      <c r="AE115" s="272"/>
      <c r="AF115" s="272"/>
      <c r="AG115" s="272"/>
      <c r="AH115" s="272"/>
      <c r="AI115" s="272"/>
    </row>
    <row r="116" spans="2:35" s="278" customFormat="1">
      <c r="B116" s="289"/>
      <c r="C116" s="280"/>
      <c r="G116" s="272"/>
      <c r="H116" s="272"/>
      <c r="I116" s="290"/>
      <c r="J116" s="290"/>
      <c r="K116" s="290"/>
      <c r="L116" s="290"/>
      <c r="M116" s="272"/>
      <c r="O116" s="272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  <c r="AA116" s="272"/>
      <c r="AB116" s="272"/>
      <c r="AC116" s="272"/>
      <c r="AD116" s="272"/>
      <c r="AE116" s="272"/>
      <c r="AF116" s="272"/>
      <c r="AG116" s="272"/>
      <c r="AH116" s="272"/>
      <c r="AI116" s="272"/>
    </row>
    <row r="117" spans="2:35" s="278" customFormat="1">
      <c r="B117" s="289"/>
      <c r="C117" s="280"/>
      <c r="G117" s="272"/>
      <c r="H117" s="272"/>
      <c r="I117" s="290"/>
      <c r="J117" s="290"/>
      <c r="K117" s="290"/>
      <c r="L117" s="290"/>
      <c r="M117" s="272"/>
      <c r="O117" s="272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  <c r="AA117" s="272"/>
      <c r="AB117" s="272"/>
      <c r="AC117" s="272"/>
      <c r="AD117" s="272"/>
      <c r="AE117" s="272"/>
      <c r="AF117" s="272"/>
      <c r="AG117" s="272"/>
      <c r="AH117" s="272"/>
      <c r="AI117" s="272"/>
    </row>
    <row r="118" spans="2:35" s="278" customFormat="1">
      <c r="B118" s="289"/>
      <c r="C118" s="280"/>
      <c r="G118" s="272"/>
      <c r="H118" s="272"/>
      <c r="I118" s="290"/>
      <c r="J118" s="290"/>
      <c r="K118" s="290"/>
      <c r="L118" s="290"/>
      <c r="M118" s="272"/>
      <c r="O118" s="272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  <c r="AA118" s="272"/>
      <c r="AB118" s="272"/>
      <c r="AC118" s="272"/>
      <c r="AD118" s="272"/>
      <c r="AE118" s="272"/>
      <c r="AF118" s="272"/>
      <c r="AG118" s="272"/>
      <c r="AH118" s="272"/>
      <c r="AI118" s="272"/>
    </row>
    <row r="119" spans="2:35" s="278" customFormat="1">
      <c r="B119" s="289"/>
      <c r="C119" s="280"/>
      <c r="G119" s="272"/>
      <c r="H119" s="272"/>
      <c r="I119" s="290"/>
      <c r="J119" s="290"/>
      <c r="K119" s="290"/>
      <c r="L119" s="290"/>
      <c r="M119" s="272"/>
      <c r="O119" s="272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  <c r="AA119" s="272"/>
      <c r="AB119" s="272"/>
      <c r="AC119" s="272"/>
      <c r="AD119" s="272"/>
      <c r="AE119" s="272"/>
      <c r="AF119" s="272"/>
      <c r="AG119" s="272"/>
      <c r="AH119" s="272"/>
      <c r="AI119" s="272"/>
    </row>
    <row r="120" spans="2:35" s="278" customFormat="1">
      <c r="B120" s="289"/>
      <c r="C120" s="280"/>
      <c r="G120" s="272"/>
      <c r="H120" s="272"/>
      <c r="I120" s="290"/>
      <c r="J120" s="290"/>
      <c r="K120" s="290"/>
      <c r="L120" s="290"/>
      <c r="M120" s="272"/>
      <c r="O120" s="272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  <c r="AA120" s="272"/>
      <c r="AB120" s="272"/>
      <c r="AC120" s="272"/>
      <c r="AD120" s="272"/>
      <c r="AE120" s="272"/>
      <c r="AF120" s="272"/>
      <c r="AG120" s="272"/>
      <c r="AH120" s="272"/>
      <c r="AI120" s="272"/>
    </row>
    <row r="121" spans="2:35" s="278" customFormat="1">
      <c r="B121" s="289"/>
      <c r="C121" s="280"/>
      <c r="G121" s="272"/>
      <c r="H121" s="272"/>
      <c r="I121" s="290"/>
      <c r="J121" s="290"/>
      <c r="K121" s="290"/>
      <c r="L121" s="290"/>
      <c r="M121" s="272"/>
      <c r="O121" s="272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  <c r="AA121" s="272"/>
      <c r="AB121" s="272"/>
      <c r="AC121" s="272"/>
      <c r="AD121" s="272"/>
      <c r="AE121" s="272"/>
      <c r="AF121" s="272"/>
      <c r="AG121" s="272"/>
      <c r="AH121" s="272"/>
      <c r="AI121" s="272"/>
    </row>
    <row r="122" spans="2:35" s="278" customFormat="1">
      <c r="B122" s="289"/>
      <c r="C122" s="280"/>
      <c r="G122" s="272"/>
      <c r="H122" s="272"/>
      <c r="I122" s="290"/>
      <c r="J122" s="290"/>
      <c r="K122" s="290"/>
      <c r="L122" s="290"/>
      <c r="M122" s="272"/>
      <c r="O122" s="272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  <c r="AA122" s="272"/>
      <c r="AB122" s="272"/>
      <c r="AC122" s="272"/>
      <c r="AD122" s="272"/>
      <c r="AE122" s="272"/>
      <c r="AF122" s="272"/>
      <c r="AG122" s="272"/>
      <c r="AH122" s="272"/>
      <c r="AI122" s="272"/>
    </row>
    <row r="123" spans="2:35" s="278" customFormat="1">
      <c r="B123" s="289"/>
      <c r="C123" s="280"/>
      <c r="G123" s="272"/>
      <c r="H123" s="272"/>
      <c r="I123" s="290"/>
      <c r="J123" s="290"/>
      <c r="K123" s="290"/>
      <c r="L123" s="290"/>
      <c r="M123" s="272"/>
      <c r="O123" s="272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</row>
    <row r="124" spans="2:35" s="278" customFormat="1">
      <c r="B124" s="289"/>
      <c r="C124" s="280"/>
      <c r="G124" s="272"/>
      <c r="H124" s="272"/>
      <c r="I124" s="290"/>
      <c r="J124" s="290"/>
      <c r="K124" s="290"/>
      <c r="L124" s="290"/>
      <c r="M124" s="272"/>
      <c r="O124" s="272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  <c r="AA124" s="272"/>
      <c r="AB124" s="272"/>
      <c r="AC124" s="272"/>
      <c r="AD124" s="272"/>
      <c r="AE124" s="272"/>
      <c r="AF124" s="272"/>
      <c r="AG124" s="272"/>
      <c r="AH124" s="272"/>
      <c r="AI124" s="272"/>
    </row>
    <row r="125" spans="2:35" s="278" customFormat="1">
      <c r="B125" s="289"/>
      <c r="C125" s="280"/>
      <c r="G125" s="272"/>
      <c r="H125" s="272"/>
      <c r="I125" s="290"/>
      <c r="J125" s="290"/>
      <c r="K125" s="290"/>
      <c r="L125" s="290"/>
      <c r="M125" s="272"/>
      <c r="O125" s="272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</row>
    <row r="126" spans="2:35" s="278" customFormat="1">
      <c r="B126" s="289"/>
      <c r="C126" s="280"/>
      <c r="G126" s="272"/>
      <c r="H126" s="272"/>
      <c r="I126" s="290"/>
      <c r="J126" s="290"/>
      <c r="K126" s="290"/>
      <c r="L126" s="290"/>
      <c r="M126" s="272"/>
      <c r="O126" s="272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  <c r="AA126" s="272"/>
      <c r="AB126" s="272"/>
      <c r="AC126" s="272"/>
      <c r="AD126" s="272"/>
      <c r="AE126" s="272"/>
      <c r="AF126" s="272"/>
      <c r="AG126" s="272"/>
      <c r="AH126" s="272"/>
      <c r="AI126" s="272"/>
    </row>
    <row r="127" spans="2:35" s="278" customFormat="1">
      <c r="B127" s="289"/>
      <c r="C127" s="280"/>
      <c r="G127" s="272"/>
      <c r="H127" s="272"/>
      <c r="I127" s="290"/>
      <c r="J127" s="290"/>
      <c r="K127" s="290"/>
      <c r="L127" s="290"/>
      <c r="M127" s="272"/>
      <c r="O127" s="272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  <c r="AA127" s="272"/>
      <c r="AB127" s="272"/>
      <c r="AC127" s="272"/>
      <c r="AD127" s="272"/>
      <c r="AE127" s="272"/>
      <c r="AF127" s="272"/>
      <c r="AG127" s="272"/>
      <c r="AH127" s="272"/>
      <c r="AI127" s="272"/>
    </row>
    <row r="128" spans="2:35" s="278" customFormat="1">
      <c r="B128" s="289"/>
      <c r="C128" s="280"/>
      <c r="G128" s="272"/>
      <c r="H128" s="272"/>
      <c r="I128" s="290"/>
      <c r="J128" s="290"/>
      <c r="K128" s="290"/>
      <c r="L128" s="290"/>
      <c r="M128" s="272"/>
      <c r="O128" s="272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  <c r="AA128" s="272"/>
      <c r="AB128" s="272"/>
      <c r="AC128" s="272"/>
      <c r="AD128" s="272"/>
      <c r="AE128" s="272"/>
      <c r="AF128" s="272"/>
      <c r="AG128" s="272"/>
      <c r="AH128" s="272"/>
      <c r="AI128" s="272"/>
    </row>
    <row r="129" spans="2:35" s="278" customFormat="1">
      <c r="B129" s="289"/>
      <c r="C129" s="280"/>
      <c r="G129" s="272"/>
      <c r="H129" s="272"/>
      <c r="I129" s="290"/>
      <c r="J129" s="290"/>
      <c r="K129" s="290"/>
      <c r="L129" s="290"/>
      <c r="M129" s="272"/>
      <c r="O129" s="272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  <c r="AA129" s="272"/>
      <c r="AB129" s="272"/>
      <c r="AC129" s="272"/>
      <c r="AD129" s="272"/>
      <c r="AE129" s="272"/>
      <c r="AF129" s="272"/>
      <c r="AG129" s="272"/>
      <c r="AH129" s="272"/>
      <c r="AI129" s="272"/>
    </row>
    <row r="130" spans="2:35" s="278" customFormat="1">
      <c r="B130" s="289"/>
      <c r="C130" s="280"/>
      <c r="G130" s="272"/>
      <c r="H130" s="272"/>
      <c r="I130" s="290"/>
      <c r="J130" s="290"/>
      <c r="K130" s="290"/>
      <c r="L130" s="290"/>
      <c r="M130" s="272"/>
      <c r="O130" s="272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  <c r="AA130" s="272"/>
      <c r="AB130" s="272"/>
      <c r="AC130" s="272"/>
      <c r="AD130" s="272"/>
      <c r="AE130" s="272"/>
      <c r="AF130" s="272"/>
      <c r="AG130" s="272"/>
      <c r="AH130" s="272"/>
      <c r="AI130" s="272"/>
    </row>
    <row r="131" spans="2:35" s="278" customFormat="1">
      <c r="B131" s="289"/>
      <c r="C131" s="280"/>
      <c r="G131" s="272"/>
      <c r="H131" s="272"/>
      <c r="I131" s="290"/>
      <c r="J131" s="290"/>
      <c r="K131" s="290"/>
      <c r="L131" s="290"/>
      <c r="M131" s="272"/>
      <c r="O131" s="272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  <c r="AA131" s="272"/>
      <c r="AB131" s="272"/>
      <c r="AC131" s="272"/>
      <c r="AD131" s="272"/>
      <c r="AE131" s="272"/>
      <c r="AF131" s="272"/>
      <c r="AG131" s="272"/>
      <c r="AH131" s="272"/>
      <c r="AI131" s="272"/>
    </row>
    <row r="132" spans="2:35" s="278" customFormat="1">
      <c r="B132" s="289"/>
      <c r="C132" s="280"/>
      <c r="G132" s="272"/>
      <c r="H132" s="272"/>
      <c r="I132" s="290"/>
      <c r="J132" s="290"/>
      <c r="K132" s="290"/>
      <c r="L132" s="290"/>
      <c r="M132" s="272"/>
      <c r="O132" s="272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  <c r="AA132" s="272"/>
      <c r="AB132" s="272"/>
      <c r="AC132" s="272"/>
      <c r="AD132" s="272"/>
      <c r="AE132" s="272"/>
      <c r="AF132" s="272"/>
      <c r="AG132" s="272"/>
      <c r="AH132" s="272"/>
      <c r="AI132" s="272"/>
    </row>
    <row r="133" spans="2:35" s="278" customFormat="1">
      <c r="B133" s="289"/>
      <c r="C133" s="280"/>
      <c r="G133" s="272"/>
      <c r="H133" s="272"/>
      <c r="I133" s="290"/>
      <c r="J133" s="290"/>
      <c r="K133" s="290"/>
      <c r="L133" s="290"/>
      <c r="M133" s="272"/>
      <c r="O133" s="272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  <c r="AA133" s="272"/>
      <c r="AB133" s="272"/>
      <c r="AC133" s="272"/>
      <c r="AD133" s="272"/>
      <c r="AE133" s="272"/>
      <c r="AF133" s="272"/>
      <c r="AG133" s="272"/>
      <c r="AH133" s="272"/>
      <c r="AI133" s="272"/>
    </row>
    <row r="134" spans="2:35" s="278" customFormat="1">
      <c r="B134" s="289"/>
      <c r="C134" s="280"/>
      <c r="G134" s="272"/>
      <c r="H134" s="272"/>
      <c r="I134" s="290"/>
      <c r="J134" s="290"/>
      <c r="K134" s="290"/>
      <c r="L134" s="290"/>
      <c r="M134" s="272"/>
      <c r="O134" s="272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  <c r="AA134" s="272"/>
      <c r="AB134" s="272"/>
      <c r="AC134" s="272"/>
      <c r="AD134" s="272"/>
      <c r="AE134" s="272"/>
      <c r="AF134" s="272"/>
      <c r="AG134" s="272"/>
      <c r="AH134" s="272"/>
      <c r="AI134" s="272"/>
    </row>
    <row r="135" spans="2:35" s="278" customFormat="1">
      <c r="B135" s="289"/>
      <c r="C135" s="280"/>
      <c r="G135" s="272"/>
      <c r="H135" s="272"/>
      <c r="I135" s="290"/>
      <c r="J135" s="290"/>
      <c r="K135" s="290"/>
      <c r="L135" s="290"/>
      <c r="M135" s="272"/>
      <c r="O135" s="272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  <c r="AA135" s="272"/>
      <c r="AB135" s="272"/>
      <c r="AC135" s="272"/>
      <c r="AD135" s="272"/>
      <c r="AE135" s="272"/>
      <c r="AF135" s="272"/>
      <c r="AG135" s="272"/>
      <c r="AH135" s="272"/>
      <c r="AI135" s="272"/>
    </row>
    <row r="136" spans="2:35" s="278" customFormat="1">
      <c r="B136" s="289"/>
      <c r="C136" s="280"/>
      <c r="G136" s="272"/>
      <c r="H136" s="272"/>
      <c r="I136" s="290"/>
      <c r="J136" s="290"/>
      <c r="K136" s="290"/>
      <c r="L136" s="290"/>
      <c r="M136" s="272"/>
      <c r="O136" s="272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  <c r="AA136" s="272"/>
      <c r="AB136" s="272"/>
      <c r="AC136" s="272"/>
      <c r="AD136" s="272"/>
      <c r="AE136" s="272"/>
      <c r="AF136" s="272"/>
      <c r="AG136" s="272"/>
      <c r="AH136" s="272"/>
      <c r="AI136" s="272"/>
    </row>
    <row r="137" spans="2:35" s="278" customFormat="1">
      <c r="B137" s="289"/>
      <c r="C137" s="280"/>
      <c r="G137" s="272"/>
      <c r="H137" s="272"/>
      <c r="I137" s="290"/>
      <c r="J137" s="290"/>
      <c r="K137" s="290"/>
      <c r="L137" s="290"/>
      <c r="M137" s="272"/>
      <c r="O137" s="272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  <c r="AA137" s="272"/>
      <c r="AB137" s="272"/>
      <c r="AC137" s="272"/>
      <c r="AD137" s="272"/>
      <c r="AE137" s="272"/>
      <c r="AF137" s="272"/>
      <c r="AG137" s="272"/>
      <c r="AH137" s="272"/>
      <c r="AI137" s="272"/>
    </row>
    <row r="138" spans="2:35" s="278" customFormat="1">
      <c r="B138" s="289"/>
      <c r="C138" s="280"/>
      <c r="G138" s="272"/>
      <c r="H138" s="272"/>
      <c r="I138" s="290"/>
      <c r="J138" s="290"/>
      <c r="K138" s="290"/>
      <c r="L138" s="290"/>
      <c r="M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</row>
    <row r="139" spans="2:35" s="278" customFormat="1">
      <c r="B139" s="289"/>
      <c r="C139" s="280"/>
      <c r="G139" s="272"/>
      <c r="H139" s="272"/>
      <c r="I139" s="290"/>
      <c r="J139" s="290"/>
      <c r="K139" s="290"/>
      <c r="L139" s="290"/>
      <c r="M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72"/>
      <c r="AF139" s="272"/>
      <c r="AG139" s="272"/>
      <c r="AH139" s="272"/>
      <c r="AI139" s="272"/>
    </row>
    <row r="140" spans="2:35" s="278" customFormat="1">
      <c r="B140" s="289"/>
      <c r="C140" s="280"/>
      <c r="G140" s="272"/>
      <c r="H140" s="272"/>
      <c r="I140" s="290"/>
      <c r="J140" s="290"/>
      <c r="K140" s="290"/>
      <c r="L140" s="290"/>
      <c r="M140" s="272"/>
      <c r="O140" s="272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  <c r="AA140" s="272"/>
      <c r="AB140" s="272"/>
      <c r="AC140" s="272"/>
      <c r="AD140" s="272"/>
      <c r="AE140" s="272"/>
      <c r="AF140" s="272"/>
      <c r="AG140" s="272"/>
      <c r="AH140" s="272"/>
      <c r="AI140" s="272"/>
    </row>
    <row r="141" spans="2:35" s="278" customFormat="1">
      <c r="B141" s="289"/>
      <c r="C141" s="280"/>
      <c r="G141" s="272"/>
      <c r="H141" s="272"/>
      <c r="I141" s="290"/>
      <c r="J141" s="290"/>
      <c r="K141" s="290"/>
      <c r="L141" s="290"/>
      <c r="M141" s="272"/>
      <c r="O141" s="272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  <c r="AA141" s="272"/>
      <c r="AB141" s="272"/>
      <c r="AC141" s="272"/>
      <c r="AD141" s="272"/>
      <c r="AE141" s="272"/>
      <c r="AF141" s="272"/>
      <c r="AG141" s="272"/>
      <c r="AH141" s="272"/>
      <c r="AI141" s="272"/>
    </row>
    <row r="142" spans="2:35" s="278" customFormat="1">
      <c r="B142" s="289"/>
      <c r="C142" s="280"/>
      <c r="G142" s="272"/>
      <c r="H142" s="272"/>
      <c r="I142" s="290"/>
      <c r="J142" s="290"/>
      <c r="K142" s="290"/>
      <c r="L142" s="290"/>
      <c r="M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  <c r="AA142" s="272"/>
      <c r="AB142" s="272"/>
      <c r="AC142" s="272"/>
      <c r="AD142" s="272"/>
      <c r="AE142" s="272"/>
      <c r="AF142" s="272"/>
      <c r="AG142" s="272"/>
      <c r="AH142" s="272"/>
      <c r="AI142" s="272"/>
    </row>
    <row r="143" spans="2:35" s="278" customFormat="1">
      <c r="B143" s="289"/>
      <c r="C143" s="280"/>
      <c r="G143" s="272"/>
      <c r="H143" s="272"/>
      <c r="I143" s="290"/>
      <c r="J143" s="290"/>
      <c r="K143" s="290"/>
      <c r="L143" s="290"/>
      <c r="M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72"/>
      <c r="AC143" s="272"/>
      <c r="AD143" s="272"/>
      <c r="AE143" s="272"/>
      <c r="AF143" s="272"/>
      <c r="AG143" s="272"/>
      <c r="AH143" s="272"/>
      <c r="AI143" s="272"/>
    </row>
    <row r="144" spans="2:35" s="278" customFormat="1">
      <c r="B144" s="289"/>
      <c r="C144" s="280"/>
      <c r="G144" s="272"/>
      <c r="H144" s="272"/>
      <c r="I144" s="290"/>
      <c r="J144" s="290"/>
      <c r="K144" s="290"/>
      <c r="L144" s="290"/>
      <c r="M144" s="272"/>
      <c r="O144" s="272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  <c r="AA144" s="272"/>
      <c r="AB144" s="272"/>
      <c r="AC144" s="272"/>
      <c r="AD144" s="272"/>
      <c r="AE144" s="272"/>
      <c r="AF144" s="272"/>
      <c r="AG144" s="272"/>
      <c r="AH144" s="272"/>
      <c r="AI144" s="272"/>
    </row>
    <row r="145" spans="2:35" s="278" customFormat="1">
      <c r="B145" s="289"/>
      <c r="C145" s="280"/>
      <c r="G145" s="272"/>
      <c r="H145" s="272"/>
      <c r="I145" s="290"/>
      <c r="J145" s="290"/>
      <c r="K145" s="290"/>
      <c r="L145" s="290"/>
      <c r="M145" s="272"/>
      <c r="O145" s="272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  <c r="AA145" s="272"/>
      <c r="AB145" s="272"/>
      <c r="AC145" s="272"/>
      <c r="AD145" s="272"/>
      <c r="AE145" s="272"/>
      <c r="AF145" s="272"/>
      <c r="AG145" s="272"/>
      <c r="AH145" s="272"/>
      <c r="AI145" s="272"/>
    </row>
    <row r="146" spans="2:35" s="278" customFormat="1">
      <c r="B146" s="289"/>
      <c r="C146" s="280"/>
      <c r="G146" s="272"/>
      <c r="H146" s="272"/>
      <c r="I146" s="290"/>
      <c r="J146" s="290"/>
      <c r="K146" s="290"/>
      <c r="L146" s="290"/>
      <c r="M146" s="272"/>
      <c r="O146" s="272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  <c r="AA146" s="272"/>
      <c r="AB146" s="272"/>
      <c r="AC146" s="272"/>
      <c r="AD146" s="272"/>
      <c r="AE146" s="272"/>
      <c r="AF146" s="272"/>
      <c r="AG146" s="272"/>
      <c r="AH146" s="272"/>
      <c r="AI146" s="272"/>
    </row>
    <row r="147" spans="2:35" s="278" customFormat="1">
      <c r="B147" s="289"/>
      <c r="C147" s="280"/>
      <c r="G147" s="272"/>
      <c r="H147" s="272"/>
      <c r="I147" s="290"/>
      <c r="J147" s="290"/>
      <c r="K147" s="290"/>
      <c r="L147" s="290"/>
      <c r="M147" s="272"/>
      <c r="O147" s="272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  <c r="AA147" s="272"/>
      <c r="AB147" s="272"/>
      <c r="AC147" s="272"/>
      <c r="AD147" s="272"/>
      <c r="AE147" s="272"/>
      <c r="AF147" s="272"/>
      <c r="AG147" s="272"/>
      <c r="AH147" s="272"/>
      <c r="AI147" s="272"/>
    </row>
    <row r="148" spans="2:35" s="278" customFormat="1">
      <c r="B148" s="289"/>
      <c r="C148" s="280"/>
      <c r="G148" s="272"/>
      <c r="H148" s="272"/>
      <c r="I148" s="290"/>
      <c r="J148" s="290"/>
      <c r="K148" s="290"/>
      <c r="L148" s="290"/>
      <c r="M148" s="272"/>
      <c r="O148" s="272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  <c r="AA148" s="272"/>
      <c r="AB148" s="272"/>
      <c r="AC148" s="272"/>
      <c r="AD148" s="272"/>
      <c r="AE148" s="272"/>
      <c r="AF148" s="272"/>
      <c r="AG148" s="272"/>
      <c r="AH148" s="272"/>
      <c r="AI148" s="272"/>
    </row>
    <row r="149" spans="2:35" s="278" customFormat="1">
      <c r="B149" s="289"/>
      <c r="C149" s="280"/>
      <c r="G149" s="272"/>
      <c r="H149" s="272"/>
      <c r="I149" s="290"/>
      <c r="J149" s="290"/>
      <c r="K149" s="290"/>
      <c r="L149" s="290"/>
      <c r="M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</row>
    <row r="150" spans="2:35" s="278" customFormat="1">
      <c r="B150" s="289"/>
      <c r="C150" s="280"/>
      <c r="G150" s="272"/>
      <c r="H150" s="272"/>
      <c r="I150" s="290"/>
      <c r="J150" s="290"/>
      <c r="K150" s="290"/>
      <c r="L150" s="290"/>
      <c r="M150" s="272"/>
      <c r="O150" s="272"/>
      <c r="P150" s="272"/>
      <c r="Q150" s="272"/>
      <c r="R150" s="272"/>
      <c r="S150" s="272"/>
      <c r="T150" s="272"/>
      <c r="U150" s="272"/>
      <c r="V150" s="272"/>
      <c r="W150" s="272"/>
      <c r="X150" s="272"/>
      <c r="Y150" s="272"/>
      <c r="Z150" s="272"/>
      <c r="AA150" s="272"/>
      <c r="AB150" s="272"/>
      <c r="AC150" s="272"/>
      <c r="AD150" s="272"/>
      <c r="AE150" s="272"/>
      <c r="AF150" s="272"/>
      <c r="AG150" s="272"/>
      <c r="AH150" s="272"/>
      <c r="AI150" s="272"/>
    </row>
    <row r="151" spans="2:35" s="278" customFormat="1">
      <c r="B151" s="289"/>
      <c r="C151" s="280"/>
      <c r="G151" s="272"/>
      <c r="H151" s="272"/>
      <c r="I151" s="290"/>
      <c r="J151" s="290"/>
      <c r="K151" s="290"/>
      <c r="L151" s="290"/>
      <c r="M151" s="272"/>
      <c r="O151" s="272"/>
      <c r="P151" s="272"/>
      <c r="Q151" s="272"/>
      <c r="R151" s="272"/>
      <c r="S151" s="272"/>
      <c r="T151" s="272"/>
      <c r="U151" s="272"/>
      <c r="V151" s="272"/>
      <c r="W151" s="272"/>
      <c r="X151" s="272"/>
      <c r="Y151" s="272"/>
      <c r="Z151" s="272"/>
      <c r="AA151" s="272"/>
      <c r="AB151" s="272"/>
      <c r="AC151" s="272"/>
      <c r="AD151" s="272"/>
      <c r="AE151" s="272"/>
      <c r="AF151" s="272"/>
      <c r="AG151" s="272"/>
      <c r="AH151" s="272"/>
      <c r="AI151" s="272"/>
    </row>
    <row r="152" spans="2:35" s="278" customFormat="1">
      <c r="B152" s="289"/>
      <c r="C152" s="280"/>
      <c r="G152" s="272"/>
      <c r="H152" s="272"/>
      <c r="I152" s="290"/>
      <c r="J152" s="290"/>
      <c r="K152" s="290"/>
      <c r="L152" s="290"/>
      <c r="M152" s="272"/>
      <c r="O152" s="272"/>
      <c r="P152" s="272"/>
      <c r="Q152" s="272"/>
      <c r="R152" s="272"/>
      <c r="S152" s="272"/>
      <c r="T152" s="272"/>
      <c r="U152" s="272"/>
      <c r="V152" s="272"/>
      <c r="W152" s="272"/>
      <c r="X152" s="272"/>
      <c r="Y152" s="272"/>
      <c r="Z152" s="272"/>
      <c r="AA152" s="272"/>
      <c r="AB152" s="272"/>
      <c r="AC152" s="272"/>
      <c r="AD152" s="272"/>
      <c r="AE152" s="272"/>
      <c r="AF152" s="272"/>
      <c r="AG152" s="272"/>
      <c r="AH152" s="272"/>
      <c r="AI152" s="272"/>
    </row>
    <row r="153" spans="2:35" s="278" customFormat="1">
      <c r="B153" s="289"/>
      <c r="C153" s="280"/>
      <c r="G153" s="272"/>
      <c r="H153" s="272"/>
      <c r="I153" s="290"/>
      <c r="J153" s="290"/>
      <c r="K153" s="290"/>
      <c r="L153" s="290"/>
      <c r="M153" s="272"/>
      <c r="O153" s="272"/>
      <c r="P153" s="272"/>
      <c r="Q153" s="272"/>
      <c r="R153" s="272"/>
      <c r="S153" s="272"/>
      <c r="T153" s="272"/>
      <c r="U153" s="272"/>
      <c r="V153" s="272"/>
      <c r="W153" s="272"/>
      <c r="X153" s="272"/>
      <c r="Y153" s="272"/>
      <c r="Z153" s="272"/>
      <c r="AA153" s="272"/>
      <c r="AB153" s="272"/>
      <c r="AC153" s="272"/>
      <c r="AD153" s="272"/>
      <c r="AE153" s="272"/>
      <c r="AF153" s="272"/>
      <c r="AG153" s="272"/>
      <c r="AH153" s="272"/>
      <c r="AI153" s="272"/>
    </row>
    <row r="154" spans="2:35" s="278" customFormat="1">
      <c r="B154" s="289"/>
      <c r="C154" s="280"/>
      <c r="G154" s="272"/>
      <c r="H154" s="272"/>
      <c r="I154" s="290"/>
      <c r="J154" s="290"/>
      <c r="K154" s="290"/>
      <c r="L154" s="290"/>
      <c r="M154" s="272"/>
      <c r="O154" s="272"/>
      <c r="P154" s="272"/>
      <c r="Q154" s="272"/>
      <c r="R154" s="272"/>
      <c r="S154" s="272"/>
      <c r="T154" s="272"/>
      <c r="U154" s="272"/>
      <c r="V154" s="272"/>
      <c r="W154" s="272"/>
      <c r="X154" s="272"/>
      <c r="Y154" s="272"/>
      <c r="Z154" s="272"/>
      <c r="AA154" s="272"/>
      <c r="AB154" s="272"/>
      <c r="AC154" s="272"/>
      <c r="AD154" s="272"/>
      <c r="AE154" s="272"/>
      <c r="AF154" s="272"/>
      <c r="AG154" s="272"/>
      <c r="AH154" s="272"/>
      <c r="AI154" s="272"/>
    </row>
    <row r="155" spans="2:35" s="278" customFormat="1">
      <c r="B155" s="289"/>
      <c r="C155" s="280"/>
      <c r="G155" s="272"/>
      <c r="H155" s="272"/>
      <c r="I155" s="290"/>
      <c r="J155" s="290"/>
      <c r="K155" s="290"/>
      <c r="L155" s="290"/>
      <c r="M155" s="272"/>
      <c r="O155" s="272"/>
      <c r="P155" s="272"/>
      <c r="Q155" s="272"/>
      <c r="R155" s="272"/>
      <c r="S155" s="272"/>
      <c r="T155" s="272"/>
      <c r="U155" s="272"/>
      <c r="V155" s="272"/>
      <c r="W155" s="272"/>
      <c r="X155" s="272"/>
      <c r="Y155" s="272"/>
      <c r="Z155" s="272"/>
      <c r="AA155" s="272"/>
      <c r="AB155" s="272"/>
      <c r="AC155" s="272"/>
      <c r="AD155" s="272"/>
      <c r="AE155" s="272"/>
      <c r="AF155" s="272"/>
      <c r="AG155" s="272"/>
      <c r="AH155" s="272"/>
      <c r="AI155" s="272"/>
    </row>
    <row r="156" spans="2:35" s="278" customFormat="1">
      <c r="B156" s="289"/>
      <c r="C156" s="280"/>
      <c r="G156" s="272"/>
      <c r="H156" s="272"/>
      <c r="I156" s="290"/>
      <c r="J156" s="290"/>
      <c r="K156" s="290"/>
      <c r="L156" s="290"/>
      <c r="M156" s="272"/>
      <c r="O156" s="272"/>
      <c r="P156" s="272"/>
      <c r="Q156" s="272"/>
      <c r="R156" s="272"/>
      <c r="S156" s="272"/>
      <c r="T156" s="272"/>
      <c r="U156" s="272"/>
      <c r="V156" s="272"/>
      <c r="W156" s="272"/>
      <c r="X156" s="272"/>
      <c r="Y156" s="272"/>
      <c r="Z156" s="272"/>
      <c r="AA156" s="272"/>
      <c r="AB156" s="272"/>
      <c r="AC156" s="272"/>
      <c r="AD156" s="272"/>
      <c r="AE156" s="272"/>
      <c r="AF156" s="272"/>
      <c r="AG156" s="272"/>
      <c r="AH156" s="272"/>
      <c r="AI156" s="272"/>
    </row>
    <row r="157" spans="2:35" s="278" customFormat="1">
      <c r="B157" s="289"/>
      <c r="C157" s="280"/>
      <c r="G157" s="272"/>
      <c r="H157" s="272"/>
      <c r="I157" s="290"/>
      <c r="J157" s="290"/>
      <c r="K157" s="290"/>
      <c r="L157" s="290"/>
      <c r="M157" s="272"/>
      <c r="O157" s="272"/>
      <c r="P157" s="272"/>
      <c r="Q157" s="272"/>
      <c r="R157" s="272"/>
      <c r="S157" s="272"/>
      <c r="T157" s="272"/>
      <c r="U157" s="272"/>
      <c r="V157" s="272"/>
      <c r="W157" s="272"/>
      <c r="X157" s="272"/>
      <c r="Y157" s="272"/>
      <c r="Z157" s="272"/>
      <c r="AA157" s="272"/>
      <c r="AB157" s="272"/>
      <c r="AC157" s="272"/>
      <c r="AD157" s="272"/>
      <c r="AE157" s="272"/>
      <c r="AF157" s="272"/>
      <c r="AG157" s="272"/>
      <c r="AH157" s="272"/>
      <c r="AI157" s="272"/>
    </row>
    <row r="158" spans="2:35" s="278" customFormat="1">
      <c r="B158" s="289"/>
      <c r="C158" s="280"/>
      <c r="G158" s="272"/>
      <c r="H158" s="272"/>
      <c r="I158" s="290"/>
      <c r="J158" s="290"/>
      <c r="K158" s="290"/>
      <c r="L158" s="290"/>
      <c r="M158" s="272"/>
      <c r="O158" s="272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  <c r="AA158" s="272"/>
      <c r="AB158" s="272"/>
      <c r="AC158" s="272"/>
      <c r="AD158" s="272"/>
      <c r="AE158" s="272"/>
      <c r="AF158" s="272"/>
      <c r="AG158" s="272"/>
      <c r="AH158" s="272"/>
      <c r="AI158" s="272"/>
    </row>
    <row r="159" spans="2:35" s="278" customFormat="1">
      <c r="B159" s="289"/>
      <c r="C159" s="280"/>
      <c r="G159" s="272"/>
      <c r="H159" s="272"/>
      <c r="I159" s="290"/>
      <c r="J159" s="290"/>
      <c r="K159" s="290"/>
      <c r="L159" s="290"/>
      <c r="M159" s="272"/>
      <c r="O159" s="272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  <c r="AA159" s="272"/>
      <c r="AB159" s="272"/>
      <c r="AC159" s="272"/>
      <c r="AD159" s="272"/>
      <c r="AE159" s="272"/>
      <c r="AF159" s="272"/>
      <c r="AG159" s="272"/>
      <c r="AH159" s="272"/>
      <c r="AI159" s="272"/>
    </row>
    <row r="160" spans="2:35" s="278" customFormat="1">
      <c r="B160" s="289"/>
      <c r="C160" s="280"/>
      <c r="G160" s="272"/>
      <c r="H160" s="272"/>
      <c r="I160" s="290"/>
      <c r="J160" s="290"/>
      <c r="K160" s="290"/>
      <c r="L160" s="290"/>
      <c r="M160" s="272"/>
      <c r="O160" s="272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  <c r="AA160" s="272"/>
      <c r="AB160" s="272"/>
      <c r="AC160" s="272"/>
      <c r="AD160" s="272"/>
      <c r="AE160" s="272"/>
      <c r="AF160" s="272"/>
      <c r="AG160" s="272"/>
      <c r="AH160" s="272"/>
      <c r="AI160" s="272"/>
    </row>
    <row r="161" spans="2:35" s="278" customFormat="1">
      <c r="B161" s="289"/>
      <c r="C161" s="280"/>
      <c r="G161" s="272"/>
      <c r="H161" s="272"/>
      <c r="I161" s="290"/>
      <c r="J161" s="290"/>
      <c r="K161" s="290"/>
      <c r="L161" s="290"/>
      <c r="M161" s="272"/>
      <c r="O161" s="272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  <c r="AA161" s="272"/>
      <c r="AB161" s="272"/>
      <c r="AC161" s="272"/>
      <c r="AD161" s="272"/>
      <c r="AE161" s="272"/>
      <c r="AF161" s="272"/>
      <c r="AG161" s="272"/>
      <c r="AH161" s="272"/>
      <c r="AI161" s="272"/>
    </row>
    <row r="162" spans="2:35" s="278" customFormat="1">
      <c r="B162" s="289"/>
      <c r="C162" s="280"/>
      <c r="G162" s="272"/>
      <c r="H162" s="272"/>
      <c r="I162" s="290"/>
      <c r="J162" s="290"/>
      <c r="K162" s="290"/>
      <c r="L162" s="290"/>
      <c r="M162" s="272"/>
      <c r="O162" s="272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  <c r="AA162" s="272"/>
      <c r="AB162" s="272"/>
      <c r="AC162" s="272"/>
      <c r="AD162" s="272"/>
      <c r="AE162" s="272"/>
      <c r="AF162" s="272"/>
      <c r="AG162" s="272"/>
      <c r="AH162" s="272"/>
      <c r="AI162" s="272"/>
    </row>
    <row r="163" spans="2:35" s="278" customFormat="1">
      <c r="B163" s="289"/>
      <c r="C163" s="280"/>
      <c r="G163" s="272"/>
      <c r="H163" s="272"/>
      <c r="I163" s="290"/>
      <c r="J163" s="290"/>
      <c r="K163" s="290"/>
      <c r="L163" s="290"/>
      <c r="M163" s="272"/>
      <c r="O163" s="272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  <c r="AA163" s="272"/>
      <c r="AB163" s="272"/>
      <c r="AC163" s="272"/>
      <c r="AD163" s="272"/>
      <c r="AE163" s="272"/>
      <c r="AF163" s="272"/>
      <c r="AG163" s="272"/>
      <c r="AH163" s="272"/>
      <c r="AI163" s="272"/>
    </row>
    <row r="164" spans="2:35" s="278" customFormat="1">
      <c r="B164" s="289"/>
      <c r="C164" s="280"/>
      <c r="G164" s="272"/>
      <c r="H164" s="272"/>
      <c r="I164" s="290"/>
      <c r="J164" s="290"/>
      <c r="K164" s="290"/>
      <c r="L164" s="290"/>
      <c r="M164" s="272"/>
      <c r="O164" s="272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  <c r="AA164" s="272"/>
      <c r="AB164" s="272"/>
      <c r="AC164" s="272"/>
      <c r="AD164" s="272"/>
      <c r="AE164" s="272"/>
      <c r="AF164" s="272"/>
      <c r="AG164" s="272"/>
      <c r="AH164" s="272"/>
      <c r="AI164" s="272"/>
    </row>
    <row r="165" spans="2:35" s="278" customFormat="1">
      <c r="B165" s="289"/>
      <c r="C165" s="280"/>
      <c r="G165" s="272"/>
      <c r="H165" s="272"/>
      <c r="I165" s="290"/>
      <c r="J165" s="290"/>
      <c r="K165" s="290"/>
      <c r="L165" s="290"/>
      <c r="M165" s="272"/>
      <c r="O165" s="272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  <c r="AA165" s="272"/>
      <c r="AB165" s="272"/>
      <c r="AC165" s="272"/>
      <c r="AD165" s="272"/>
      <c r="AE165" s="272"/>
      <c r="AF165" s="272"/>
      <c r="AG165" s="272"/>
      <c r="AH165" s="272"/>
      <c r="AI165" s="272"/>
    </row>
    <row r="166" spans="2:35" s="278" customFormat="1">
      <c r="B166" s="289"/>
      <c r="C166" s="280"/>
      <c r="G166" s="272"/>
      <c r="H166" s="272"/>
      <c r="I166" s="290"/>
      <c r="J166" s="290"/>
      <c r="K166" s="290"/>
      <c r="L166" s="290"/>
      <c r="M166" s="272"/>
      <c r="O166" s="272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  <c r="AA166" s="272"/>
      <c r="AB166" s="272"/>
      <c r="AC166" s="272"/>
      <c r="AD166" s="272"/>
      <c r="AE166" s="272"/>
      <c r="AF166" s="272"/>
      <c r="AG166" s="272"/>
      <c r="AH166" s="272"/>
      <c r="AI166" s="272"/>
    </row>
    <row r="167" spans="2:35" s="278" customFormat="1">
      <c r="B167" s="289"/>
      <c r="C167" s="280"/>
      <c r="G167" s="272"/>
      <c r="H167" s="272"/>
      <c r="I167" s="290"/>
      <c r="J167" s="290"/>
      <c r="K167" s="290"/>
      <c r="L167" s="290"/>
      <c r="M167" s="272"/>
      <c r="O167" s="272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  <c r="AA167" s="272"/>
      <c r="AB167" s="272"/>
      <c r="AC167" s="272"/>
      <c r="AD167" s="272"/>
      <c r="AE167" s="272"/>
      <c r="AF167" s="272"/>
      <c r="AG167" s="272"/>
      <c r="AH167" s="272"/>
      <c r="AI167" s="272"/>
    </row>
    <row r="168" spans="2:35" s="278" customFormat="1">
      <c r="B168" s="289"/>
      <c r="C168" s="280"/>
      <c r="G168" s="272"/>
      <c r="H168" s="272"/>
      <c r="I168" s="290"/>
      <c r="J168" s="290"/>
      <c r="K168" s="290"/>
      <c r="L168" s="290"/>
      <c r="M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  <c r="AA168" s="272"/>
      <c r="AB168" s="272"/>
      <c r="AC168" s="272"/>
      <c r="AD168" s="272"/>
      <c r="AE168" s="272"/>
      <c r="AF168" s="272"/>
      <c r="AG168" s="272"/>
      <c r="AH168" s="272"/>
      <c r="AI168" s="272"/>
    </row>
    <row r="169" spans="2:35" s="278" customFormat="1">
      <c r="B169" s="289"/>
      <c r="C169" s="280"/>
      <c r="G169" s="272"/>
      <c r="H169" s="272"/>
      <c r="I169" s="290"/>
      <c r="J169" s="290"/>
      <c r="K169" s="290"/>
      <c r="L169" s="290"/>
      <c r="M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</row>
    <row r="170" spans="2:35" s="278" customFormat="1">
      <c r="B170" s="289"/>
      <c r="C170" s="280"/>
      <c r="G170" s="272"/>
      <c r="H170" s="272"/>
      <c r="I170" s="290"/>
      <c r="J170" s="290"/>
      <c r="K170" s="290"/>
      <c r="L170" s="290"/>
      <c r="M170" s="272"/>
      <c r="O170" s="272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  <c r="AA170" s="272"/>
      <c r="AB170" s="272"/>
      <c r="AC170" s="272"/>
      <c r="AD170" s="272"/>
      <c r="AE170" s="272"/>
      <c r="AF170" s="272"/>
      <c r="AG170" s="272"/>
      <c r="AH170" s="272"/>
      <c r="AI170" s="272"/>
    </row>
    <row r="171" spans="2:35" s="278" customFormat="1">
      <c r="B171" s="289"/>
      <c r="C171" s="280"/>
      <c r="G171" s="272"/>
      <c r="H171" s="272"/>
      <c r="I171" s="290"/>
      <c r="J171" s="290"/>
      <c r="K171" s="290"/>
      <c r="L171" s="290"/>
      <c r="M171" s="272"/>
      <c r="O171" s="272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  <c r="AA171" s="272"/>
      <c r="AB171" s="272"/>
      <c r="AC171" s="272"/>
      <c r="AD171" s="272"/>
      <c r="AE171" s="272"/>
      <c r="AF171" s="272"/>
      <c r="AG171" s="272"/>
      <c r="AH171" s="272"/>
      <c r="AI171" s="272"/>
    </row>
    <row r="172" spans="2:35" s="278" customFormat="1">
      <c r="B172" s="289"/>
      <c r="C172" s="280"/>
      <c r="G172" s="272"/>
      <c r="H172" s="272"/>
      <c r="I172" s="290"/>
      <c r="J172" s="290"/>
      <c r="K172" s="290"/>
      <c r="L172" s="290"/>
      <c r="M172" s="272"/>
      <c r="O172" s="272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  <c r="AA172" s="272"/>
      <c r="AB172" s="272"/>
      <c r="AC172" s="272"/>
      <c r="AD172" s="272"/>
      <c r="AE172" s="272"/>
      <c r="AF172" s="272"/>
      <c r="AG172" s="272"/>
      <c r="AH172" s="272"/>
      <c r="AI172" s="272"/>
    </row>
    <row r="173" spans="2:35" s="278" customFormat="1">
      <c r="B173" s="289"/>
      <c r="C173" s="280"/>
      <c r="G173" s="272"/>
      <c r="H173" s="272"/>
      <c r="I173" s="290"/>
      <c r="J173" s="290"/>
      <c r="K173" s="290"/>
      <c r="L173" s="290"/>
      <c r="M173" s="272"/>
      <c r="O173" s="272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  <c r="AA173" s="272"/>
      <c r="AB173" s="272"/>
      <c r="AC173" s="272"/>
      <c r="AD173" s="272"/>
      <c r="AE173" s="272"/>
      <c r="AF173" s="272"/>
      <c r="AG173" s="272"/>
      <c r="AH173" s="272"/>
      <c r="AI173" s="272"/>
    </row>
    <row r="174" spans="2:35" s="278" customFormat="1">
      <c r="B174" s="289"/>
      <c r="C174" s="280"/>
      <c r="G174" s="272"/>
      <c r="H174" s="272"/>
      <c r="I174" s="290"/>
      <c r="J174" s="290"/>
      <c r="K174" s="290"/>
      <c r="L174" s="290"/>
      <c r="M174" s="272"/>
      <c r="O174" s="272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  <c r="AA174" s="272"/>
      <c r="AB174" s="272"/>
      <c r="AC174" s="272"/>
      <c r="AD174" s="272"/>
      <c r="AE174" s="272"/>
      <c r="AF174" s="272"/>
      <c r="AG174" s="272"/>
      <c r="AH174" s="272"/>
      <c r="AI174" s="272"/>
    </row>
    <row r="175" spans="2:35" s="278" customFormat="1">
      <c r="B175" s="289"/>
      <c r="C175" s="280"/>
      <c r="G175" s="272"/>
      <c r="H175" s="272"/>
      <c r="I175" s="290"/>
      <c r="J175" s="290"/>
      <c r="K175" s="290"/>
      <c r="L175" s="290"/>
      <c r="M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  <c r="AA175" s="272"/>
      <c r="AB175" s="272"/>
      <c r="AC175" s="272"/>
      <c r="AD175" s="272"/>
      <c r="AE175" s="272"/>
      <c r="AF175" s="272"/>
      <c r="AG175" s="272"/>
      <c r="AH175" s="272"/>
      <c r="AI175" s="272"/>
    </row>
    <row r="176" spans="2:35" s="278" customFormat="1">
      <c r="B176" s="289"/>
      <c r="C176" s="280"/>
      <c r="G176" s="272"/>
      <c r="H176" s="272"/>
      <c r="I176" s="290"/>
      <c r="J176" s="290"/>
      <c r="K176" s="290"/>
      <c r="L176" s="290"/>
      <c r="M176" s="272"/>
      <c r="O176" s="272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  <c r="AA176" s="272"/>
      <c r="AB176" s="272"/>
      <c r="AC176" s="272"/>
      <c r="AD176" s="272"/>
      <c r="AE176" s="272"/>
      <c r="AF176" s="272"/>
      <c r="AG176" s="272"/>
      <c r="AH176" s="272"/>
      <c r="AI176" s="272"/>
    </row>
    <row r="177" spans="2:35" s="278" customFormat="1">
      <c r="B177" s="289"/>
      <c r="C177" s="280"/>
      <c r="G177" s="272"/>
      <c r="H177" s="272"/>
      <c r="I177" s="290"/>
      <c r="J177" s="290"/>
      <c r="K177" s="290"/>
      <c r="L177" s="290"/>
      <c r="M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  <c r="AA177" s="272"/>
      <c r="AB177" s="272"/>
      <c r="AC177" s="272"/>
      <c r="AD177" s="272"/>
      <c r="AE177" s="272"/>
      <c r="AF177" s="272"/>
      <c r="AG177" s="272"/>
      <c r="AH177" s="272"/>
      <c r="AI177" s="272"/>
    </row>
    <row r="178" spans="2:35" s="278" customFormat="1">
      <c r="B178" s="289"/>
      <c r="C178" s="280"/>
      <c r="G178" s="272"/>
      <c r="H178" s="272"/>
      <c r="I178" s="290"/>
      <c r="J178" s="290"/>
      <c r="K178" s="290"/>
      <c r="L178" s="290"/>
      <c r="M178" s="272"/>
      <c r="O178" s="272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  <c r="AA178" s="272"/>
      <c r="AB178" s="272"/>
      <c r="AC178" s="272"/>
      <c r="AD178" s="272"/>
      <c r="AE178" s="272"/>
      <c r="AF178" s="272"/>
      <c r="AG178" s="272"/>
      <c r="AH178" s="272"/>
      <c r="AI178" s="272"/>
    </row>
    <row r="179" spans="2:35" s="278" customFormat="1">
      <c r="B179" s="289"/>
      <c r="C179" s="280"/>
      <c r="G179" s="272"/>
      <c r="H179" s="272"/>
      <c r="I179" s="290"/>
      <c r="J179" s="290"/>
      <c r="K179" s="290"/>
      <c r="L179" s="290"/>
      <c r="M179" s="272"/>
      <c r="O179" s="272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  <c r="AA179" s="272"/>
      <c r="AB179" s="272"/>
      <c r="AC179" s="272"/>
      <c r="AD179" s="272"/>
      <c r="AE179" s="272"/>
      <c r="AF179" s="272"/>
      <c r="AG179" s="272"/>
      <c r="AH179" s="272"/>
      <c r="AI179" s="272"/>
    </row>
    <row r="180" spans="2:35" s="278" customFormat="1">
      <c r="B180" s="289"/>
      <c r="C180" s="280"/>
      <c r="G180" s="272"/>
      <c r="H180" s="272"/>
      <c r="I180" s="290"/>
      <c r="J180" s="290"/>
      <c r="K180" s="290"/>
      <c r="L180" s="290"/>
      <c r="M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2"/>
      <c r="AG180" s="272"/>
      <c r="AH180" s="272"/>
      <c r="AI180" s="272"/>
    </row>
    <row r="181" spans="2:35" s="278" customFormat="1">
      <c r="B181" s="289"/>
      <c r="C181" s="280"/>
      <c r="G181" s="272"/>
      <c r="H181" s="272"/>
      <c r="I181" s="290"/>
      <c r="J181" s="290"/>
      <c r="K181" s="290"/>
      <c r="L181" s="290"/>
      <c r="M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</row>
    <row r="182" spans="2:35" s="278" customFormat="1">
      <c r="B182" s="289"/>
      <c r="C182" s="280"/>
      <c r="G182" s="272"/>
      <c r="H182" s="272"/>
      <c r="I182" s="290"/>
      <c r="J182" s="290"/>
      <c r="K182" s="290"/>
      <c r="L182" s="290"/>
      <c r="M182" s="272"/>
      <c r="O182" s="272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  <c r="AA182" s="272"/>
      <c r="AB182" s="272"/>
      <c r="AC182" s="272"/>
      <c r="AD182" s="272"/>
      <c r="AE182" s="272"/>
      <c r="AF182" s="272"/>
      <c r="AG182" s="272"/>
      <c r="AH182" s="272"/>
      <c r="AI182" s="272"/>
    </row>
    <row r="183" spans="2:35" s="278" customFormat="1">
      <c r="B183" s="289"/>
      <c r="C183" s="280"/>
      <c r="G183" s="272"/>
      <c r="H183" s="272"/>
      <c r="I183" s="290"/>
      <c r="J183" s="290"/>
      <c r="K183" s="290"/>
      <c r="L183" s="290"/>
      <c r="M183" s="272"/>
      <c r="O183" s="272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  <c r="AA183" s="272"/>
      <c r="AB183" s="272"/>
      <c r="AC183" s="272"/>
      <c r="AD183" s="272"/>
      <c r="AE183" s="272"/>
      <c r="AF183" s="272"/>
      <c r="AG183" s="272"/>
      <c r="AH183" s="272"/>
      <c r="AI183" s="272"/>
    </row>
    <row r="184" spans="2:35" s="278" customFormat="1">
      <c r="B184" s="289"/>
      <c r="C184" s="280"/>
      <c r="G184" s="272"/>
      <c r="H184" s="272"/>
      <c r="I184" s="290"/>
      <c r="J184" s="290"/>
      <c r="K184" s="290"/>
      <c r="L184" s="290"/>
      <c r="M184" s="272"/>
      <c r="O184" s="272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  <c r="AA184" s="272"/>
      <c r="AB184" s="272"/>
      <c r="AC184" s="272"/>
      <c r="AD184" s="272"/>
      <c r="AE184" s="272"/>
      <c r="AF184" s="272"/>
      <c r="AG184" s="272"/>
      <c r="AH184" s="272"/>
      <c r="AI184" s="272"/>
    </row>
    <row r="185" spans="2:35" s="278" customFormat="1">
      <c r="B185" s="289"/>
      <c r="C185" s="280"/>
      <c r="G185" s="272"/>
      <c r="H185" s="272"/>
      <c r="I185" s="290"/>
      <c r="J185" s="290"/>
      <c r="K185" s="290"/>
      <c r="L185" s="290"/>
      <c r="M185" s="272"/>
      <c r="O185" s="272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</row>
    <row r="186" spans="2:35" s="278" customFormat="1">
      <c r="B186" s="289"/>
      <c r="C186" s="280"/>
      <c r="G186" s="272"/>
      <c r="H186" s="272"/>
      <c r="I186" s="290"/>
      <c r="J186" s="290"/>
      <c r="K186" s="290"/>
      <c r="L186" s="290"/>
      <c r="M186" s="272"/>
      <c r="O186" s="272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  <c r="AA186" s="272"/>
      <c r="AB186" s="272"/>
      <c r="AC186" s="272"/>
      <c r="AD186" s="272"/>
      <c r="AE186" s="272"/>
      <c r="AF186" s="272"/>
      <c r="AG186" s="272"/>
      <c r="AH186" s="272"/>
      <c r="AI186" s="272"/>
    </row>
    <row r="187" spans="2:35" s="278" customFormat="1">
      <c r="B187" s="289"/>
      <c r="C187" s="280"/>
      <c r="G187" s="272"/>
      <c r="H187" s="272"/>
      <c r="I187" s="290"/>
      <c r="J187" s="290"/>
      <c r="K187" s="290"/>
      <c r="L187" s="290"/>
      <c r="M187" s="272"/>
      <c r="O187" s="272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  <c r="AA187" s="272"/>
      <c r="AB187" s="272"/>
      <c r="AC187" s="272"/>
      <c r="AD187" s="272"/>
      <c r="AE187" s="272"/>
      <c r="AF187" s="272"/>
      <c r="AG187" s="272"/>
      <c r="AH187" s="272"/>
      <c r="AI187" s="272"/>
    </row>
    <row r="188" spans="2:35" s="278" customFormat="1">
      <c r="B188" s="289"/>
      <c r="C188" s="280"/>
      <c r="G188" s="272"/>
      <c r="H188" s="272"/>
      <c r="I188" s="290"/>
      <c r="J188" s="290"/>
      <c r="K188" s="290"/>
      <c r="L188" s="290"/>
      <c r="M188" s="272"/>
      <c r="O188" s="272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  <c r="AA188" s="272"/>
      <c r="AB188" s="272"/>
      <c r="AC188" s="272"/>
      <c r="AD188" s="272"/>
      <c r="AE188" s="272"/>
      <c r="AF188" s="272"/>
      <c r="AG188" s="272"/>
      <c r="AH188" s="272"/>
      <c r="AI188" s="272"/>
    </row>
    <row r="189" spans="2:35" s="278" customFormat="1">
      <c r="B189" s="289"/>
      <c r="C189" s="280"/>
      <c r="G189" s="272"/>
      <c r="H189" s="272"/>
      <c r="I189" s="290"/>
      <c r="J189" s="290"/>
      <c r="K189" s="290"/>
      <c r="L189" s="290"/>
      <c r="M189" s="272"/>
      <c r="O189" s="272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  <c r="AA189" s="272"/>
      <c r="AB189" s="272"/>
      <c r="AC189" s="272"/>
      <c r="AD189" s="272"/>
      <c r="AE189" s="272"/>
      <c r="AF189" s="272"/>
      <c r="AG189" s="272"/>
      <c r="AH189" s="272"/>
      <c r="AI189" s="272"/>
    </row>
    <row r="190" spans="2:35" s="278" customFormat="1">
      <c r="B190" s="289"/>
      <c r="C190" s="280"/>
      <c r="G190" s="272"/>
      <c r="H190" s="272"/>
      <c r="I190" s="290"/>
      <c r="J190" s="290"/>
      <c r="K190" s="290"/>
      <c r="L190" s="290"/>
      <c r="M190" s="272"/>
      <c r="O190" s="272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  <c r="AA190" s="272"/>
      <c r="AB190" s="272"/>
      <c r="AC190" s="272"/>
      <c r="AD190" s="272"/>
      <c r="AE190" s="272"/>
      <c r="AF190" s="272"/>
      <c r="AG190" s="272"/>
      <c r="AH190" s="272"/>
      <c r="AI190" s="272"/>
    </row>
    <row r="191" spans="2:35" s="278" customFormat="1">
      <c r="B191" s="289"/>
      <c r="C191" s="280"/>
      <c r="G191" s="272"/>
      <c r="H191" s="272"/>
      <c r="I191" s="290"/>
      <c r="J191" s="290"/>
      <c r="K191" s="290"/>
      <c r="L191" s="290"/>
      <c r="M191" s="272"/>
      <c r="O191" s="272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  <c r="AA191" s="272"/>
      <c r="AB191" s="272"/>
      <c r="AC191" s="272"/>
      <c r="AD191" s="272"/>
      <c r="AE191" s="272"/>
      <c r="AF191" s="272"/>
      <c r="AG191" s="272"/>
      <c r="AH191" s="272"/>
      <c r="AI191" s="272"/>
    </row>
    <row r="192" spans="2:35" s="278" customFormat="1">
      <c r="B192" s="289"/>
      <c r="C192" s="280"/>
      <c r="G192" s="272"/>
      <c r="H192" s="272"/>
      <c r="I192" s="290"/>
      <c r="J192" s="290"/>
      <c r="K192" s="290"/>
      <c r="L192" s="290"/>
      <c r="M192" s="272"/>
      <c r="O192" s="272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  <c r="AA192" s="272"/>
      <c r="AB192" s="272"/>
      <c r="AC192" s="272"/>
      <c r="AD192" s="272"/>
      <c r="AE192" s="272"/>
      <c r="AF192" s="272"/>
      <c r="AG192" s="272"/>
      <c r="AH192" s="272"/>
      <c r="AI192" s="272"/>
    </row>
    <row r="193" spans="2:35" s="278" customFormat="1">
      <c r="B193" s="289"/>
      <c r="C193" s="280"/>
      <c r="G193" s="272"/>
      <c r="H193" s="272"/>
      <c r="I193" s="290"/>
      <c r="J193" s="290"/>
      <c r="K193" s="290"/>
      <c r="L193" s="290"/>
      <c r="M193" s="272"/>
      <c r="O193" s="272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  <c r="AA193" s="272"/>
      <c r="AB193" s="272"/>
      <c r="AC193" s="272"/>
      <c r="AD193" s="272"/>
      <c r="AE193" s="272"/>
      <c r="AF193" s="272"/>
      <c r="AG193" s="272"/>
      <c r="AH193" s="272"/>
      <c r="AI193" s="272"/>
    </row>
    <row r="194" spans="2:35" s="278" customFormat="1">
      <c r="B194" s="289"/>
      <c r="C194" s="280"/>
      <c r="G194" s="272"/>
      <c r="H194" s="272"/>
      <c r="I194" s="290"/>
      <c r="J194" s="290"/>
      <c r="K194" s="290"/>
      <c r="L194" s="290"/>
      <c r="M194" s="272"/>
      <c r="O194" s="272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  <c r="AA194" s="272"/>
      <c r="AB194" s="272"/>
      <c r="AC194" s="272"/>
      <c r="AD194" s="272"/>
      <c r="AE194" s="272"/>
      <c r="AF194" s="272"/>
      <c r="AG194" s="272"/>
      <c r="AH194" s="272"/>
      <c r="AI194" s="272"/>
    </row>
    <row r="195" spans="2:35" s="278" customFormat="1">
      <c r="B195" s="289"/>
      <c r="C195" s="280"/>
      <c r="G195" s="272"/>
      <c r="H195" s="272"/>
      <c r="I195" s="290"/>
      <c r="J195" s="290"/>
      <c r="K195" s="290"/>
      <c r="L195" s="290"/>
      <c r="M195" s="272"/>
      <c r="O195" s="272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  <c r="AA195" s="272"/>
      <c r="AB195" s="272"/>
      <c r="AC195" s="272"/>
      <c r="AD195" s="272"/>
      <c r="AE195" s="272"/>
      <c r="AF195" s="272"/>
      <c r="AG195" s="272"/>
      <c r="AH195" s="272"/>
      <c r="AI195" s="272"/>
    </row>
    <row r="196" spans="2:35" s="278" customFormat="1">
      <c r="B196" s="289"/>
      <c r="C196" s="280"/>
      <c r="G196" s="272"/>
      <c r="H196" s="272"/>
      <c r="I196" s="290"/>
      <c r="J196" s="290"/>
      <c r="K196" s="290"/>
      <c r="L196" s="290"/>
      <c r="M196" s="272"/>
      <c r="O196" s="272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  <c r="AA196" s="272"/>
      <c r="AB196" s="272"/>
      <c r="AC196" s="272"/>
      <c r="AD196" s="272"/>
      <c r="AE196" s="272"/>
      <c r="AF196" s="272"/>
      <c r="AG196" s="272"/>
      <c r="AH196" s="272"/>
      <c r="AI196" s="272"/>
    </row>
    <row r="197" spans="2:35" s="278" customFormat="1">
      <c r="B197" s="289"/>
      <c r="C197" s="280"/>
      <c r="G197" s="272"/>
      <c r="H197" s="272"/>
      <c r="I197" s="290"/>
      <c r="J197" s="290"/>
      <c r="K197" s="290"/>
      <c r="L197" s="290"/>
      <c r="M197" s="272"/>
      <c r="O197" s="272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  <c r="AA197" s="272"/>
      <c r="AB197" s="272"/>
      <c r="AC197" s="272"/>
      <c r="AD197" s="272"/>
      <c r="AE197" s="272"/>
      <c r="AF197" s="272"/>
      <c r="AG197" s="272"/>
      <c r="AH197" s="272"/>
      <c r="AI197" s="272"/>
    </row>
    <row r="198" spans="2:35" s="278" customFormat="1">
      <c r="B198" s="289"/>
      <c r="C198" s="280"/>
      <c r="G198" s="272"/>
      <c r="H198" s="272"/>
      <c r="I198" s="290"/>
      <c r="J198" s="290"/>
      <c r="K198" s="290"/>
      <c r="L198" s="290"/>
      <c r="M198" s="272"/>
      <c r="O198" s="272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  <c r="AA198" s="272"/>
      <c r="AB198" s="272"/>
      <c r="AC198" s="272"/>
      <c r="AD198" s="272"/>
      <c r="AE198" s="272"/>
      <c r="AF198" s="272"/>
      <c r="AG198" s="272"/>
      <c r="AH198" s="272"/>
      <c r="AI198" s="272"/>
    </row>
    <row r="199" spans="2:35" s="278" customFormat="1">
      <c r="B199" s="289"/>
      <c r="C199" s="280"/>
      <c r="G199" s="272"/>
      <c r="H199" s="272"/>
      <c r="I199" s="290"/>
      <c r="J199" s="290"/>
      <c r="K199" s="290"/>
      <c r="L199" s="290"/>
      <c r="M199" s="272"/>
      <c r="O199" s="272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  <c r="AA199" s="272"/>
      <c r="AB199" s="272"/>
      <c r="AC199" s="272"/>
      <c r="AD199" s="272"/>
      <c r="AE199" s="272"/>
      <c r="AF199" s="272"/>
      <c r="AG199" s="272"/>
      <c r="AH199" s="272"/>
      <c r="AI199" s="272"/>
    </row>
    <row r="200" spans="2:35" s="278" customFormat="1">
      <c r="B200" s="289"/>
      <c r="C200" s="280"/>
      <c r="G200" s="272"/>
      <c r="H200" s="272"/>
      <c r="I200" s="290"/>
      <c r="J200" s="290"/>
      <c r="K200" s="290"/>
      <c r="L200" s="290"/>
      <c r="M200" s="272"/>
      <c r="O200" s="272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  <c r="AA200" s="272"/>
      <c r="AB200" s="272"/>
      <c r="AC200" s="272"/>
      <c r="AD200" s="272"/>
      <c r="AE200" s="272"/>
      <c r="AF200" s="272"/>
      <c r="AG200" s="272"/>
      <c r="AH200" s="272"/>
      <c r="AI200" s="272"/>
    </row>
    <row r="201" spans="2:35" s="278" customFormat="1">
      <c r="B201" s="289"/>
      <c r="C201" s="280"/>
      <c r="G201" s="272"/>
      <c r="H201" s="272"/>
      <c r="I201" s="290"/>
      <c r="J201" s="290"/>
      <c r="K201" s="290"/>
      <c r="L201" s="290"/>
      <c r="M201" s="272"/>
      <c r="O201" s="272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  <c r="AA201" s="272"/>
      <c r="AB201" s="272"/>
      <c r="AC201" s="272"/>
      <c r="AD201" s="272"/>
      <c r="AE201" s="272"/>
      <c r="AF201" s="272"/>
      <c r="AG201" s="272"/>
      <c r="AH201" s="272"/>
      <c r="AI201" s="272"/>
    </row>
    <row r="202" spans="2:35" s="278" customFormat="1">
      <c r="B202" s="289"/>
      <c r="C202" s="280"/>
      <c r="G202" s="272"/>
      <c r="H202" s="272"/>
      <c r="I202" s="290"/>
      <c r="J202" s="290"/>
      <c r="K202" s="290"/>
      <c r="L202" s="290"/>
      <c r="M202" s="272"/>
      <c r="O202" s="272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  <c r="AA202" s="272"/>
      <c r="AB202" s="272"/>
      <c r="AC202" s="272"/>
      <c r="AD202" s="272"/>
      <c r="AE202" s="272"/>
      <c r="AF202" s="272"/>
      <c r="AG202" s="272"/>
      <c r="AH202" s="272"/>
      <c r="AI202" s="272"/>
    </row>
    <row r="203" spans="2:35" s="278" customFormat="1">
      <c r="B203" s="289"/>
      <c r="C203" s="280"/>
      <c r="G203" s="272"/>
      <c r="H203" s="272"/>
      <c r="I203" s="290"/>
      <c r="J203" s="290"/>
      <c r="K203" s="290"/>
      <c r="L203" s="290"/>
      <c r="M203" s="272"/>
      <c r="O203" s="272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  <c r="AA203" s="272"/>
      <c r="AB203" s="272"/>
      <c r="AC203" s="272"/>
      <c r="AD203" s="272"/>
      <c r="AE203" s="272"/>
      <c r="AF203" s="272"/>
      <c r="AG203" s="272"/>
      <c r="AH203" s="272"/>
      <c r="AI203" s="272"/>
    </row>
    <row r="204" spans="2:35" s="278" customFormat="1">
      <c r="B204" s="289"/>
      <c r="C204" s="280"/>
      <c r="G204" s="272"/>
      <c r="H204" s="272"/>
      <c r="I204" s="290"/>
      <c r="J204" s="290"/>
      <c r="K204" s="290"/>
      <c r="L204" s="290"/>
      <c r="M204" s="272"/>
      <c r="O204" s="272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  <c r="AA204" s="272"/>
      <c r="AB204" s="272"/>
      <c r="AC204" s="272"/>
      <c r="AD204" s="272"/>
      <c r="AE204" s="272"/>
      <c r="AF204" s="272"/>
      <c r="AG204" s="272"/>
      <c r="AH204" s="272"/>
      <c r="AI204" s="272"/>
    </row>
    <row r="205" spans="2:35" s="278" customFormat="1">
      <c r="B205" s="289"/>
      <c r="C205" s="280"/>
      <c r="G205" s="272"/>
      <c r="H205" s="272"/>
      <c r="I205" s="290"/>
      <c r="J205" s="290"/>
      <c r="K205" s="290"/>
      <c r="L205" s="290"/>
      <c r="M205" s="272"/>
      <c r="O205" s="272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  <c r="AA205" s="272"/>
      <c r="AB205" s="272"/>
      <c r="AC205" s="272"/>
      <c r="AD205" s="272"/>
      <c r="AE205" s="272"/>
      <c r="AF205" s="272"/>
      <c r="AG205" s="272"/>
      <c r="AH205" s="272"/>
      <c r="AI205" s="272"/>
    </row>
    <row r="206" spans="2:35" s="278" customFormat="1">
      <c r="B206" s="289"/>
      <c r="C206" s="280"/>
      <c r="G206" s="272"/>
      <c r="H206" s="272"/>
      <c r="I206" s="290"/>
      <c r="J206" s="290"/>
      <c r="K206" s="290"/>
      <c r="L206" s="290"/>
      <c r="M206" s="272"/>
      <c r="O206" s="272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  <c r="AA206" s="272"/>
      <c r="AB206" s="272"/>
      <c r="AC206" s="272"/>
      <c r="AD206" s="272"/>
      <c r="AE206" s="272"/>
      <c r="AF206" s="272"/>
      <c r="AG206" s="272"/>
      <c r="AH206" s="272"/>
      <c r="AI206" s="272"/>
    </row>
    <row r="207" spans="2:35" s="278" customFormat="1">
      <c r="B207" s="289"/>
      <c r="C207" s="280"/>
      <c r="G207" s="272"/>
      <c r="H207" s="272"/>
      <c r="I207" s="290"/>
      <c r="J207" s="290"/>
      <c r="K207" s="290"/>
      <c r="L207" s="290"/>
      <c r="M207" s="272"/>
      <c r="O207" s="272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  <c r="AA207" s="272"/>
      <c r="AB207" s="272"/>
      <c r="AC207" s="272"/>
      <c r="AD207" s="272"/>
      <c r="AE207" s="272"/>
      <c r="AF207" s="272"/>
      <c r="AG207" s="272"/>
      <c r="AH207" s="272"/>
      <c r="AI207" s="272"/>
    </row>
    <row r="208" spans="2:35" s="278" customFormat="1">
      <c r="B208" s="289"/>
      <c r="C208" s="280"/>
      <c r="G208" s="272"/>
      <c r="H208" s="272"/>
      <c r="I208" s="290"/>
      <c r="J208" s="290"/>
      <c r="K208" s="290"/>
      <c r="L208" s="290"/>
      <c r="M208" s="272"/>
      <c r="O208" s="272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  <c r="AA208" s="272"/>
      <c r="AB208" s="272"/>
      <c r="AC208" s="272"/>
      <c r="AD208" s="272"/>
      <c r="AE208" s="272"/>
      <c r="AF208" s="272"/>
      <c r="AG208" s="272"/>
      <c r="AH208" s="272"/>
      <c r="AI208" s="272"/>
    </row>
    <row r="209" spans="2:35" s="278" customFormat="1">
      <c r="B209" s="289"/>
      <c r="C209" s="280"/>
      <c r="G209" s="272"/>
      <c r="H209" s="272"/>
      <c r="I209" s="290"/>
      <c r="J209" s="290"/>
      <c r="K209" s="290"/>
      <c r="L209" s="290"/>
      <c r="M209" s="272"/>
      <c r="O209" s="272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  <c r="AA209" s="272"/>
      <c r="AB209" s="272"/>
      <c r="AC209" s="272"/>
      <c r="AD209" s="272"/>
      <c r="AE209" s="272"/>
      <c r="AF209" s="272"/>
      <c r="AG209" s="272"/>
      <c r="AH209" s="272"/>
      <c r="AI209" s="272"/>
    </row>
    <row r="210" spans="2:35" s="278" customFormat="1">
      <c r="B210" s="289"/>
      <c r="C210" s="280"/>
      <c r="G210" s="272"/>
      <c r="H210" s="272"/>
      <c r="I210" s="290"/>
      <c r="J210" s="290"/>
      <c r="K210" s="290"/>
      <c r="L210" s="290"/>
      <c r="M210" s="272"/>
      <c r="O210" s="272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  <c r="AA210" s="272"/>
      <c r="AB210" s="272"/>
      <c r="AC210" s="272"/>
      <c r="AD210" s="272"/>
      <c r="AE210" s="272"/>
      <c r="AF210" s="272"/>
      <c r="AG210" s="272"/>
      <c r="AH210" s="272"/>
      <c r="AI210" s="272"/>
    </row>
    <row r="211" spans="2:35" s="278" customFormat="1">
      <c r="B211" s="289"/>
      <c r="C211" s="280"/>
      <c r="G211" s="272"/>
      <c r="H211" s="272"/>
      <c r="I211" s="290"/>
      <c r="J211" s="290"/>
      <c r="K211" s="290"/>
      <c r="L211" s="290"/>
      <c r="M211" s="272"/>
      <c r="O211" s="272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  <c r="AA211" s="272"/>
      <c r="AB211" s="272"/>
      <c r="AC211" s="272"/>
      <c r="AD211" s="272"/>
      <c r="AE211" s="272"/>
      <c r="AF211" s="272"/>
      <c r="AG211" s="272"/>
      <c r="AH211" s="272"/>
      <c r="AI211" s="272"/>
    </row>
    <row r="212" spans="2:35" s="278" customFormat="1">
      <c r="B212" s="289"/>
      <c r="C212" s="280"/>
      <c r="G212" s="272"/>
      <c r="H212" s="272"/>
      <c r="I212" s="290"/>
      <c r="J212" s="290"/>
      <c r="K212" s="290"/>
      <c r="L212" s="290"/>
      <c r="M212" s="272"/>
      <c r="O212" s="272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  <c r="AA212" s="272"/>
      <c r="AB212" s="272"/>
      <c r="AC212" s="272"/>
      <c r="AD212" s="272"/>
      <c r="AE212" s="272"/>
      <c r="AF212" s="272"/>
      <c r="AG212" s="272"/>
      <c r="AH212" s="272"/>
      <c r="AI212" s="272"/>
    </row>
    <row r="213" spans="2:35" s="278" customFormat="1">
      <c r="B213" s="289"/>
      <c r="C213" s="280"/>
      <c r="G213" s="272"/>
      <c r="H213" s="272"/>
      <c r="I213" s="290"/>
      <c r="J213" s="290"/>
      <c r="K213" s="290"/>
      <c r="L213" s="290"/>
      <c r="M213" s="272"/>
      <c r="O213" s="272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  <c r="AA213" s="272"/>
      <c r="AB213" s="272"/>
      <c r="AC213" s="272"/>
      <c r="AD213" s="272"/>
      <c r="AE213" s="272"/>
      <c r="AF213" s="272"/>
      <c r="AG213" s="272"/>
      <c r="AH213" s="272"/>
      <c r="AI213" s="272"/>
    </row>
    <row r="214" spans="2:35" s="278" customFormat="1">
      <c r="B214" s="289"/>
      <c r="C214" s="280"/>
      <c r="G214" s="272"/>
      <c r="H214" s="272"/>
      <c r="I214" s="290"/>
      <c r="J214" s="290"/>
      <c r="K214" s="290"/>
      <c r="L214" s="290"/>
      <c r="M214" s="272"/>
      <c r="O214" s="272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  <c r="AA214" s="272"/>
      <c r="AB214" s="272"/>
      <c r="AC214" s="272"/>
      <c r="AD214" s="272"/>
      <c r="AE214" s="272"/>
      <c r="AF214" s="272"/>
      <c r="AG214" s="272"/>
      <c r="AH214" s="272"/>
      <c r="AI214" s="272"/>
    </row>
    <row r="215" spans="2:35" s="278" customFormat="1">
      <c r="B215" s="289"/>
      <c r="C215" s="280"/>
      <c r="G215" s="272"/>
      <c r="H215" s="272"/>
      <c r="I215" s="290"/>
      <c r="J215" s="290"/>
      <c r="K215" s="290"/>
      <c r="L215" s="290"/>
      <c r="M215" s="272"/>
      <c r="O215" s="272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  <c r="AA215" s="272"/>
      <c r="AB215" s="272"/>
      <c r="AC215" s="272"/>
      <c r="AD215" s="272"/>
      <c r="AE215" s="272"/>
      <c r="AF215" s="272"/>
      <c r="AG215" s="272"/>
      <c r="AH215" s="272"/>
      <c r="AI215" s="272"/>
    </row>
    <row r="216" spans="2:35" s="278" customFormat="1">
      <c r="B216" s="289"/>
      <c r="C216" s="280"/>
      <c r="G216" s="272"/>
      <c r="H216" s="272"/>
      <c r="I216" s="290"/>
      <c r="J216" s="290"/>
      <c r="K216" s="290"/>
      <c r="L216" s="290"/>
      <c r="M216" s="272"/>
      <c r="O216" s="272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  <c r="AA216" s="272"/>
      <c r="AB216" s="272"/>
      <c r="AC216" s="272"/>
      <c r="AD216" s="272"/>
      <c r="AE216" s="272"/>
      <c r="AF216" s="272"/>
      <c r="AG216" s="272"/>
      <c r="AH216" s="272"/>
      <c r="AI216" s="272"/>
    </row>
    <row r="217" spans="2:35" s="278" customFormat="1">
      <c r="B217" s="289"/>
      <c r="C217" s="280"/>
      <c r="G217" s="272"/>
      <c r="H217" s="272"/>
      <c r="I217" s="290"/>
      <c r="J217" s="290"/>
      <c r="K217" s="290"/>
      <c r="L217" s="290"/>
      <c r="M217" s="272"/>
      <c r="O217" s="272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  <c r="AA217" s="272"/>
      <c r="AB217" s="272"/>
      <c r="AC217" s="272"/>
      <c r="AD217" s="272"/>
      <c r="AE217" s="272"/>
      <c r="AF217" s="272"/>
      <c r="AG217" s="272"/>
      <c r="AH217" s="272"/>
      <c r="AI217" s="272"/>
    </row>
    <row r="218" spans="2:35" s="278" customFormat="1">
      <c r="B218" s="289"/>
      <c r="C218" s="280"/>
      <c r="G218" s="272"/>
      <c r="H218" s="272"/>
      <c r="I218" s="290"/>
      <c r="J218" s="290"/>
      <c r="K218" s="290"/>
      <c r="L218" s="290"/>
      <c r="M218" s="272"/>
      <c r="O218" s="272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  <c r="AA218" s="272"/>
      <c r="AB218" s="272"/>
      <c r="AC218" s="272"/>
      <c r="AD218" s="272"/>
      <c r="AE218" s="272"/>
      <c r="AF218" s="272"/>
      <c r="AG218" s="272"/>
      <c r="AH218" s="272"/>
      <c r="AI218" s="272"/>
    </row>
    <row r="219" spans="2:35" s="278" customFormat="1">
      <c r="B219" s="289"/>
      <c r="C219" s="280"/>
      <c r="G219" s="272"/>
      <c r="H219" s="272"/>
      <c r="I219" s="290"/>
      <c r="J219" s="290"/>
      <c r="K219" s="290"/>
      <c r="L219" s="290"/>
      <c r="M219" s="272"/>
      <c r="O219" s="272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  <c r="AA219" s="272"/>
      <c r="AB219" s="272"/>
      <c r="AC219" s="272"/>
      <c r="AD219" s="272"/>
      <c r="AE219" s="272"/>
      <c r="AF219" s="272"/>
      <c r="AG219" s="272"/>
      <c r="AH219" s="272"/>
      <c r="AI219" s="272"/>
    </row>
    <row r="220" spans="2:35" s="278" customFormat="1">
      <c r="B220" s="289"/>
      <c r="C220" s="280"/>
      <c r="G220" s="272"/>
      <c r="H220" s="272"/>
      <c r="I220" s="290"/>
      <c r="J220" s="290"/>
      <c r="K220" s="290"/>
      <c r="L220" s="290"/>
      <c r="M220" s="272"/>
      <c r="O220" s="272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  <c r="AA220" s="272"/>
      <c r="AB220" s="272"/>
      <c r="AC220" s="272"/>
      <c r="AD220" s="272"/>
      <c r="AE220" s="272"/>
      <c r="AF220" s="272"/>
      <c r="AG220" s="272"/>
      <c r="AH220" s="272"/>
      <c r="AI220" s="272"/>
    </row>
    <row r="221" spans="2:35" s="278" customFormat="1">
      <c r="B221" s="289"/>
      <c r="C221" s="280"/>
      <c r="G221" s="272"/>
      <c r="H221" s="272"/>
      <c r="I221" s="290"/>
      <c r="J221" s="290"/>
      <c r="K221" s="290"/>
      <c r="L221" s="290"/>
      <c r="M221" s="272"/>
      <c r="O221" s="272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  <c r="AA221" s="272"/>
      <c r="AB221" s="272"/>
      <c r="AC221" s="272"/>
      <c r="AD221" s="272"/>
      <c r="AE221" s="272"/>
      <c r="AF221" s="272"/>
      <c r="AG221" s="272"/>
      <c r="AH221" s="272"/>
      <c r="AI221" s="272"/>
    </row>
    <row r="222" spans="2:35" s="278" customFormat="1">
      <c r="B222" s="289"/>
      <c r="C222" s="280"/>
      <c r="G222" s="272"/>
      <c r="H222" s="272"/>
      <c r="I222" s="290"/>
      <c r="J222" s="290"/>
      <c r="K222" s="290"/>
      <c r="L222" s="290"/>
      <c r="M222" s="272"/>
      <c r="O222" s="272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  <c r="AA222" s="272"/>
      <c r="AB222" s="272"/>
      <c r="AC222" s="272"/>
      <c r="AD222" s="272"/>
      <c r="AE222" s="272"/>
      <c r="AF222" s="272"/>
      <c r="AG222" s="272"/>
      <c r="AH222" s="272"/>
      <c r="AI222" s="272"/>
    </row>
    <row r="223" spans="2:35" s="278" customFormat="1">
      <c r="B223" s="289"/>
      <c r="C223" s="280"/>
      <c r="G223" s="272"/>
      <c r="H223" s="272"/>
      <c r="I223" s="290"/>
      <c r="J223" s="290"/>
      <c r="K223" s="290"/>
      <c r="L223" s="290"/>
      <c r="M223" s="272"/>
      <c r="O223" s="272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  <c r="AA223" s="272"/>
      <c r="AB223" s="272"/>
      <c r="AC223" s="272"/>
      <c r="AD223" s="272"/>
      <c r="AE223" s="272"/>
      <c r="AF223" s="272"/>
      <c r="AG223" s="272"/>
      <c r="AH223" s="272"/>
      <c r="AI223" s="272"/>
    </row>
    <row r="224" spans="2:35" s="278" customFormat="1">
      <c r="B224" s="289"/>
      <c r="C224" s="280"/>
      <c r="G224" s="272"/>
      <c r="H224" s="272"/>
      <c r="I224" s="290"/>
      <c r="J224" s="290"/>
      <c r="K224" s="290"/>
      <c r="L224" s="290"/>
      <c r="M224" s="272"/>
      <c r="O224" s="272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  <c r="AA224" s="272"/>
      <c r="AB224" s="272"/>
      <c r="AC224" s="272"/>
      <c r="AD224" s="272"/>
      <c r="AE224" s="272"/>
      <c r="AF224" s="272"/>
      <c r="AG224" s="272"/>
      <c r="AH224" s="272"/>
      <c r="AI224" s="272"/>
    </row>
    <row r="225" spans="2:35" s="278" customFormat="1">
      <c r="B225" s="289"/>
      <c r="C225" s="280"/>
      <c r="G225" s="272"/>
      <c r="H225" s="272"/>
      <c r="I225" s="290"/>
      <c r="J225" s="290"/>
      <c r="K225" s="290"/>
      <c r="L225" s="290"/>
      <c r="M225" s="272"/>
      <c r="O225" s="272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  <c r="AA225" s="272"/>
      <c r="AB225" s="272"/>
      <c r="AC225" s="272"/>
      <c r="AD225" s="272"/>
      <c r="AE225" s="272"/>
      <c r="AF225" s="272"/>
      <c r="AG225" s="272"/>
      <c r="AH225" s="272"/>
      <c r="AI225" s="272"/>
    </row>
    <row r="226" spans="2:35" s="278" customFormat="1">
      <c r="B226" s="289"/>
      <c r="C226" s="280"/>
      <c r="G226" s="272"/>
      <c r="H226" s="272"/>
      <c r="I226" s="290"/>
      <c r="J226" s="290"/>
      <c r="K226" s="290"/>
      <c r="L226" s="290"/>
      <c r="M226" s="272"/>
      <c r="O226" s="272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  <c r="AA226" s="272"/>
      <c r="AB226" s="272"/>
      <c r="AC226" s="272"/>
      <c r="AD226" s="272"/>
      <c r="AE226" s="272"/>
      <c r="AF226" s="272"/>
      <c r="AG226" s="272"/>
      <c r="AH226" s="272"/>
      <c r="AI226" s="272"/>
    </row>
    <row r="227" spans="2:35" s="278" customFormat="1">
      <c r="B227" s="289"/>
      <c r="C227" s="280"/>
      <c r="G227" s="272"/>
      <c r="H227" s="272"/>
      <c r="I227" s="290"/>
      <c r="J227" s="290"/>
      <c r="K227" s="290"/>
      <c r="L227" s="290"/>
      <c r="M227" s="272"/>
      <c r="O227" s="272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  <c r="AA227" s="272"/>
      <c r="AB227" s="272"/>
      <c r="AC227" s="272"/>
      <c r="AD227" s="272"/>
      <c r="AE227" s="272"/>
      <c r="AF227" s="272"/>
      <c r="AG227" s="272"/>
      <c r="AH227" s="272"/>
      <c r="AI227" s="272"/>
    </row>
    <row r="228" spans="2:35" s="278" customFormat="1">
      <c r="B228" s="289"/>
      <c r="C228" s="280"/>
      <c r="G228" s="272"/>
      <c r="H228" s="272"/>
      <c r="I228" s="290"/>
      <c r="J228" s="290"/>
      <c r="K228" s="290"/>
      <c r="L228" s="290"/>
      <c r="M228" s="272"/>
      <c r="O228" s="272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  <c r="AA228" s="272"/>
      <c r="AB228" s="272"/>
      <c r="AC228" s="272"/>
      <c r="AD228" s="272"/>
      <c r="AE228" s="272"/>
      <c r="AF228" s="272"/>
      <c r="AG228" s="272"/>
      <c r="AH228" s="272"/>
      <c r="AI228" s="272"/>
    </row>
    <row r="229" spans="2:35" s="278" customFormat="1">
      <c r="B229" s="289"/>
      <c r="C229" s="280"/>
      <c r="G229" s="272"/>
      <c r="H229" s="272"/>
      <c r="I229" s="290"/>
      <c r="J229" s="290"/>
      <c r="K229" s="290"/>
      <c r="L229" s="290"/>
      <c r="M229" s="272"/>
      <c r="O229" s="272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  <c r="AA229" s="272"/>
      <c r="AB229" s="272"/>
      <c r="AC229" s="272"/>
      <c r="AD229" s="272"/>
      <c r="AE229" s="272"/>
      <c r="AF229" s="272"/>
      <c r="AG229" s="272"/>
      <c r="AH229" s="272"/>
      <c r="AI229" s="272"/>
    </row>
    <row r="230" spans="2:35" s="278" customFormat="1">
      <c r="B230" s="289"/>
      <c r="C230" s="280"/>
      <c r="G230" s="272"/>
      <c r="H230" s="272"/>
      <c r="I230" s="290"/>
      <c r="J230" s="290"/>
      <c r="K230" s="290"/>
      <c r="L230" s="290"/>
      <c r="M230" s="272"/>
      <c r="O230" s="272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  <c r="AA230" s="272"/>
      <c r="AB230" s="272"/>
      <c r="AC230" s="272"/>
      <c r="AD230" s="272"/>
      <c r="AE230" s="272"/>
      <c r="AF230" s="272"/>
      <c r="AG230" s="272"/>
      <c r="AH230" s="272"/>
      <c r="AI230" s="272"/>
    </row>
    <row r="231" spans="2:35" s="278" customFormat="1">
      <c r="B231" s="289"/>
      <c r="C231" s="280"/>
      <c r="G231" s="272"/>
      <c r="H231" s="272"/>
      <c r="I231" s="290"/>
      <c r="J231" s="290"/>
      <c r="K231" s="290"/>
      <c r="L231" s="290"/>
      <c r="M231" s="272"/>
      <c r="O231" s="272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  <c r="AA231" s="272"/>
      <c r="AB231" s="272"/>
      <c r="AC231" s="272"/>
      <c r="AD231" s="272"/>
      <c r="AE231" s="272"/>
      <c r="AF231" s="272"/>
      <c r="AG231" s="272"/>
      <c r="AH231" s="272"/>
      <c r="AI231" s="272"/>
    </row>
    <row r="232" spans="2:35" s="278" customFormat="1">
      <c r="B232" s="289"/>
      <c r="C232" s="280"/>
      <c r="G232" s="272"/>
      <c r="H232" s="272"/>
      <c r="I232" s="290"/>
      <c r="J232" s="290"/>
      <c r="K232" s="290"/>
      <c r="L232" s="290"/>
      <c r="M232" s="272"/>
      <c r="O232" s="272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  <c r="AA232" s="272"/>
      <c r="AB232" s="272"/>
      <c r="AC232" s="272"/>
      <c r="AD232" s="272"/>
      <c r="AE232" s="272"/>
      <c r="AF232" s="272"/>
      <c r="AG232" s="272"/>
      <c r="AH232" s="272"/>
      <c r="AI232" s="272"/>
    </row>
    <row r="233" spans="2:35" s="278" customFormat="1">
      <c r="B233" s="289"/>
      <c r="C233" s="280"/>
      <c r="G233" s="272"/>
      <c r="H233" s="272"/>
      <c r="I233" s="290"/>
      <c r="J233" s="290"/>
      <c r="K233" s="290"/>
      <c r="L233" s="290"/>
      <c r="M233" s="272"/>
      <c r="O233" s="272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  <c r="AA233" s="272"/>
      <c r="AB233" s="272"/>
      <c r="AC233" s="272"/>
      <c r="AD233" s="272"/>
      <c r="AE233" s="272"/>
      <c r="AF233" s="272"/>
      <c r="AG233" s="272"/>
      <c r="AH233" s="272"/>
      <c r="AI233" s="272"/>
    </row>
    <row r="234" spans="2:35" s="278" customFormat="1">
      <c r="B234" s="289"/>
      <c r="C234" s="280"/>
      <c r="G234" s="272"/>
      <c r="H234" s="272"/>
      <c r="I234" s="290"/>
      <c r="J234" s="290"/>
      <c r="K234" s="290"/>
      <c r="L234" s="290"/>
      <c r="M234" s="272"/>
      <c r="O234" s="272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  <c r="AA234" s="272"/>
      <c r="AB234" s="272"/>
      <c r="AC234" s="272"/>
      <c r="AD234" s="272"/>
      <c r="AE234" s="272"/>
      <c r="AF234" s="272"/>
      <c r="AG234" s="272"/>
      <c r="AH234" s="272"/>
      <c r="AI234" s="272"/>
    </row>
    <row r="235" spans="2:35" s="278" customFormat="1">
      <c r="B235" s="289"/>
      <c r="C235" s="280"/>
      <c r="G235" s="272"/>
      <c r="H235" s="272"/>
      <c r="I235" s="290"/>
      <c r="J235" s="290"/>
      <c r="K235" s="290"/>
      <c r="L235" s="290"/>
      <c r="M235" s="272"/>
      <c r="O235" s="272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  <c r="AA235" s="272"/>
      <c r="AB235" s="272"/>
      <c r="AC235" s="272"/>
      <c r="AD235" s="272"/>
      <c r="AE235" s="272"/>
      <c r="AF235" s="272"/>
      <c r="AG235" s="272"/>
      <c r="AH235" s="272"/>
      <c r="AI235" s="272"/>
    </row>
    <row r="236" spans="2:35" s="278" customFormat="1">
      <c r="B236" s="289"/>
      <c r="C236" s="280"/>
      <c r="G236" s="272"/>
      <c r="H236" s="272"/>
      <c r="I236" s="290"/>
      <c r="J236" s="290"/>
      <c r="K236" s="290"/>
      <c r="L236" s="290"/>
      <c r="M236" s="272"/>
      <c r="O236" s="272"/>
      <c r="P236" s="272"/>
      <c r="Q236" s="272"/>
      <c r="R236" s="272"/>
      <c r="S236" s="272"/>
      <c r="T236" s="272"/>
      <c r="U236" s="272"/>
      <c r="V236" s="272"/>
      <c r="W236" s="272"/>
      <c r="X236" s="272"/>
      <c r="Y236" s="272"/>
      <c r="Z236" s="272"/>
      <c r="AA236" s="272"/>
      <c r="AB236" s="272"/>
      <c r="AC236" s="272"/>
      <c r="AD236" s="272"/>
      <c r="AE236" s="272"/>
      <c r="AF236" s="272"/>
      <c r="AG236" s="272"/>
      <c r="AH236" s="272"/>
      <c r="AI236" s="272"/>
    </row>
    <row r="237" spans="2:35" s="278" customFormat="1">
      <c r="B237" s="289"/>
      <c r="C237" s="280"/>
      <c r="G237" s="272"/>
      <c r="H237" s="272"/>
      <c r="I237" s="290"/>
      <c r="J237" s="290"/>
      <c r="K237" s="290"/>
      <c r="L237" s="290"/>
      <c r="M237" s="272"/>
      <c r="O237" s="272"/>
      <c r="P237" s="272"/>
      <c r="Q237" s="272"/>
      <c r="R237" s="272"/>
      <c r="S237" s="272"/>
      <c r="T237" s="272"/>
      <c r="U237" s="272"/>
      <c r="V237" s="272"/>
      <c r="W237" s="272"/>
      <c r="X237" s="272"/>
      <c r="Y237" s="272"/>
      <c r="Z237" s="272"/>
      <c r="AA237" s="272"/>
      <c r="AB237" s="272"/>
      <c r="AC237" s="272"/>
      <c r="AD237" s="272"/>
      <c r="AE237" s="272"/>
      <c r="AF237" s="272"/>
      <c r="AG237" s="272"/>
      <c r="AH237" s="272"/>
      <c r="AI237" s="272"/>
    </row>
    <row r="238" spans="2:35" s="278" customFormat="1">
      <c r="B238" s="289"/>
      <c r="C238" s="280"/>
      <c r="G238" s="272"/>
      <c r="H238" s="272"/>
      <c r="I238" s="290"/>
      <c r="J238" s="290"/>
      <c r="K238" s="290"/>
      <c r="L238" s="290"/>
      <c r="M238" s="272"/>
      <c r="O238" s="272"/>
      <c r="P238" s="272"/>
      <c r="Q238" s="272"/>
      <c r="R238" s="272"/>
      <c r="S238" s="272"/>
      <c r="T238" s="272"/>
      <c r="U238" s="272"/>
      <c r="V238" s="272"/>
      <c r="W238" s="272"/>
      <c r="X238" s="272"/>
      <c r="Y238" s="272"/>
      <c r="Z238" s="272"/>
      <c r="AA238" s="272"/>
      <c r="AB238" s="272"/>
      <c r="AC238" s="272"/>
      <c r="AD238" s="272"/>
      <c r="AE238" s="272"/>
      <c r="AF238" s="272"/>
      <c r="AG238" s="272"/>
      <c r="AH238" s="272"/>
      <c r="AI238" s="272"/>
    </row>
    <row r="239" spans="2:35" s="278" customFormat="1">
      <c r="B239" s="289"/>
      <c r="C239" s="280"/>
      <c r="G239" s="272"/>
      <c r="H239" s="272"/>
      <c r="I239" s="290"/>
      <c r="J239" s="290"/>
      <c r="K239" s="290"/>
      <c r="L239" s="290"/>
      <c r="M239" s="272"/>
      <c r="O239" s="272"/>
      <c r="P239" s="272"/>
      <c r="Q239" s="272"/>
      <c r="R239" s="272"/>
      <c r="S239" s="272"/>
      <c r="T239" s="272"/>
      <c r="U239" s="272"/>
      <c r="V239" s="272"/>
      <c r="W239" s="272"/>
      <c r="X239" s="272"/>
      <c r="Y239" s="272"/>
      <c r="Z239" s="272"/>
      <c r="AA239" s="272"/>
      <c r="AB239" s="272"/>
      <c r="AC239" s="272"/>
      <c r="AD239" s="272"/>
      <c r="AE239" s="272"/>
      <c r="AF239" s="272"/>
      <c r="AG239" s="272"/>
      <c r="AH239" s="272"/>
      <c r="AI239" s="272"/>
    </row>
    <row r="240" spans="2:35" s="278" customFormat="1">
      <c r="B240" s="289"/>
      <c r="C240" s="280"/>
      <c r="G240" s="272"/>
      <c r="H240" s="272"/>
      <c r="I240" s="290"/>
      <c r="J240" s="290"/>
      <c r="K240" s="290"/>
      <c r="L240" s="290"/>
      <c r="M240" s="272"/>
      <c r="O240" s="272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  <c r="AA240" s="272"/>
      <c r="AB240" s="272"/>
      <c r="AC240" s="272"/>
      <c r="AD240" s="272"/>
      <c r="AE240" s="272"/>
      <c r="AF240" s="272"/>
      <c r="AG240" s="272"/>
      <c r="AH240" s="272"/>
      <c r="AI240" s="272"/>
    </row>
    <row r="241" spans="2:35" s="278" customFormat="1">
      <c r="B241" s="289"/>
      <c r="C241" s="280"/>
      <c r="G241" s="272"/>
      <c r="H241" s="272"/>
      <c r="I241" s="290"/>
      <c r="J241" s="290"/>
      <c r="K241" s="290"/>
      <c r="L241" s="290"/>
      <c r="M241" s="272"/>
      <c r="O241" s="272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  <c r="AA241" s="272"/>
      <c r="AB241" s="272"/>
      <c r="AC241" s="272"/>
      <c r="AD241" s="272"/>
      <c r="AE241" s="272"/>
      <c r="AF241" s="272"/>
      <c r="AG241" s="272"/>
      <c r="AH241" s="272"/>
      <c r="AI241" s="272"/>
    </row>
    <row r="242" spans="2:35" s="278" customFormat="1">
      <c r="B242" s="289"/>
      <c r="C242" s="280"/>
      <c r="G242" s="272"/>
      <c r="H242" s="272"/>
      <c r="I242" s="290"/>
      <c r="J242" s="290"/>
      <c r="K242" s="290"/>
      <c r="L242" s="290"/>
      <c r="M242" s="272"/>
      <c r="O242" s="272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  <c r="AA242" s="272"/>
      <c r="AB242" s="272"/>
      <c r="AC242" s="272"/>
      <c r="AD242" s="272"/>
      <c r="AE242" s="272"/>
      <c r="AF242" s="272"/>
      <c r="AG242" s="272"/>
      <c r="AH242" s="272"/>
      <c r="AI242" s="272"/>
    </row>
    <row r="243" spans="2:35" s="278" customFormat="1">
      <c r="B243" s="289"/>
      <c r="C243" s="280"/>
      <c r="G243" s="272"/>
      <c r="H243" s="272"/>
      <c r="I243" s="290"/>
      <c r="J243" s="290"/>
      <c r="K243" s="290"/>
      <c r="L243" s="290"/>
      <c r="M243" s="272"/>
      <c r="O243" s="272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  <c r="AA243" s="272"/>
      <c r="AB243" s="272"/>
      <c r="AC243" s="272"/>
      <c r="AD243" s="272"/>
      <c r="AE243" s="272"/>
      <c r="AF243" s="272"/>
      <c r="AG243" s="272"/>
      <c r="AH243" s="272"/>
      <c r="AI243" s="272"/>
    </row>
    <row r="244" spans="2:35" s="278" customFormat="1">
      <c r="B244" s="289"/>
      <c r="C244" s="280"/>
      <c r="G244" s="272"/>
      <c r="H244" s="272"/>
      <c r="I244" s="290"/>
      <c r="J244" s="290"/>
      <c r="K244" s="290"/>
      <c r="L244" s="290"/>
      <c r="M244" s="272"/>
      <c r="O244" s="272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  <c r="AA244" s="272"/>
      <c r="AB244" s="272"/>
      <c r="AC244" s="272"/>
      <c r="AD244" s="272"/>
      <c r="AE244" s="272"/>
      <c r="AF244" s="272"/>
      <c r="AG244" s="272"/>
      <c r="AH244" s="272"/>
      <c r="AI244" s="272"/>
    </row>
    <row r="245" spans="2:35" s="278" customFormat="1">
      <c r="B245" s="289"/>
      <c r="C245" s="280"/>
      <c r="G245" s="272"/>
      <c r="H245" s="272"/>
      <c r="I245" s="290"/>
      <c r="J245" s="290"/>
      <c r="K245" s="290"/>
      <c r="L245" s="290"/>
      <c r="M245" s="272"/>
      <c r="O245" s="272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  <c r="AA245" s="272"/>
      <c r="AB245" s="272"/>
      <c r="AC245" s="272"/>
      <c r="AD245" s="272"/>
      <c r="AE245" s="272"/>
      <c r="AF245" s="272"/>
      <c r="AG245" s="272"/>
      <c r="AH245" s="272"/>
      <c r="AI245" s="272"/>
    </row>
    <row r="246" spans="2:35" s="278" customFormat="1">
      <c r="B246" s="289"/>
      <c r="C246" s="280"/>
      <c r="G246" s="272"/>
      <c r="H246" s="272"/>
      <c r="I246" s="290"/>
      <c r="J246" s="290"/>
      <c r="K246" s="290"/>
      <c r="L246" s="290"/>
      <c r="M246" s="272"/>
      <c r="O246" s="272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  <c r="AA246" s="272"/>
      <c r="AB246" s="272"/>
      <c r="AC246" s="272"/>
      <c r="AD246" s="272"/>
      <c r="AE246" s="272"/>
      <c r="AF246" s="272"/>
      <c r="AG246" s="272"/>
      <c r="AH246" s="272"/>
      <c r="AI246" s="272"/>
    </row>
    <row r="247" spans="2:35" s="278" customFormat="1">
      <c r="B247" s="289"/>
      <c r="C247" s="280"/>
      <c r="G247" s="272"/>
      <c r="H247" s="272"/>
      <c r="I247" s="290"/>
      <c r="J247" s="290"/>
      <c r="K247" s="290"/>
      <c r="L247" s="290"/>
      <c r="M247" s="272"/>
      <c r="O247" s="272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  <c r="AA247" s="272"/>
      <c r="AB247" s="272"/>
      <c r="AC247" s="272"/>
      <c r="AD247" s="272"/>
      <c r="AE247" s="272"/>
      <c r="AF247" s="272"/>
      <c r="AG247" s="272"/>
      <c r="AH247" s="272"/>
      <c r="AI247" s="272"/>
    </row>
    <row r="248" spans="2:35" s="278" customFormat="1">
      <c r="B248" s="289"/>
      <c r="C248" s="280"/>
      <c r="G248" s="272"/>
      <c r="H248" s="272"/>
      <c r="I248" s="290"/>
      <c r="J248" s="290"/>
      <c r="K248" s="290"/>
      <c r="L248" s="290"/>
      <c r="M248" s="272"/>
      <c r="O248" s="272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  <c r="AA248" s="272"/>
      <c r="AB248" s="272"/>
      <c r="AC248" s="272"/>
      <c r="AD248" s="272"/>
      <c r="AE248" s="272"/>
      <c r="AF248" s="272"/>
      <c r="AG248" s="272"/>
      <c r="AH248" s="272"/>
      <c r="AI248" s="272"/>
    </row>
    <row r="249" spans="2:35" s="278" customFormat="1">
      <c r="B249" s="289"/>
      <c r="C249" s="280"/>
      <c r="G249" s="272"/>
      <c r="H249" s="272"/>
      <c r="I249" s="290"/>
      <c r="J249" s="290"/>
      <c r="K249" s="290"/>
      <c r="L249" s="290"/>
      <c r="M249" s="272"/>
      <c r="O249" s="272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  <c r="AA249" s="272"/>
      <c r="AB249" s="272"/>
      <c r="AC249" s="272"/>
      <c r="AD249" s="272"/>
      <c r="AE249" s="272"/>
      <c r="AF249" s="272"/>
      <c r="AG249" s="272"/>
      <c r="AH249" s="272"/>
      <c r="AI249" s="272"/>
    </row>
    <row r="250" spans="2:35" s="278" customFormat="1">
      <c r="B250" s="289"/>
      <c r="C250" s="280"/>
      <c r="G250" s="272"/>
      <c r="H250" s="272"/>
      <c r="I250" s="290"/>
      <c r="J250" s="290"/>
      <c r="K250" s="290"/>
      <c r="L250" s="290"/>
      <c r="M250" s="272"/>
      <c r="O250" s="272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  <c r="AA250" s="272"/>
      <c r="AB250" s="272"/>
      <c r="AC250" s="272"/>
      <c r="AD250" s="272"/>
      <c r="AE250" s="272"/>
      <c r="AF250" s="272"/>
      <c r="AG250" s="272"/>
      <c r="AH250" s="272"/>
      <c r="AI250" s="272"/>
    </row>
    <row r="251" spans="2:35" s="278" customFormat="1">
      <c r="B251" s="289"/>
      <c r="C251" s="280"/>
      <c r="G251" s="272"/>
      <c r="H251" s="272"/>
      <c r="I251" s="290"/>
      <c r="J251" s="290"/>
      <c r="K251" s="290"/>
      <c r="L251" s="290"/>
      <c r="M251" s="272"/>
      <c r="O251" s="272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  <c r="AA251" s="272"/>
      <c r="AB251" s="272"/>
      <c r="AC251" s="272"/>
      <c r="AD251" s="272"/>
      <c r="AE251" s="272"/>
      <c r="AF251" s="272"/>
      <c r="AG251" s="272"/>
      <c r="AH251" s="272"/>
      <c r="AI251" s="272"/>
    </row>
    <row r="252" spans="2:35" s="278" customFormat="1">
      <c r="B252" s="289"/>
      <c r="C252" s="280"/>
      <c r="G252" s="272"/>
      <c r="H252" s="272"/>
      <c r="I252" s="290"/>
      <c r="J252" s="290"/>
      <c r="K252" s="290"/>
      <c r="L252" s="290"/>
      <c r="M252" s="272"/>
      <c r="O252" s="272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  <c r="AA252" s="272"/>
      <c r="AB252" s="272"/>
      <c r="AC252" s="272"/>
      <c r="AD252" s="272"/>
      <c r="AE252" s="272"/>
      <c r="AF252" s="272"/>
      <c r="AG252" s="272"/>
      <c r="AH252" s="272"/>
      <c r="AI252" s="272"/>
    </row>
    <row r="253" spans="2:35" s="278" customFormat="1">
      <c r="B253" s="289"/>
      <c r="C253" s="280"/>
      <c r="G253" s="272"/>
      <c r="H253" s="272"/>
      <c r="I253" s="290"/>
      <c r="J253" s="290"/>
      <c r="K253" s="290"/>
      <c r="L253" s="290"/>
      <c r="M253" s="272"/>
      <c r="O253" s="272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  <c r="AA253" s="272"/>
      <c r="AB253" s="272"/>
      <c r="AC253" s="272"/>
      <c r="AD253" s="272"/>
      <c r="AE253" s="272"/>
      <c r="AF253" s="272"/>
      <c r="AG253" s="272"/>
      <c r="AH253" s="272"/>
      <c r="AI253" s="272"/>
    </row>
    <row r="254" spans="2:35" s="278" customFormat="1">
      <c r="B254" s="289"/>
      <c r="C254" s="280"/>
      <c r="G254" s="272"/>
      <c r="H254" s="272"/>
      <c r="I254" s="290"/>
      <c r="J254" s="290"/>
      <c r="K254" s="290"/>
      <c r="L254" s="290"/>
      <c r="M254" s="272"/>
      <c r="O254" s="272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  <c r="AA254" s="272"/>
      <c r="AB254" s="272"/>
      <c r="AC254" s="272"/>
      <c r="AD254" s="272"/>
      <c r="AE254" s="272"/>
      <c r="AF254" s="272"/>
      <c r="AG254" s="272"/>
      <c r="AH254" s="272"/>
      <c r="AI254" s="272"/>
    </row>
    <row r="255" spans="2:35" s="278" customFormat="1">
      <c r="B255" s="289"/>
      <c r="C255" s="280"/>
      <c r="G255" s="272"/>
      <c r="H255" s="272"/>
      <c r="I255" s="290"/>
      <c r="J255" s="290"/>
      <c r="K255" s="290"/>
      <c r="L255" s="290"/>
      <c r="M255" s="272"/>
      <c r="O255" s="272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  <c r="AA255" s="272"/>
      <c r="AB255" s="272"/>
      <c r="AC255" s="272"/>
      <c r="AD255" s="272"/>
      <c r="AE255" s="272"/>
      <c r="AF255" s="272"/>
      <c r="AG255" s="272"/>
      <c r="AH255" s="272"/>
      <c r="AI255" s="272"/>
    </row>
    <row r="256" spans="2:35" s="278" customFormat="1">
      <c r="B256" s="289"/>
      <c r="C256" s="280"/>
      <c r="G256" s="272"/>
      <c r="H256" s="272"/>
      <c r="I256" s="290"/>
      <c r="J256" s="290"/>
      <c r="K256" s="290"/>
      <c r="L256" s="290"/>
      <c r="M256" s="272"/>
      <c r="O256" s="272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  <c r="AA256" s="272"/>
      <c r="AB256" s="272"/>
      <c r="AC256" s="272"/>
      <c r="AD256" s="272"/>
      <c r="AE256" s="272"/>
      <c r="AF256" s="272"/>
      <c r="AG256" s="272"/>
      <c r="AH256" s="272"/>
      <c r="AI256" s="272"/>
    </row>
    <row r="257" spans="2:35" s="278" customFormat="1">
      <c r="B257" s="289"/>
      <c r="C257" s="280"/>
      <c r="G257" s="272"/>
      <c r="H257" s="272"/>
      <c r="I257" s="290"/>
      <c r="J257" s="290"/>
      <c r="K257" s="290"/>
      <c r="L257" s="290"/>
      <c r="M257" s="272"/>
      <c r="O257" s="272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  <c r="AA257" s="272"/>
      <c r="AB257" s="272"/>
      <c r="AC257" s="272"/>
      <c r="AD257" s="272"/>
      <c r="AE257" s="272"/>
      <c r="AF257" s="272"/>
      <c r="AG257" s="272"/>
      <c r="AH257" s="272"/>
      <c r="AI257" s="272"/>
    </row>
    <row r="258" spans="2:35" s="278" customFormat="1">
      <c r="B258" s="289"/>
      <c r="C258" s="280"/>
      <c r="G258" s="272"/>
      <c r="H258" s="272"/>
      <c r="I258" s="290"/>
      <c r="J258" s="290"/>
      <c r="K258" s="290"/>
      <c r="L258" s="290"/>
      <c r="M258" s="272"/>
      <c r="O258" s="272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  <c r="AA258" s="272"/>
      <c r="AB258" s="272"/>
      <c r="AC258" s="272"/>
      <c r="AD258" s="272"/>
      <c r="AE258" s="272"/>
      <c r="AF258" s="272"/>
      <c r="AG258" s="272"/>
      <c r="AH258" s="272"/>
      <c r="AI258" s="272"/>
    </row>
    <row r="259" spans="2:35" s="278" customFormat="1">
      <c r="B259" s="289"/>
      <c r="C259" s="280"/>
      <c r="G259" s="272"/>
      <c r="H259" s="272"/>
      <c r="I259" s="290"/>
      <c r="J259" s="290"/>
      <c r="K259" s="290"/>
      <c r="L259" s="290"/>
      <c r="M259" s="272"/>
      <c r="O259" s="272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  <c r="AA259" s="272"/>
      <c r="AB259" s="272"/>
      <c r="AC259" s="272"/>
      <c r="AD259" s="272"/>
      <c r="AE259" s="272"/>
      <c r="AF259" s="272"/>
      <c r="AG259" s="272"/>
      <c r="AH259" s="272"/>
      <c r="AI259" s="272"/>
    </row>
    <row r="260" spans="2:35" s="278" customFormat="1">
      <c r="B260" s="289"/>
      <c r="C260" s="280"/>
      <c r="G260" s="272"/>
      <c r="H260" s="272"/>
      <c r="I260" s="290"/>
      <c r="J260" s="290"/>
      <c r="K260" s="290"/>
      <c r="L260" s="290"/>
      <c r="M260" s="272"/>
      <c r="O260" s="272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  <c r="AA260" s="272"/>
      <c r="AB260" s="272"/>
      <c r="AC260" s="272"/>
      <c r="AD260" s="272"/>
      <c r="AE260" s="272"/>
      <c r="AF260" s="272"/>
      <c r="AG260" s="272"/>
      <c r="AH260" s="272"/>
      <c r="AI260" s="272"/>
    </row>
    <row r="261" spans="2:35" s="278" customFormat="1">
      <c r="B261" s="289"/>
      <c r="C261" s="280"/>
      <c r="G261" s="272"/>
      <c r="H261" s="272"/>
      <c r="I261" s="290"/>
      <c r="J261" s="290"/>
      <c r="K261" s="290"/>
      <c r="L261" s="290"/>
      <c r="M261" s="272"/>
      <c r="O261" s="272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  <c r="AA261" s="272"/>
      <c r="AB261" s="272"/>
      <c r="AC261" s="272"/>
      <c r="AD261" s="272"/>
      <c r="AE261" s="272"/>
      <c r="AF261" s="272"/>
      <c r="AG261" s="272"/>
      <c r="AH261" s="272"/>
      <c r="AI261" s="272"/>
    </row>
    <row r="262" spans="2:35" s="278" customFormat="1">
      <c r="B262" s="289"/>
      <c r="C262" s="280"/>
      <c r="G262" s="272"/>
      <c r="H262" s="272"/>
      <c r="I262" s="290"/>
      <c r="J262" s="290"/>
      <c r="K262" s="290"/>
      <c r="L262" s="290"/>
      <c r="M262" s="272"/>
      <c r="O262" s="272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  <c r="AA262" s="272"/>
      <c r="AB262" s="272"/>
      <c r="AC262" s="272"/>
      <c r="AD262" s="272"/>
      <c r="AE262" s="272"/>
      <c r="AF262" s="272"/>
      <c r="AG262" s="272"/>
      <c r="AH262" s="272"/>
      <c r="AI262" s="272"/>
    </row>
    <row r="263" spans="2:35" s="278" customFormat="1">
      <c r="B263" s="289"/>
      <c r="C263" s="280"/>
      <c r="G263" s="272"/>
      <c r="H263" s="272"/>
      <c r="I263" s="290"/>
      <c r="J263" s="290"/>
      <c r="K263" s="290"/>
      <c r="L263" s="290"/>
      <c r="M263" s="272"/>
      <c r="O263" s="272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  <c r="AA263" s="272"/>
      <c r="AB263" s="272"/>
      <c r="AC263" s="272"/>
      <c r="AD263" s="272"/>
      <c r="AE263" s="272"/>
      <c r="AF263" s="272"/>
      <c r="AG263" s="272"/>
      <c r="AH263" s="272"/>
      <c r="AI263" s="272"/>
    </row>
    <row r="264" spans="2:35" s="278" customFormat="1">
      <c r="B264" s="289"/>
      <c r="C264" s="280"/>
      <c r="G264" s="272"/>
      <c r="H264" s="272"/>
      <c r="I264" s="290"/>
      <c r="J264" s="290"/>
      <c r="K264" s="290"/>
      <c r="L264" s="290"/>
      <c r="M264" s="272"/>
      <c r="O264" s="272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  <c r="AA264" s="272"/>
      <c r="AB264" s="272"/>
      <c r="AC264" s="272"/>
      <c r="AD264" s="272"/>
      <c r="AE264" s="272"/>
      <c r="AF264" s="272"/>
      <c r="AG264" s="272"/>
      <c r="AH264" s="272"/>
      <c r="AI264" s="272"/>
    </row>
    <row r="265" spans="2:35" s="278" customFormat="1">
      <c r="B265" s="289"/>
      <c r="C265" s="280"/>
      <c r="G265" s="272"/>
      <c r="H265" s="272"/>
      <c r="I265" s="290"/>
      <c r="J265" s="290"/>
      <c r="K265" s="290"/>
      <c r="L265" s="290"/>
      <c r="M265" s="272"/>
      <c r="O265" s="272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  <c r="AA265" s="272"/>
      <c r="AB265" s="272"/>
      <c r="AC265" s="272"/>
      <c r="AD265" s="272"/>
      <c r="AE265" s="272"/>
      <c r="AF265" s="272"/>
      <c r="AG265" s="272"/>
      <c r="AH265" s="272"/>
      <c r="AI265" s="272"/>
    </row>
    <row r="266" spans="2:35" s="278" customFormat="1">
      <c r="B266" s="289"/>
      <c r="C266" s="280"/>
      <c r="G266" s="272"/>
      <c r="H266" s="272"/>
      <c r="I266" s="290"/>
      <c r="J266" s="290"/>
      <c r="K266" s="290"/>
      <c r="L266" s="290"/>
      <c r="M266" s="272"/>
      <c r="O266" s="272"/>
      <c r="P266" s="272"/>
      <c r="Q266" s="272"/>
      <c r="R266" s="272"/>
      <c r="S266" s="272"/>
      <c r="T266" s="272"/>
      <c r="U266" s="272"/>
      <c r="V266" s="272"/>
      <c r="W266" s="272"/>
      <c r="X266" s="272"/>
      <c r="Y266" s="272"/>
      <c r="Z266" s="272"/>
      <c r="AA266" s="272"/>
      <c r="AB266" s="272"/>
      <c r="AC266" s="272"/>
      <c r="AD266" s="272"/>
      <c r="AE266" s="272"/>
      <c r="AF266" s="272"/>
      <c r="AG266" s="272"/>
      <c r="AH266" s="272"/>
      <c r="AI266" s="272"/>
    </row>
    <row r="267" spans="2:35" s="278" customFormat="1">
      <c r="B267" s="289"/>
      <c r="C267" s="280"/>
      <c r="G267" s="272"/>
      <c r="H267" s="272"/>
      <c r="I267" s="290"/>
      <c r="J267" s="290"/>
      <c r="K267" s="290"/>
      <c r="L267" s="290"/>
      <c r="M267" s="272"/>
      <c r="O267" s="272"/>
      <c r="P267" s="272"/>
      <c r="Q267" s="272"/>
      <c r="R267" s="272"/>
      <c r="S267" s="272"/>
      <c r="T267" s="272"/>
      <c r="U267" s="272"/>
      <c r="V267" s="272"/>
      <c r="W267" s="272"/>
      <c r="X267" s="272"/>
      <c r="Y267" s="272"/>
      <c r="Z267" s="272"/>
      <c r="AA267" s="272"/>
      <c r="AB267" s="272"/>
      <c r="AC267" s="272"/>
      <c r="AD267" s="272"/>
      <c r="AE267" s="272"/>
      <c r="AF267" s="272"/>
      <c r="AG267" s="272"/>
      <c r="AH267" s="272"/>
      <c r="AI267" s="272"/>
    </row>
    <row r="268" spans="2:35" s="278" customFormat="1">
      <c r="B268" s="289"/>
      <c r="C268" s="280"/>
      <c r="G268" s="272"/>
      <c r="H268" s="272"/>
      <c r="I268" s="290"/>
      <c r="J268" s="290"/>
      <c r="K268" s="290"/>
      <c r="L268" s="290"/>
      <c r="M268" s="272"/>
      <c r="O268" s="272"/>
      <c r="P268" s="272"/>
      <c r="Q268" s="272"/>
      <c r="R268" s="272"/>
      <c r="S268" s="272"/>
      <c r="T268" s="272"/>
      <c r="U268" s="272"/>
      <c r="V268" s="272"/>
      <c r="W268" s="272"/>
      <c r="X268" s="272"/>
      <c r="Y268" s="272"/>
      <c r="Z268" s="272"/>
      <c r="AA268" s="272"/>
      <c r="AB268" s="272"/>
      <c r="AC268" s="272"/>
      <c r="AD268" s="272"/>
      <c r="AE268" s="272"/>
      <c r="AF268" s="272"/>
      <c r="AG268" s="272"/>
      <c r="AH268" s="272"/>
      <c r="AI268" s="272"/>
    </row>
    <row r="269" spans="2:35" s="278" customFormat="1">
      <c r="B269" s="289"/>
      <c r="C269" s="280"/>
      <c r="G269" s="272"/>
      <c r="H269" s="272"/>
      <c r="I269" s="290"/>
      <c r="J269" s="290"/>
      <c r="K269" s="290"/>
      <c r="L269" s="290"/>
      <c r="M269" s="272"/>
      <c r="O269" s="272"/>
      <c r="P269" s="272"/>
      <c r="Q269" s="272"/>
      <c r="R269" s="272"/>
      <c r="S269" s="272"/>
      <c r="T269" s="272"/>
      <c r="U269" s="272"/>
      <c r="V269" s="272"/>
      <c r="W269" s="272"/>
      <c r="X269" s="272"/>
      <c r="Y269" s="272"/>
      <c r="Z269" s="272"/>
      <c r="AA269" s="272"/>
      <c r="AB269" s="272"/>
      <c r="AC269" s="272"/>
      <c r="AD269" s="272"/>
      <c r="AE269" s="272"/>
      <c r="AF269" s="272"/>
      <c r="AG269" s="272"/>
      <c r="AH269" s="272"/>
      <c r="AI269" s="272"/>
    </row>
    <row r="270" spans="2:35" s="278" customFormat="1">
      <c r="B270" s="289"/>
      <c r="C270" s="280"/>
      <c r="G270" s="272"/>
      <c r="H270" s="272"/>
      <c r="I270" s="290"/>
      <c r="J270" s="290"/>
      <c r="K270" s="290"/>
      <c r="L270" s="290"/>
      <c r="M270" s="272"/>
      <c r="O270" s="272"/>
      <c r="P270" s="272"/>
      <c r="Q270" s="272"/>
      <c r="R270" s="272"/>
      <c r="S270" s="272"/>
      <c r="T270" s="272"/>
      <c r="U270" s="272"/>
      <c r="V270" s="272"/>
      <c r="W270" s="272"/>
      <c r="X270" s="272"/>
      <c r="Y270" s="272"/>
      <c r="Z270" s="272"/>
      <c r="AA270" s="272"/>
      <c r="AB270" s="272"/>
      <c r="AC270" s="272"/>
      <c r="AD270" s="272"/>
      <c r="AE270" s="272"/>
      <c r="AF270" s="272"/>
      <c r="AG270" s="272"/>
      <c r="AH270" s="272"/>
      <c r="AI270" s="272"/>
    </row>
    <row r="271" spans="2:35" s="278" customFormat="1">
      <c r="B271" s="289"/>
      <c r="C271" s="280"/>
      <c r="G271" s="272"/>
      <c r="H271" s="272"/>
      <c r="I271" s="290"/>
      <c r="J271" s="290"/>
      <c r="K271" s="290"/>
      <c r="L271" s="290"/>
      <c r="M271" s="272"/>
      <c r="O271" s="272"/>
      <c r="P271" s="272"/>
      <c r="Q271" s="272"/>
      <c r="R271" s="272"/>
      <c r="S271" s="272"/>
      <c r="T271" s="272"/>
      <c r="U271" s="272"/>
      <c r="V271" s="272"/>
      <c r="W271" s="272"/>
      <c r="X271" s="272"/>
      <c r="Y271" s="272"/>
      <c r="Z271" s="272"/>
      <c r="AA271" s="272"/>
      <c r="AB271" s="272"/>
      <c r="AC271" s="272"/>
      <c r="AD271" s="272"/>
      <c r="AE271" s="272"/>
      <c r="AF271" s="272"/>
      <c r="AG271" s="272"/>
      <c r="AH271" s="272"/>
      <c r="AI271" s="272"/>
    </row>
    <row r="272" spans="2:35" s="278" customFormat="1">
      <c r="B272" s="289"/>
      <c r="C272" s="280"/>
      <c r="G272" s="272"/>
      <c r="H272" s="272"/>
      <c r="I272" s="290"/>
      <c r="J272" s="290"/>
      <c r="K272" s="290"/>
      <c r="L272" s="290"/>
      <c r="M272" s="272"/>
      <c r="O272" s="272"/>
      <c r="P272" s="272"/>
      <c r="Q272" s="272"/>
      <c r="R272" s="272"/>
      <c r="S272" s="272"/>
      <c r="T272" s="272"/>
      <c r="U272" s="272"/>
      <c r="V272" s="272"/>
      <c r="W272" s="272"/>
      <c r="X272" s="272"/>
      <c r="Y272" s="272"/>
      <c r="Z272" s="272"/>
      <c r="AA272" s="272"/>
      <c r="AB272" s="272"/>
      <c r="AC272" s="272"/>
      <c r="AD272" s="272"/>
      <c r="AE272" s="272"/>
      <c r="AF272" s="272"/>
      <c r="AG272" s="272"/>
      <c r="AH272" s="272"/>
      <c r="AI272" s="272"/>
    </row>
    <row r="273" spans="2:35" s="278" customFormat="1">
      <c r="B273" s="289"/>
      <c r="C273" s="280"/>
      <c r="G273" s="272"/>
      <c r="H273" s="272"/>
      <c r="I273" s="290"/>
      <c r="J273" s="290"/>
      <c r="K273" s="290"/>
      <c r="L273" s="290"/>
      <c r="M273" s="272"/>
      <c r="O273" s="272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  <c r="AA273" s="272"/>
      <c r="AB273" s="272"/>
      <c r="AC273" s="272"/>
      <c r="AD273" s="272"/>
      <c r="AE273" s="272"/>
      <c r="AF273" s="272"/>
      <c r="AG273" s="272"/>
      <c r="AH273" s="272"/>
      <c r="AI273" s="272"/>
    </row>
    <row r="274" spans="2:35" s="278" customFormat="1">
      <c r="B274" s="289"/>
      <c r="C274" s="280"/>
      <c r="G274" s="272"/>
      <c r="H274" s="272"/>
      <c r="I274" s="290"/>
      <c r="J274" s="290"/>
      <c r="K274" s="290"/>
      <c r="L274" s="290"/>
      <c r="M274" s="272"/>
      <c r="O274" s="272"/>
      <c r="P274" s="272"/>
      <c r="Q274" s="272"/>
      <c r="R274" s="272"/>
      <c r="S274" s="272"/>
      <c r="T274" s="272"/>
      <c r="U274" s="272"/>
      <c r="V274" s="272"/>
      <c r="W274" s="272"/>
      <c r="X274" s="272"/>
      <c r="Y274" s="272"/>
      <c r="Z274" s="272"/>
      <c r="AA274" s="272"/>
      <c r="AB274" s="272"/>
      <c r="AC274" s="272"/>
      <c r="AD274" s="272"/>
      <c r="AE274" s="272"/>
      <c r="AF274" s="272"/>
      <c r="AG274" s="272"/>
      <c r="AH274" s="272"/>
      <c r="AI274" s="272"/>
    </row>
    <row r="275" spans="2:35" s="278" customFormat="1">
      <c r="B275" s="289"/>
      <c r="C275" s="280"/>
      <c r="G275" s="272"/>
      <c r="H275" s="272"/>
      <c r="I275" s="290"/>
      <c r="J275" s="290"/>
      <c r="K275" s="290"/>
      <c r="L275" s="290"/>
      <c r="M275" s="272"/>
      <c r="O275" s="272"/>
      <c r="P275" s="272"/>
      <c r="Q275" s="272"/>
      <c r="R275" s="272"/>
      <c r="S275" s="272"/>
      <c r="T275" s="272"/>
      <c r="U275" s="272"/>
      <c r="V275" s="272"/>
      <c r="W275" s="272"/>
      <c r="X275" s="272"/>
      <c r="Y275" s="272"/>
      <c r="Z275" s="272"/>
      <c r="AA275" s="272"/>
      <c r="AB275" s="272"/>
      <c r="AC275" s="272"/>
      <c r="AD275" s="272"/>
      <c r="AE275" s="272"/>
      <c r="AF275" s="272"/>
      <c r="AG275" s="272"/>
      <c r="AH275" s="272"/>
      <c r="AI275" s="272"/>
    </row>
    <row r="276" spans="2:35" s="278" customFormat="1">
      <c r="B276" s="289"/>
      <c r="C276" s="280"/>
      <c r="G276" s="272"/>
      <c r="H276" s="272"/>
      <c r="I276" s="290"/>
      <c r="J276" s="290"/>
      <c r="K276" s="290"/>
      <c r="L276" s="290"/>
      <c r="M276" s="272"/>
      <c r="O276" s="272"/>
      <c r="P276" s="272"/>
      <c r="Q276" s="272"/>
      <c r="R276" s="272"/>
      <c r="S276" s="272"/>
      <c r="T276" s="272"/>
      <c r="U276" s="272"/>
      <c r="V276" s="272"/>
      <c r="W276" s="272"/>
      <c r="X276" s="272"/>
      <c r="Y276" s="272"/>
      <c r="Z276" s="272"/>
      <c r="AA276" s="272"/>
      <c r="AB276" s="272"/>
      <c r="AC276" s="272"/>
      <c r="AD276" s="272"/>
      <c r="AE276" s="272"/>
      <c r="AF276" s="272"/>
      <c r="AG276" s="272"/>
      <c r="AH276" s="272"/>
      <c r="AI276" s="272"/>
    </row>
    <row r="277" spans="2:35" s="278" customFormat="1">
      <c r="B277" s="289"/>
      <c r="C277" s="280"/>
      <c r="G277" s="272"/>
      <c r="H277" s="272"/>
      <c r="I277" s="290"/>
      <c r="J277" s="290"/>
      <c r="K277" s="290"/>
      <c r="L277" s="290"/>
      <c r="M277" s="272"/>
      <c r="O277" s="272"/>
      <c r="P277" s="272"/>
      <c r="Q277" s="272"/>
      <c r="R277" s="272"/>
      <c r="S277" s="272"/>
      <c r="T277" s="272"/>
      <c r="U277" s="272"/>
      <c r="V277" s="272"/>
      <c r="W277" s="272"/>
      <c r="X277" s="272"/>
      <c r="Y277" s="272"/>
      <c r="Z277" s="272"/>
      <c r="AA277" s="272"/>
      <c r="AB277" s="272"/>
      <c r="AC277" s="272"/>
      <c r="AD277" s="272"/>
      <c r="AE277" s="272"/>
      <c r="AF277" s="272"/>
      <c r="AG277" s="272"/>
      <c r="AH277" s="272"/>
      <c r="AI277" s="272"/>
    </row>
    <row r="278" spans="2:35" s="278" customFormat="1">
      <c r="B278" s="289"/>
      <c r="C278" s="280"/>
      <c r="G278" s="272"/>
      <c r="H278" s="272"/>
      <c r="I278" s="290"/>
      <c r="J278" s="290"/>
      <c r="K278" s="290"/>
      <c r="L278" s="290"/>
      <c r="M278" s="272"/>
      <c r="O278" s="272"/>
      <c r="P278" s="272"/>
      <c r="Q278" s="272"/>
      <c r="R278" s="272"/>
      <c r="S278" s="272"/>
      <c r="T278" s="272"/>
      <c r="U278" s="272"/>
      <c r="V278" s="272"/>
      <c r="W278" s="272"/>
      <c r="X278" s="272"/>
      <c r="Y278" s="272"/>
      <c r="Z278" s="272"/>
      <c r="AA278" s="272"/>
      <c r="AB278" s="272"/>
      <c r="AC278" s="272"/>
      <c r="AD278" s="272"/>
      <c r="AE278" s="272"/>
      <c r="AF278" s="272"/>
      <c r="AG278" s="272"/>
      <c r="AH278" s="272"/>
      <c r="AI278" s="272"/>
    </row>
    <row r="279" spans="2:35" s="278" customFormat="1">
      <c r="B279" s="289"/>
      <c r="C279" s="280"/>
      <c r="G279" s="272"/>
      <c r="H279" s="272"/>
      <c r="I279" s="290"/>
      <c r="J279" s="290"/>
      <c r="K279" s="290"/>
      <c r="L279" s="290"/>
      <c r="M279" s="272"/>
      <c r="O279" s="272"/>
      <c r="P279" s="272"/>
      <c r="Q279" s="272"/>
      <c r="R279" s="272"/>
      <c r="S279" s="272"/>
      <c r="T279" s="272"/>
      <c r="U279" s="272"/>
      <c r="V279" s="272"/>
      <c r="W279" s="272"/>
      <c r="X279" s="272"/>
      <c r="Y279" s="272"/>
      <c r="Z279" s="272"/>
      <c r="AA279" s="272"/>
      <c r="AB279" s="272"/>
      <c r="AC279" s="272"/>
      <c r="AD279" s="272"/>
      <c r="AE279" s="272"/>
      <c r="AF279" s="272"/>
      <c r="AG279" s="272"/>
      <c r="AH279" s="272"/>
      <c r="AI279" s="272"/>
    </row>
    <row r="280" spans="2:35" s="278" customFormat="1">
      <c r="B280" s="289"/>
      <c r="C280" s="280"/>
      <c r="G280" s="272"/>
      <c r="H280" s="272"/>
      <c r="I280" s="290"/>
      <c r="J280" s="290"/>
      <c r="K280" s="290"/>
      <c r="L280" s="290"/>
      <c r="M280" s="272"/>
      <c r="O280" s="272"/>
      <c r="P280" s="272"/>
      <c r="Q280" s="272"/>
      <c r="R280" s="272"/>
      <c r="S280" s="272"/>
      <c r="T280" s="272"/>
      <c r="U280" s="272"/>
      <c r="V280" s="272"/>
      <c r="W280" s="272"/>
      <c r="X280" s="272"/>
      <c r="Y280" s="272"/>
      <c r="Z280" s="272"/>
      <c r="AA280" s="272"/>
      <c r="AB280" s="272"/>
      <c r="AC280" s="272"/>
      <c r="AD280" s="272"/>
      <c r="AE280" s="272"/>
      <c r="AF280" s="272"/>
      <c r="AG280" s="272"/>
      <c r="AH280" s="272"/>
      <c r="AI280" s="272"/>
    </row>
    <row r="281" spans="2:35" s="278" customFormat="1">
      <c r="B281" s="289"/>
      <c r="C281" s="280"/>
      <c r="G281" s="272"/>
      <c r="H281" s="272"/>
      <c r="I281" s="290"/>
      <c r="J281" s="290"/>
      <c r="K281" s="290"/>
      <c r="L281" s="290"/>
      <c r="M281" s="272"/>
      <c r="O281" s="272"/>
      <c r="P281" s="272"/>
      <c r="Q281" s="272"/>
      <c r="R281" s="272"/>
      <c r="S281" s="272"/>
      <c r="T281" s="272"/>
      <c r="U281" s="272"/>
      <c r="V281" s="272"/>
      <c r="W281" s="272"/>
      <c r="X281" s="272"/>
      <c r="Y281" s="272"/>
      <c r="Z281" s="272"/>
      <c r="AA281" s="272"/>
      <c r="AB281" s="272"/>
      <c r="AC281" s="272"/>
      <c r="AD281" s="272"/>
      <c r="AE281" s="272"/>
      <c r="AF281" s="272"/>
      <c r="AG281" s="272"/>
      <c r="AH281" s="272"/>
      <c r="AI281" s="272"/>
    </row>
    <row r="282" spans="2:35" s="278" customFormat="1">
      <c r="B282" s="289"/>
      <c r="C282" s="280"/>
      <c r="G282" s="272"/>
      <c r="H282" s="272"/>
      <c r="I282" s="290"/>
      <c r="J282" s="290"/>
      <c r="K282" s="290"/>
      <c r="L282" s="290"/>
      <c r="M282" s="272"/>
      <c r="O282" s="272"/>
      <c r="P282" s="272"/>
      <c r="Q282" s="272"/>
      <c r="R282" s="272"/>
      <c r="S282" s="272"/>
      <c r="T282" s="272"/>
      <c r="U282" s="272"/>
      <c r="V282" s="272"/>
      <c r="W282" s="272"/>
      <c r="X282" s="272"/>
      <c r="Y282" s="272"/>
      <c r="Z282" s="272"/>
      <c r="AA282" s="272"/>
      <c r="AB282" s="272"/>
      <c r="AC282" s="272"/>
      <c r="AD282" s="272"/>
      <c r="AE282" s="272"/>
      <c r="AF282" s="272"/>
      <c r="AG282" s="272"/>
      <c r="AH282" s="272"/>
      <c r="AI282" s="272"/>
    </row>
    <row r="283" spans="2:35" s="278" customFormat="1">
      <c r="B283" s="289"/>
      <c r="C283" s="280"/>
      <c r="G283" s="272"/>
      <c r="H283" s="272"/>
      <c r="I283" s="290"/>
      <c r="J283" s="290"/>
      <c r="K283" s="290"/>
      <c r="L283" s="290"/>
      <c r="M283" s="272"/>
      <c r="O283" s="272"/>
      <c r="P283" s="272"/>
      <c r="Q283" s="272"/>
      <c r="R283" s="272"/>
      <c r="S283" s="272"/>
      <c r="T283" s="272"/>
      <c r="U283" s="272"/>
      <c r="V283" s="272"/>
      <c r="W283" s="272"/>
      <c r="X283" s="272"/>
      <c r="Y283" s="272"/>
      <c r="Z283" s="272"/>
      <c r="AA283" s="272"/>
      <c r="AB283" s="272"/>
      <c r="AC283" s="272"/>
      <c r="AD283" s="272"/>
      <c r="AE283" s="272"/>
      <c r="AF283" s="272"/>
      <c r="AG283" s="272"/>
      <c r="AH283" s="272"/>
      <c r="AI283" s="272"/>
    </row>
    <row r="284" spans="2:35" s="278" customFormat="1">
      <c r="B284" s="289"/>
      <c r="C284" s="280"/>
      <c r="G284" s="272"/>
      <c r="H284" s="272"/>
      <c r="I284" s="290"/>
      <c r="J284" s="290"/>
      <c r="K284" s="290"/>
      <c r="L284" s="290"/>
      <c r="M284" s="272"/>
      <c r="O284" s="272"/>
      <c r="P284" s="272"/>
      <c r="Q284" s="272"/>
      <c r="R284" s="272"/>
      <c r="S284" s="272"/>
      <c r="T284" s="272"/>
      <c r="U284" s="272"/>
      <c r="V284" s="272"/>
      <c r="W284" s="272"/>
      <c r="X284" s="272"/>
      <c r="Y284" s="272"/>
      <c r="Z284" s="272"/>
      <c r="AA284" s="272"/>
      <c r="AB284" s="272"/>
      <c r="AC284" s="272"/>
      <c r="AD284" s="272"/>
      <c r="AE284" s="272"/>
      <c r="AF284" s="272"/>
      <c r="AG284" s="272"/>
      <c r="AH284" s="272"/>
      <c r="AI284" s="272"/>
    </row>
    <row r="285" spans="2:35" s="278" customFormat="1">
      <c r="B285" s="289"/>
      <c r="C285" s="280"/>
      <c r="G285" s="272"/>
      <c r="H285" s="272"/>
      <c r="I285" s="290"/>
      <c r="J285" s="290"/>
      <c r="K285" s="290"/>
      <c r="L285" s="290"/>
      <c r="M285" s="272"/>
      <c r="O285" s="272"/>
      <c r="P285" s="272"/>
      <c r="Q285" s="272"/>
      <c r="R285" s="272"/>
      <c r="S285" s="272"/>
      <c r="T285" s="272"/>
      <c r="U285" s="272"/>
      <c r="V285" s="272"/>
      <c r="W285" s="272"/>
      <c r="X285" s="272"/>
      <c r="Y285" s="272"/>
      <c r="Z285" s="272"/>
      <c r="AA285" s="272"/>
      <c r="AB285" s="272"/>
      <c r="AC285" s="272"/>
      <c r="AD285" s="272"/>
      <c r="AE285" s="272"/>
      <c r="AF285" s="272"/>
      <c r="AG285" s="272"/>
      <c r="AH285" s="272"/>
      <c r="AI285" s="272"/>
    </row>
    <row r="286" spans="2:35" s="278" customFormat="1">
      <c r="B286" s="289"/>
      <c r="C286" s="280"/>
      <c r="G286" s="272"/>
      <c r="H286" s="272"/>
      <c r="I286" s="290"/>
      <c r="J286" s="290"/>
      <c r="K286" s="290"/>
      <c r="L286" s="290"/>
      <c r="M286" s="272"/>
      <c r="O286" s="272"/>
      <c r="P286" s="272"/>
      <c r="Q286" s="272"/>
      <c r="R286" s="272"/>
      <c r="S286" s="272"/>
      <c r="T286" s="272"/>
      <c r="U286" s="272"/>
      <c r="V286" s="272"/>
      <c r="W286" s="272"/>
      <c r="X286" s="272"/>
      <c r="Y286" s="272"/>
      <c r="Z286" s="272"/>
      <c r="AA286" s="272"/>
      <c r="AB286" s="272"/>
      <c r="AC286" s="272"/>
      <c r="AD286" s="272"/>
      <c r="AE286" s="272"/>
      <c r="AF286" s="272"/>
      <c r="AG286" s="272"/>
      <c r="AH286" s="272"/>
      <c r="AI286" s="272"/>
    </row>
    <row r="287" spans="2:35" s="278" customFormat="1">
      <c r="B287" s="289"/>
      <c r="C287" s="280"/>
      <c r="G287" s="272"/>
      <c r="H287" s="272"/>
      <c r="I287" s="290"/>
      <c r="J287" s="290"/>
      <c r="K287" s="290"/>
      <c r="L287" s="290"/>
      <c r="M287" s="272"/>
      <c r="O287" s="272"/>
      <c r="P287" s="272"/>
      <c r="Q287" s="272"/>
      <c r="R287" s="272"/>
      <c r="S287" s="272"/>
      <c r="T287" s="272"/>
      <c r="U287" s="272"/>
      <c r="V287" s="272"/>
      <c r="W287" s="272"/>
      <c r="X287" s="272"/>
      <c r="Y287" s="272"/>
      <c r="Z287" s="272"/>
      <c r="AA287" s="272"/>
      <c r="AB287" s="272"/>
      <c r="AC287" s="272"/>
      <c r="AD287" s="272"/>
      <c r="AE287" s="272"/>
      <c r="AF287" s="272"/>
      <c r="AG287" s="272"/>
      <c r="AH287" s="272"/>
      <c r="AI287" s="272"/>
    </row>
    <row r="288" spans="2:35" s="278" customFormat="1">
      <c r="B288" s="289"/>
      <c r="C288" s="280"/>
      <c r="G288" s="272"/>
      <c r="H288" s="272"/>
      <c r="I288" s="290"/>
      <c r="J288" s="290"/>
      <c r="K288" s="290"/>
      <c r="L288" s="290"/>
      <c r="M288" s="272"/>
      <c r="O288" s="272"/>
      <c r="P288" s="272"/>
      <c r="Q288" s="272"/>
      <c r="R288" s="272"/>
      <c r="S288" s="272"/>
      <c r="T288" s="272"/>
      <c r="U288" s="272"/>
      <c r="V288" s="272"/>
      <c r="W288" s="272"/>
      <c r="X288" s="272"/>
      <c r="Y288" s="272"/>
      <c r="Z288" s="272"/>
      <c r="AA288" s="272"/>
      <c r="AB288" s="272"/>
      <c r="AC288" s="272"/>
      <c r="AD288" s="272"/>
      <c r="AE288" s="272"/>
      <c r="AF288" s="272"/>
      <c r="AG288" s="272"/>
      <c r="AH288" s="272"/>
      <c r="AI288" s="272"/>
    </row>
    <row r="289" spans="2:35" s="278" customFormat="1">
      <c r="B289" s="289"/>
      <c r="C289" s="280"/>
      <c r="G289" s="272"/>
      <c r="H289" s="272"/>
      <c r="I289" s="290"/>
      <c r="J289" s="290"/>
      <c r="K289" s="290"/>
      <c r="L289" s="290"/>
      <c r="M289" s="272"/>
      <c r="O289" s="272"/>
      <c r="P289" s="272"/>
      <c r="Q289" s="272"/>
      <c r="R289" s="272"/>
      <c r="S289" s="272"/>
      <c r="T289" s="272"/>
      <c r="U289" s="272"/>
      <c r="V289" s="272"/>
      <c r="W289" s="272"/>
      <c r="X289" s="272"/>
      <c r="Y289" s="272"/>
      <c r="Z289" s="272"/>
      <c r="AA289" s="272"/>
      <c r="AB289" s="272"/>
      <c r="AC289" s="272"/>
      <c r="AD289" s="272"/>
      <c r="AE289" s="272"/>
      <c r="AF289" s="272"/>
      <c r="AG289" s="272"/>
      <c r="AH289" s="272"/>
      <c r="AI289" s="272"/>
    </row>
    <row r="290" spans="2:35" s="278" customFormat="1">
      <c r="B290" s="289"/>
      <c r="C290" s="280"/>
      <c r="G290" s="272"/>
      <c r="H290" s="272"/>
      <c r="I290" s="290"/>
      <c r="J290" s="290"/>
      <c r="K290" s="290"/>
      <c r="L290" s="290"/>
      <c r="M290" s="272"/>
      <c r="O290" s="272"/>
      <c r="P290" s="272"/>
      <c r="Q290" s="272"/>
      <c r="R290" s="272"/>
      <c r="S290" s="272"/>
      <c r="T290" s="272"/>
      <c r="U290" s="272"/>
      <c r="V290" s="272"/>
      <c r="W290" s="272"/>
      <c r="X290" s="272"/>
      <c r="Y290" s="272"/>
      <c r="Z290" s="272"/>
      <c r="AA290" s="272"/>
      <c r="AB290" s="272"/>
      <c r="AC290" s="272"/>
      <c r="AD290" s="272"/>
      <c r="AE290" s="272"/>
      <c r="AF290" s="272"/>
      <c r="AG290" s="272"/>
      <c r="AH290" s="272"/>
      <c r="AI290" s="272"/>
    </row>
    <row r="291" spans="2:35" s="278" customFormat="1">
      <c r="B291" s="289"/>
      <c r="C291" s="280"/>
      <c r="G291" s="272"/>
      <c r="H291" s="272"/>
      <c r="I291" s="290"/>
      <c r="J291" s="290"/>
      <c r="K291" s="290"/>
      <c r="L291" s="290"/>
      <c r="M291" s="272"/>
      <c r="O291" s="272"/>
      <c r="P291" s="272"/>
      <c r="Q291" s="272"/>
      <c r="R291" s="272"/>
      <c r="S291" s="272"/>
      <c r="T291" s="272"/>
      <c r="U291" s="272"/>
      <c r="V291" s="272"/>
      <c r="W291" s="272"/>
      <c r="X291" s="272"/>
      <c r="Y291" s="272"/>
      <c r="Z291" s="272"/>
      <c r="AA291" s="272"/>
      <c r="AB291" s="272"/>
      <c r="AC291" s="272"/>
      <c r="AD291" s="272"/>
      <c r="AE291" s="272"/>
      <c r="AF291" s="272"/>
      <c r="AG291" s="272"/>
      <c r="AH291" s="272"/>
      <c r="AI291" s="272"/>
    </row>
    <row r="292" spans="2:35" s="278" customFormat="1">
      <c r="B292" s="289"/>
      <c r="C292" s="280"/>
      <c r="G292" s="272"/>
      <c r="H292" s="272"/>
      <c r="I292" s="290"/>
      <c r="J292" s="290"/>
      <c r="K292" s="290"/>
      <c r="L292" s="290"/>
      <c r="M292" s="272"/>
      <c r="O292" s="272"/>
      <c r="P292" s="272"/>
      <c r="Q292" s="272"/>
      <c r="R292" s="272"/>
      <c r="S292" s="272"/>
      <c r="T292" s="272"/>
      <c r="U292" s="272"/>
      <c r="V292" s="272"/>
      <c r="W292" s="272"/>
      <c r="X292" s="272"/>
      <c r="Y292" s="272"/>
      <c r="Z292" s="272"/>
      <c r="AA292" s="272"/>
      <c r="AB292" s="272"/>
      <c r="AC292" s="272"/>
      <c r="AD292" s="272"/>
      <c r="AE292" s="272"/>
      <c r="AF292" s="272"/>
      <c r="AG292" s="272"/>
      <c r="AH292" s="272"/>
      <c r="AI292" s="272"/>
    </row>
    <row r="293" spans="2:35" s="278" customFormat="1">
      <c r="B293" s="289"/>
      <c r="C293" s="280"/>
      <c r="G293" s="272"/>
      <c r="H293" s="272"/>
      <c r="I293" s="290"/>
      <c r="J293" s="290"/>
      <c r="K293" s="290"/>
      <c r="L293" s="290"/>
      <c r="M293" s="272"/>
      <c r="O293" s="272"/>
      <c r="P293" s="272"/>
      <c r="Q293" s="272"/>
      <c r="R293" s="272"/>
      <c r="S293" s="272"/>
      <c r="T293" s="272"/>
      <c r="U293" s="272"/>
      <c r="V293" s="272"/>
      <c r="W293" s="272"/>
      <c r="X293" s="272"/>
      <c r="Y293" s="272"/>
      <c r="Z293" s="272"/>
      <c r="AA293" s="272"/>
      <c r="AB293" s="272"/>
      <c r="AC293" s="272"/>
      <c r="AD293" s="272"/>
      <c r="AE293" s="272"/>
      <c r="AF293" s="272"/>
      <c r="AG293" s="272"/>
      <c r="AH293" s="272"/>
      <c r="AI293" s="272"/>
    </row>
    <row r="294" spans="2:35" s="278" customFormat="1">
      <c r="B294" s="289"/>
      <c r="C294" s="280"/>
      <c r="G294" s="272"/>
      <c r="H294" s="272"/>
      <c r="I294" s="290"/>
      <c r="J294" s="290"/>
      <c r="K294" s="290"/>
      <c r="L294" s="290"/>
      <c r="M294" s="272"/>
      <c r="O294" s="272"/>
      <c r="P294" s="272"/>
      <c r="Q294" s="272"/>
      <c r="R294" s="272"/>
      <c r="S294" s="272"/>
      <c r="T294" s="272"/>
      <c r="U294" s="272"/>
      <c r="V294" s="272"/>
      <c r="W294" s="272"/>
      <c r="X294" s="272"/>
      <c r="Y294" s="272"/>
      <c r="Z294" s="272"/>
      <c r="AA294" s="272"/>
      <c r="AB294" s="272"/>
      <c r="AC294" s="272"/>
      <c r="AD294" s="272"/>
      <c r="AE294" s="272"/>
      <c r="AF294" s="272"/>
      <c r="AG294" s="272"/>
      <c r="AH294" s="272"/>
      <c r="AI294" s="272"/>
    </row>
    <row r="295" spans="2:35" s="278" customFormat="1">
      <c r="B295" s="289"/>
      <c r="C295" s="280"/>
      <c r="G295" s="272"/>
      <c r="H295" s="272"/>
      <c r="I295" s="290"/>
      <c r="J295" s="290"/>
      <c r="K295" s="290"/>
      <c r="L295" s="290"/>
      <c r="M295" s="272"/>
      <c r="O295" s="272"/>
      <c r="P295" s="272"/>
      <c r="Q295" s="272"/>
      <c r="R295" s="272"/>
      <c r="S295" s="272"/>
      <c r="T295" s="272"/>
      <c r="U295" s="272"/>
      <c r="V295" s="272"/>
      <c r="W295" s="272"/>
      <c r="X295" s="272"/>
      <c r="Y295" s="272"/>
      <c r="Z295" s="272"/>
      <c r="AA295" s="272"/>
      <c r="AB295" s="272"/>
      <c r="AC295" s="272"/>
      <c r="AD295" s="272"/>
      <c r="AE295" s="272"/>
      <c r="AF295" s="272"/>
      <c r="AG295" s="272"/>
      <c r="AH295" s="272"/>
      <c r="AI295" s="272"/>
    </row>
    <row r="296" spans="2:35" s="278" customFormat="1">
      <c r="B296" s="289"/>
      <c r="C296" s="280"/>
      <c r="G296" s="272"/>
      <c r="H296" s="272"/>
      <c r="I296" s="290"/>
      <c r="J296" s="290"/>
      <c r="K296" s="290"/>
      <c r="L296" s="290"/>
      <c r="M296" s="272"/>
      <c r="O296" s="272"/>
      <c r="P296" s="272"/>
      <c r="Q296" s="272"/>
      <c r="R296" s="272"/>
      <c r="S296" s="272"/>
      <c r="T296" s="272"/>
      <c r="U296" s="272"/>
      <c r="V296" s="272"/>
      <c r="W296" s="272"/>
      <c r="X296" s="272"/>
      <c r="Y296" s="272"/>
      <c r="Z296" s="272"/>
      <c r="AA296" s="272"/>
      <c r="AB296" s="272"/>
      <c r="AC296" s="272"/>
      <c r="AD296" s="272"/>
      <c r="AE296" s="272"/>
      <c r="AF296" s="272"/>
      <c r="AG296" s="272"/>
      <c r="AH296" s="272"/>
      <c r="AI296" s="272"/>
    </row>
    <row r="297" spans="2:35" s="278" customFormat="1">
      <c r="B297" s="289"/>
      <c r="C297" s="280"/>
      <c r="G297" s="272"/>
      <c r="H297" s="272"/>
      <c r="I297" s="290"/>
      <c r="J297" s="290"/>
      <c r="K297" s="290"/>
      <c r="L297" s="290"/>
      <c r="M297" s="272"/>
      <c r="O297" s="272"/>
      <c r="P297" s="272"/>
      <c r="Q297" s="272"/>
      <c r="R297" s="272"/>
      <c r="S297" s="272"/>
      <c r="T297" s="272"/>
      <c r="U297" s="272"/>
      <c r="V297" s="272"/>
      <c r="W297" s="272"/>
      <c r="X297" s="272"/>
      <c r="Y297" s="272"/>
      <c r="Z297" s="272"/>
      <c r="AA297" s="272"/>
      <c r="AB297" s="272"/>
      <c r="AC297" s="272"/>
      <c r="AD297" s="272"/>
      <c r="AE297" s="272"/>
      <c r="AF297" s="272"/>
      <c r="AG297" s="272"/>
      <c r="AH297" s="272"/>
      <c r="AI297" s="272"/>
    </row>
    <row r="298" spans="2:35" s="278" customFormat="1">
      <c r="B298" s="289"/>
      <c r="C298" s="280"/>
      <c r="G298" s="272"/>
      <c r="H298" s="272"/>
      <c r="I298" s="290"/>
      <c r="J298" s="290"/>
      <c r="K298" s="290"/>
      <c r="L298" s="290"/>
      <c r="M298" s="272"/>
      <c r="O298" s="272"/>
      <c r="P298" s="272"/>
      <c r="Q298" s="272"/>
      <c r="R298" s="272"/>
      <c r="S298" s="272"/>
      <c r="T298" s="272"/>
      <c r="U298" s="272"/>
      <c r="V298" s="272"/>
      <c r="W298" s="272"/>
      <c r="X298" s="272"/>
      <c r="Y298" s="272"/>
      <c r="Z298" s="272"/>
      <c r="AA298" s="272"/>
      <c r="AB298" s="272"/>
      <c r="AC298" s="272"/>
      <c r="AD298" s="272"/>
      <c r="AE298" s="272"/>
      <c r="AF298" s="272"/>
      <c r="AG298" s="272"/>
      <c r="AH298" s="272"/>
      <c r="AI298" s="272"/>
    </row>
    <row r="299" spans="2:35" s="278" customFormat="1">
      <c r="B299" s="289"/>
      <c r="C299" s="280"/>
      <c r="G299" s="272"/>
      <c r="H299" s="272"/>
      <c r="I299" s="290"/>
      <c r="J299" s="290"/>
      <c r="K299" s="290"/>
      <c r="L299" s="290"/>
      <c r="M299" s="272"/>
      <c r="O299" s="272"/>
      <c r="P299" s="272"/>
      <c r="Q299" s="272"/>
      <c r="R299" s="272"/>
      <c r="S299" s="272"/>
      <c r="T299" s="272"/>
      <c r="U299" s="272"/>
      <c r="V299" s="272"/>
      <c r="W299" s="272"/>
      <c r="X299" s="272"/>
      <c r="Y299" s="272"/>
      <c r="Z299" s="272"/>
      <c r="AA299" s="272"/>
      <c r="AB299" s="272"/>
      <c r="AC299" s="272"/>
      <c r="AD299" s="272"/>
      <c r="AE299" s="272"/>
      <c r="AF299" s="272"/>
      <c r="AG299" s="272"/>
      <c r="AH299" s="272"/>
      <c r="AI299" s="272"/>
    </row>
    <row r="300" spans="2:35" s="278" customFormat="1">
      <c r="B300" s="289"/>
      <c r="C300" s="280"/>
      <c r="G300" s="272"/>
      <c r="H300" s="272"/>
      <c r="I300" s="290"/>
      <c r="J300" s="290"/>
      <c r="K300" s="290"/>
      <c r="L300" s="290"/>
      <c r="M300" s="272"/>
      <c r="O300" s="272"/>
      <c r="P300" s="272"/>
      <c r="Q300" s="272"/>
      <c r="R300" s="272"/>
      <c r="S300" s="272"/>
      <c r="T300" s="272"/>
      <c r="U300" s="272"/>
      <c r="V300" s="272"/>
      <c r="W300" s="272"/>
      <c r="X300" s="272"/>
      <c r="Y300" s="272"/>
      <c r="Z300" s="272"/>
      <c r="AA300" s="272"/>
      <c r="AB300" s="272"/>
      <c r="AC300" s="272"/>
      <c r="AD300" s="272"/>
      <c r="AE300" s="272"/>
      <c r="AF300" s="272"/>
      <c r="AG300" s="272"/>
      <c r="AH300" s="272"/>
      <c r="AI300" s="272"/>
    </row>
    <row r="301" spans="2:35" s="278" customFormat="1">
      <c r="B301" s="289"/>
      <c r="C301" s="280"/>
      <c r="G301" s="272"/>
      <c r="H301" s="272"/>
      <c r="I301" s="290"/>
      <c r="J301" s="290"/>
      <c r="K301" s="290"/>
      <c r="L301" s="290"/>
      <c r="M301" s="272"/>
      <c r="O301" s="272"/>
      <c r="P301" s="272"/>
      <c r="Q301" s="272"/>
      <c r="R301" s="272"/>
      <c r="S301" s="272"/>
      <c r="T301" s="272"/>
      <c r="U301" s="272"/>
      <c r="V301" s="272"/>
      <c r="W301" s="272"/>
      <c r="X301" s="272"/>
      <c r="Y301" s="272"/>
      <c r="Z301" s="272"/>
      <c r="AA301" s="272"/>
      <c r="AB301" s="272"/>
      <c r="AC301" s="272"/>
      <c r="AD301" s="272"/>
      <c r="AE301" s="272"/>
      <c r="AF301" s="272"/>
      <c r="AG301" s="272"/>
      <c r="AH301" s="272"/>
      <c r="AI301" s="272"/>
    </row>
    <row r="302" spans="2:35" s="278" customFormat="1">
      <c r="B302" s="289"/>
      <c r="C302" s="280"/>
      <c r="G302" s="272"/>
      <c r="H302" s="272"/>
      <c r="I302" s="290"/>
      <c r="J302" s="290"/>
      <c r="K302" s="290"/>
      <c r="L302" s="290"/>
      <c r="M302" s="272"/>
      <c r="O302" s="272"/>
      <c r="P302" s="272"/>
      <c r="Q302" s="272"/>
      <c r="R302" s="272"/>
      <c r="S302" s="272"/>
      <c r="T302" s="272"/>
      <c r="U302" s="272"/>
      <c r="V302" s="272"/>
      <c r="W302" s="272"/>
      <c r="X302" s="272"/>
      <c r="Y302" s="272"/>
      <c r="Z302" s="272"/>
      <c r="AA302" s="272"/>
      <c r="AB302" s="272"/>
      <c r="AC302" s="272"/>
      <c r="AD302" s="272"/>
      <c r="AE302" s="272"/>
      <c r="AF302" s="272"/>
      <c r="AG302" s="272"/>
      <c r="AH302" s="272"/>
      <c r="AI302" s="272"/>
    </row>
    <row r="303" spans="2:35" s="278" customFormat="1">
      <c r="B303" s="289"/>
      <c r="C303" s="280"/>
      <c r="G303" s="272"/>
      <c r="H303" s="272"/>
      <c r="I303" s="290"/>
      <c r="J303" s="290"/>
      <c r="K303" s="290"/>
      <c r="L303" s="290"/>
      <c r="M303" s="272"/>
      <c r="O303" s="272"/>
      <c r="P303" s="272"/>
      <c r="Q303" s="272"/>
      <c r="R303" s="272"/>
      <c r="S303" s="272"/>
      <c r="T303" s="272"/>
      <c r="U303" s="272"/>
      <c r="V303" s="272"/>
      <c r="W303" s="272"/>
      <c r="X303" s="272"/>
      <c r="Y303" s="272"/>
      <c r="Z303" s="272"/>
      <c r="AA303" s="272"/>
      <c r="AB303" s="272"/>
      <c r="AC303" s="272"/>
      <c r="AD303" s="272"/>
      <c r="AE303" s="272"/>
      <c r="AF303" s="272"/>
      <c r="AG303" s="272"/>
      <c r="AH303" s="272"/>
      <c r="AI303" s="272"/>
    </row>
    <row r="304" spans="2:35" s="278" customFormat="1">
      <c r="B304" s="289"/>
      <c r="C304" s="280"/>
      <c r="G304" s="272"/>
      <c r="H304" s="272"/>
      <c r="I304" s="290"/>
      <c r="J304" s="290"/>
      <c r="K304" s="290"/>
      <c r="L304" s="290"/>
      <c r="M304" s="272"/>
      <c r="O304" s="272"/>
      <c r="P304" s="272"/>
      <c r="Q304" s="272"/>
      <c r="R304" s="272"/>
      <c r="S304" s="272"/>
      <c r="T304" s="272"/>
      <c r="U304" s="272"/>
      <c r="V304" s="272"/>
      <c r="W304" s="272"/>
      <c r="X304" s="272"/>
      <c r="Y304" s="272"/>
      <c r="Z304" s="272"/>
      <c r="AA304" s="272"/>
      <c r="AB304" s="272"/>
      <c r="AC304" s="272"/>
      <c r="AD304" s="272"/>
      <c r="AE304" s="272"/>
      <c r="AF304" s="272"/>
      <c r="AG304" s="272"/>
      <c r="AH304" s="272"/>
      <c r="AI304" s="272"/>
    </row>
    <row r="305" spans="2:35" s="278" customFormat="1">
      <c r="B305" s="289"/>
      <c r="C305" s="280"/>
      <c r="G305" s="272"/>
      <c r="H305" s="272"/>
      <c r="I305" s="290"/>
      <c r="J305" s="290"/>
      <c r="K305" s="290"/>
      <c r="L305" s="290"/>
      <c r="M305" s="272"/>
      <c r="O305" s="272"/>
      <c r="P305" s="272"/>
      <c r="Q305" s="272"/>
      <c r="R305" s="272"/>
      <c r="S305" s="272"/>
      <c r="T305" s="272"/>
      <c r="U305" s="272"/>
      <c r="V305" s="272"/>
      <c r="W305" s="272"/>
      <c r="X305" s="272"/>
      <c r="Y305" s="272"/>
      <c r="Z305" s="272"/>
      <c r="AA305" s="272"/>
      <c r="AB305" s="272"/>
      <c r="AC305" s="272"/>
      <c r="AD305" s="272"/>
      <c r="AE305" s="272"/>
      <c r="AF305" s="272"/>
      <c r="AG305" s="272"/>
      <c r="AH305" s="272"/>
      <c r="AI305" s="272"/>
    </row>
    <row r="306" spans="2:35" s="278" customFormat="1">
      <c r="B306" s="289"/>
      <c r="C306" s="280"/>
      <c r="G306" s="272"/>
      <c r="H306" s="272"/>
      <c r="I306" s="290"/>
      <c r="J306" s="290"/>
      <c r="K306" s="290"/>
      <c r="L306" s="290"/>
      <c r="M306" s="272"/>
      <c r="O306" s="272"/>
      <c r="P306" s="272"/>
      <c r="Q306" s="272"/>
      <c r="R306" s="272"/>
      <c r="S306" s="272"/>
      <c r="T306" s="272"/>
      <c r="U306" s="272"/>
      <c r="V306" s="272"/>
      <c r="W306" s="272"/>
      <c r="X306" s="272"/>
      <c r="Y306" s="272"/>
      <c r="Z306" s="272"/>
      <c r="AA306" s="272"/>
      <c r="AB306" s="272"/>
      <c r="AC306" s="272"/>
      <c r="AD306" s="272"/>
      <c r="AE306" s="272"/>
      <c r="AF306" s="272"/>
      <c r="AG306" s="272"/>
      <c r="AH306" s="272"/>
      <c r="AI306" s="272"/>
    </row>
    <row r="307" spans="2:35" s="278" customFormat="1">
      <c r="B307" s="289"/>
      <c r="C307" s="280"/>
      <c r="G307" s="272"/>
      <c r="H307" s="272"/>
      <c r="I307" s="290"/>
      <c r="J307" s="290"/>
      <c r="K307" s="290"/>
      <c r="L307" s="290"/>
      <c r="M307" s="272"/>
      <c r="O307" s="272"/>
      <c r="P307" s="272"/>
      <c r="Q307" s="272"/>
      <c r="R307" s="272"/>
      <c r="S307" s="272"/>
      <c r="T307" s="272"/>
      <c r="U307" s="272"/>
      <c r="V307" s="272"/>
      <c r="W307" s="272"/>
      <c r="X307" s="272"/>
      <c r="Y307" s="272"/>
      <c r="Z307" s="272"/>
      <c r="AA307" s="272"/>
      <c r="AB307" s="272"/>
      <c r="AC307" s="272"/>
      <c r="AD307" s="272"/>
      <c r="AE307" s="272"/>
      <c r="AF307" s="272"/>
      <c r="AG307" s="272"/>
      <c r="AH307" s="272"/>
      <c r="AI307" s="272"/>
    </row>
    <row r="308" spans="2:35" s="278" customFormat="1">
      <c r="B308" s="289"/>
      <c r="C308" s="280"/>
      <c r="G308" s="272"/>
      <c r="H308" s="272"/>
      <c r="I308" s="290"/>
      <c r="J308" s="290"/>
      <c r="K308" s="290"/>
      <c r="L308" s="290"/>
      <c r="M308" s="272"/>
      <c r="O308" s="272"/>
      <c r="P308" s="272"/>
      <c r="Q308" s="272"/>
      <c r="R308" s="272"/>
      <c r="S308" s="272"/>
      <c r="T308" s="272"/>
      <c r="U308" s="272"/>
      <c r="V308" s="272"/>
      <c r="W308" s="272"/>
      <c r="X308" s="272"/>
      <c r="Y308" s="272"/>
      <c r="Z308" s="272"/>
      <c r="AA308" s="272"/>
      <c r="AB308" s="272"/>
      <c r="AC308" s="272"/>
      <c r="AD308" s="272"/>
      <c r="AE308" s="272"/>
      <c r="AF308" s="272"/>
      <c r="AG308" s="272"/>
      <c r="AH308" s="272"/>
      <c r="AI308" s="272"/>
    </row>
    <row r="309" spans="2:35" s="278" customFormat="1">
      <c r="B309" s="289"/>
      <c r="C309" s="280"/>
      <c r="G309" s="272"/>
      <c r="H309" s="272"/>
      <c r="I309" s="290"/>
      <c r="J309" s="290"/>
      <c r="K309" s="290"/>
      <c r="L309" s="290"/>
      <c r="M309" s="272"/>
      <c r="O309" s="272"/>
      <c r="P309" s="272"/>
      <c r="Q309" s="272"/>
      <c r="R309" s="272"/>
      <c r="S309" s="272"/>
      <c r="T309" s="272"/>
      <c r="U309" s="272"/>
      <c r="V309" s="272"/>
      <c r="W309" s="272"/>
      <c r="X309" s="272"/>
      <c r="Y309" s="272"/>
      <c r="Z309" s="272"/>
      <c r="AA309" s="272"/>
      <c r="AB309" s="272"/>
      <c r="AC309" s="272"/>
      <c r="AD309" s="272"/>
      <c r="AE309" s="272"/>
      <c r="AF309" s="272"/>
      <c r="AG309" s="272"/>
      <c r="AH309" s="272"/>
      <c r="AI309" s="272"/>
    </row>
    <row r="310" spans="2:35" s="278" customFormat="1">
      <c r="B310" s="289"/>
      <c r="C310" s="280"/>
      <c r="G310" s="272"/>
      <c r="H310" s="272"/>
      <c r="I310" s="290"/>
      <c r="J310" s="290"/>
      <c r="K310" s="290"/>
      <c r="L310" s="290"/>
      <c r="M310" s="272"/>
      <c r="O310" s="272"/>
      <c r="P310" s="272"/>
      <c r="Q310" s="272"/>
      <c r="R310" s="272"/>
      <c r="S310" s="272"/>
      <c r="T310" s="272"/>
      <c r="U310" s="272"/>
      <c r="V310" s="272"/>
      <c r="W310" s="272"/>
      <c r="X310" s="272"/>
      <c r="Y310" s="272"/>
      <c r="Z310" s="272"/>
      <c r="AA310" s="272"/>
      <c r="AB310" s="272"/>
      <c r="AC310" s="272"/>
      <c r="AD310" s="272"/>
      <c r="AE310" s="272"/>
      <c r="AF310" s="272"/>
      <c r="AG310" s="272"/>
      <c r="AH310" s="272"/>
      <c r="AI310" s="272"/>
    </row>
    <row r="311" spans="2:35" s="278" customFormat="1">
      <c r="B311" s="289"/>
      <c r="C311" s="280"/>
      <c r="G311" s="272"/>
      <c r="H311" s="272"/>
      <c r="I311" s="290"/>
      <c r="J311" s="290"/>
      <c r="K311" s="290"/>
      <c r="L311" s="290"/>
      <c r="M311" s="272"/>
      <c r="O311" s="272"/>
      <c r="P311" s="272"/>
      <c r="Q311" s="272"/>
      <c r="R311" s="272"/>
      <c r="S311" s="272"/>
      <c r="T311" s="272"/>
      <c r="U311" s="272"/>
      <c r="V311" s="272"/>
      <c r="W311" s="272"/>
      <c r="X311" s="272"/>
      <c r="Y311" s="272"/>
      <c r="Z311" s="272"/>
      <c r="AA311" s="272"/>
      <c r="AB311" s="272"/>
      <c r="AC311" s="272"/>
      <c r="AD311" s="272"/>
      <c r="AE311" s="272"/>
      <c r="AF311" s="272"/>
      <c r="AG311" s="272"/>
      <c r="AH311" s="272"/>
      <c r="AI311" s="272"/>
    </row>
    <row r="312" spans="2:35" s="278" customFormat="1">
      <c r="B312" s="289"/>
      <c r="C312" s="280"/>
      <c r="G312" s="272"/>
      <c r="H312" s="272"/>
      <c r="I312" s="290"/>
      <c r="J312" s="290"/>
      <c r="K312" s="290"/>
      <c r="L312" s="290"/>
      <c r="M312" s="272"/>
      <c r="O312" s="272"/>
      <c r="P312" s="272"/>
      <c r="Q312" s="272"/>
      <c r="R312" s="272"/>
      <c r="S312" s="272"/>
      <c r="T312" s="272"/>
      <c r="U312" s="272"/>
      <c r="V312" s="272"/>
      <c r="W312" s="272"/>
      <c r="X312" s="272"/>
      <c r="Y312" s="272"/>
      <c r="Z312" s="272"/>
      <c r="AA312" s="272"/>
      <c r="AB312" s="272"/>
      <c r="AC312" s="272"/>
      <c r="AD312" s="272"/>
      <c r="AE312" s="272"/>
      <c r="AF312" s="272"/>
      <c r="AG312" s="272"/>
      <c r="AH312" s="272"/>
      <c r="AI312" s="272"/>
    </row>
    <row r="313" spans="2:35" s="278" customFormat="1">
      <c r="B313" s="289"/>
      <c r="C313" s="280"/>
      <c r="G313" s="272"/>
      <c r="H313" s="272"/>
      <c r="I313" s="290"/>
      <c r="J313" s="290"/>
      <c r="K313" s="290"/>
      <c r="L313" s="290"/>
      <c r="M313" s="272"/>
      <c r="O313" s="272"/>
      <c r="P313" s="272"/>
      <c r="Q313" s="272"/>
      <c r="R313" s="272"/>
      <c r="S313" s="272"/>
      <c r="T313" s="272"/>
      <c r="U313" s="272"/>
      <c r="V313" s="272"/>
      <c r="W313" s="272"/>
      <c r="X313" s="272"/>
      <c r="Y313" s="272"/>
      <c r="Z313" s="272"/>
      <c r="AA313" s="272"/>
      <c r="AB313" s="272"/>
      <c r="AC313" s="272"/>
      <c r="AD313" s="272"/>
      <c r="AE313" s="272"/>
      <c r="AF313" s="272"/>
      <c r="AG313" s="272"/>
      <c r="AH313" s="272"/>
      <c r="AI313" s="272"/>
    </row>
    <row r="314" spans="2:35" s="278" customFormat="1">
      <c r="B314" s="289"/>
      <c r="C314" s="280"/>
      <c r="G314" s="272"/>
      <c r="H314" s="272"/>
      <c r="I314" s="290"/>
      <c r="J314" s="290"/>
      <c r="K314" s="290"/>
      <c r="L314" s="290"/>
      <c r="M314" s="272"/>
      <c r="O314" s="272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  <c r="AA314" s="272"/>
      <c r="AB314" s="272"/>
      <c r="AC314" s="272"/>
      <c r="AD314" s="272"/>
      <c r="AE314" s="272"/>
      <c r="AF314" s="272"/>
      <c r="AG314" s="272"/>
      <c r="AH314" s="272"/>
      <c r="AI314" s="272"/>
    </row>
    <row r="315" spans="2:35" s="278" customFormat="1">
      <c r="B315" s="289"/>
      <c r="C315" s="280"/>
      <c r="G315" s="272"/>
      <c r="H315" s="272"/>
      <c r="I315" s="290"/>
      <c r="J315" s="290"/>
      <c r="K315" s="290"/>
      <c r="L315" s="290"/>
      <c r="M315" s="272"/>
      <c r="O315" s="272"/>
      <c r="P315" s="272"/>
      <c r="Q315" s="272"/>
      <c r="R315" s="272"/>
      <c r="S315" s="272"/>
      <c r="T315" s="272"/>
      <c r="U315" s="272"/>
      <c r="V315" s="272"/>
      <c r="W315" s="272"/>
      <c r="X315" s="272"/>
      <c r="Y315" s="272"/>
      <c r="Z315" s="272"/>
      <c r="AA315" s="272"/>
      <c r="AB315" s="272"/>
      <c r="AC315" s="272"/>
      <c r="AD315" s="272"/>
      <c r="AE315" s="272"/>
      <c r="AF315" s="272"/>
      <c r="AG315" s="272"/>
      <c r="AH315" s="272"/>
      <c r="AI315" s="272"/>
    </row>
    <row r="316" spans="2:35" s="278" customFormat="1">
      <c r="B316" s="289"/>
      <c r="C316" s="280"/>
      <c r="G316" s="272"/>
      <c r="H316" s="272"/>
      <c r="I316" s="290"/>
      <c r="J316" s="290"/>
      <c r="K316" s="290"/>
      <c r="L316" s="290"/>
      <c r="M316" s="272"/>
      <c r="O316" s="272"/>
      <c r="P316" s="272"/>
      <c r="Q316" s="272"/>
      <c r="R316" s="272"/>
      <c r="S316" s="272"/>
      <c r="T316" s="272"/>
      <c r="U316" s="272"/>
      <c r="V316" s="272"/>
      <c r="W316" s="272"/>
      <c r="X316" s="272"/>
      <c r="Y316" s="272"/>
      <c r="Z316" s="272"/>
      <c r="AA316" s="272"/>
      <c r="AB316" s="272"/>
      <c r="AC316" s="272"/>
      <c r="AD316" s="272"/>
      <c r="AE316" s="272"/>
      <c r="AF316" s="272"/>
      <c r="AG316" s="272"/>
      <c r="AH316" s="272"/>
      <c r="AI316" s="272"/>
    </row>
    <row r="317" spans="2:35" s="278" customFormat="1">
      <c r="B317" s="289"/>
      <c r="C317" s="280"/>
      <c r="G317" s="272"/>
      <c r="H317" s="272"/>
      <c r="I317" s="290"/>
      <c r="J317" s="290"/>
      <c r="K317" s="290"/>
      <c r="L317" s="290"/>
      <c r="M317" s="272"/>
      <c r="O317" s="272"/>
      <c r="P317" s="272"/>
      <c r="Q317" s="272"/>
      <c r="R317" s="272"/>
      <c r="S317" s="272"/>
      <c r="T317" s="272"/>
      <c r="U317" s="272"/>
      <c r="V317" s="272"/>
      <c r="W317" s="272"/>
      <c r="X317" s="272"/>
      <c r="Y317" s="272"/>
      <c r="Z317" s="272"/>
      <c r="AA317" s="272"/>
      <c r="AB317" s="272"/>
      <c r="AC317" s="272"/>
      <c r="AD317" s="272"/>
      <c r="AE317" s="272"/>
      <c r="AF317" s="272"/>
      <c r="AG317" s="272"/>
      <c r="AH317" s="272"/>
      <c r="AI317" s="272"/>
    </row>
    <row r="318" spans="2:35" s="278" customFormat="1">
      <c r="B318" s="289"/>
      <c r="C318" s="280"/>
      <c r="G318" s="272"/>
      <c r="H318" s="272"/>
      <c r="I318" s="290"/>
      <c r="J318" s="290"/>
      <c r="K318" s="290"/>
      <c r="L318" s="290"/>
      <c r="M318" s="272"/>
      <c r="O318" s="272"/>
      <c r="P318" s="272"/>
      <c r="Q318" s="272"/>
      <c r="R318" s="272"/>
      <c r="S318" s="272"/>
      <c r="T318" s="272"/>
      <c r="U318" s="272"/>
      <c r="V318" s="272"/>
      <c r="W318" s="272"/>
      <c r="X318" s="272"/>
      <c r="Y318" s="272"/>
      <c r="Z318" s="272"/>
      <c r="AA318" s="272"/>
      <c r="AB318" s="272"/>
      <c r="AC318" s="272"/>
      <c r="AD318" s="272"/>
      <c r="AE318" s="272"/>
      <c r="AF318" s="272"/>
      <c r="AG318" s="272"/>
      <c r="AH318" s="272"/>
      <c r="AI318" s="272"/>
    </row>
    <row r="319" spans="2:35" s="278" customFormat="1">
      <c r="B319" s="289"/>
      <c r="C319" s="280"/>
      <c r="G319" s="272"/>
      <c r="H319" s="272"/>
      <c r="I319" s="290"/>
      <c r="J319" s="290"/>
      <c r="K319" s="290"/>
      <c r="L319" s="290"/>
      <c r="M319" s="272"/>
      <c r="O319" s="272"/>
      <c r="P319" s="272"/>
      <c r="Q319" s="272"/>
      <c r="R319" s="272"/>
      <c r="S319" s="272"/>
      <c r="T319" s="272"/>
      <c r="U319" s="272"/>
      <c r="V319" s="272"/>
      <c r="W319" s="272"/>
      <c r="X319" s="272"/>
      <c r="Y319" s="272"/>
      <c r="Z319" s="272"/>
      <c r="AA319" s="272"/>
      <c r="AB319" s="272"/>
      <c r="AC319" s="272"/>
      <c r="AD319" s="272"/>
      <c r="AE319" s="272"/>
      <c r="AF319" s="272"/>
      <c r="AG319" s="272"/>
      <c r="AH319" s="272"/>
      <c r="AI319" s="272"/>
    </row>
    <row r="320" spans="2:35" s="278" customFormat="1">
      <c r="B320" s="289"/>
      <c r="C320" s="280"/>
      <c r="G320" s="272"/>
      <c r="H320" s="272"/>
      <c r="I320" s="290"/>
      <c r="J320" s="290"/>
      <c r="K320" s="290"/>
      <c r="L320" s="290"/>
      <c r="M320" s="272"/>
      <c r="O320" s="272"/>
      <c r="P320" s="272"/>
      <c r="Q320" s="272"/>
      <c r="R320" s="272"/>
      <c r="S320" s="272"/>
      <c r="T320" s="272"/>
      <c r="U320" s="272"/>
      <c r="V320" s="272"/>
      <c r="W320" s="272"/>
      <c r="X320" s="272"/>
      <c r="Y320" s="272"/>
      <c r="Z320" s="272"/>
      <c r="AA320" s="272"/>
      <c r="AB320" s="272"/>
      <c r="AC320" s="272"/>
      <c r="AD320" s="272"/>
      <c r="AE320" s="272"/>
      <c r="AF320" s="272"/>
      <c r="AG320" s="272"/>
      <c r="AH320" s="272"/>
      <c r="AI320" s="272"/>
    </row>
    <row r="321" spans="2:35" s="278" customFormat="1">
      <c r="B321" s="289"/>
      <c r="C321" s="280"/>
      <c r="G321" s="272"/>
      <c r="H321" s="272"/>
      <c r="I321" s="290"/>
      <c r="J321" s="290"/>
      <c r="K321" s="290"/>
      <c r="L321" s="290"/>
      <c r="M321" s="272"/>
      <c r="O321" s="272"/>
      <c r="P321" s="272"/>
      <c r="Q321" s="272"/>
      <c r="R321" s="272"/>
      <c r="S321" s="272"/>
      <c r="T321" s="272"/>
      <c r="U321" s="272"/>
      <c r="V321" s="272"/>
      <c r="W321" s="272"/>
      <c r="X321" s="272"/>
      <c r="Y321" s="272"/>
      <c r="Z321" s="272"/>
      <c r="AA321" s="272"/>
      <c r="AB321" s="272"/>
      <c r="AC321" s="272"/>
      <c r="AD321" s="272"/>
      <c r="AE321" s="272"/>
      <c r="AF321" s="272"/>
      <c r="AG321" s="272"/>
      <c r="AH321" s="272"/>
      <c r="AI321" s="272"/>
    </row>
    <row r="322" spans="2:35" s="278" customFormat="1">
      <c r="B322" s="289"/>
      <c r="C322" s="280"/>
      <c r="G322" s="272"/>
      <c r="H322" s="272"/>
      <c r="I322" s="290"/>
      <c r="J322" s="290"/>
      <c r="K322" s="290"/>
      <c r="L322" s="290"/>
      <c r="M322" s="272"/>
      <c r="O322" s="272"/>
      <c r="P322" s="272"/>
      <c r="Q322" s="272"/>
      <c r="R322" s="272"/>
      <c r="S322" s="272"/>
      <c r="T322" s="272"/>
      <c r="U322" s="272"/>
      <c r="V322" s="272"/>
      <c r="W322" s="272"/>
      <c r="X322" s="272"/>
      <c r="Y322" s="272"/>
      <c r="Z322" s="272"/>
      <c r="AA322" s="272"/>
      <c r="AB322" s="272"/>
      <c r="AC322" s="272"/>
      <c r="AD322" s="272"/>
      <c r="AE322" s="272"/>
      <c r="AF322" s="272"/>
      <c r="AG322" s="272"/>
      <c r="AH322" s="272"/>
      <c r="AI322" s="272"/>
    </row>
    <row r="323" spans="2:35" s="278" customFormat="1">
      <c r="B323" s="289"/>
      <c r="C323" s="280"/>
      <c r="G323" s="272"/>
      <c r="H323" s="272"/>
      <c r="I323" s="290"/>
      <c r="J323" s="290"/>
      <c r="K323" s="290"/>
      <c r="L323" s="290"/>
      <c r="M323" s="272"/>
      <c r="O323" s="272"/>
      <c r="P323" s="272"/>
      <c r="Q323" s="272"/>
      <c r="R323" s="272"/>
      <c r="S323" s="272"/>
      <c r="T323" s="272"/>
      <c r="U323" s="272"/>
      <c r="V323" s="272"/>
      <c r="W323" s="272"/>
      <c r="X323" s="272"/>
      <c r="Y323" s="272"/>
      <c r="Z323" s="272"/>
      <c r="AA323" s="272"/>
      <c r="AB323" s="272"/>
      <c r="AC323" s="272"/>
      <c r="AD323" s="272"/>
      <c r="AE323" s="272"/>
      <c r="AF323" s="272"/>
      <c r="AG323" s="272"/>
      <c r="AH323" s="272"/>
      <c r="AI323" s="272"/>
    </row>
    <row r="324" spans="2:35" s="278" customFormat="1">
      <c r="B324" s="289"/>
      <c r="C324" s="280"/>
      <c r="G324" s="272"/>
      <c r="H324" s="272"/>
      <c r="I324" s="290"/>
      <c r="J324" s="290"/>
      <c r="K324" s="290"/>
      <c r="L324" s="290"/>
      <c r="M324" s="272"/>
      <c r="O324" s="272"/>
      <c r="P324" s="272"/>
      <c r="Q324" s="272"/>
      <c r="R324" s="272"/>
      <c r="S324" s="272"/>
      <c r="T324" s="272"/>
      <c r="U324" s="272"/>
      <c r="V324" s="272"/>
      <c r="W324" s="272"/>
      <c r="X324" s="272"/>
      <c r="Y324" s="272"/>
      <c r="Z324" s="272"/>
      <c r="AA324" s="272"/>
      <c r="AB324" s="272"/>
      <c r="AC324" s="272"/>
      <c r="AD324" s="272"/>
      <c r="AE324" s="272"/>
      <c r="AF324" s="272"/>
      <c r="AG324" s="272"/>
      <c r="AH324" s="272"/>
      <c r="AI324" s="272"/>
    </row>
    <row r="325" spans="2:35" s="278" customFormat="1">
      <c r="B325" s="289"/>
      <c r="C325" s="280"/>
      <c r="G325" s="272"/>
      <c r="H325" s="272"/>
      <c r="I325" s="290"/>
      <c r="J325" s="290"/>
      <c r="K325" s="290"/>
      <c r="L325" s="290"/>
      <c r="M325" s="272"/>
      <c r="O325" s="272"/>
      <c r="P325" s="272"/>
      <c r="Q325" s="272"/>
      <c r="R325" s="272"/>
      <c r="S325" s="272"/>
      <c r="T325" s="272"/>
      <c r="U325" s="272"/>
      <c r="V325" s="272"/>
      <c r="W325" s="272"/>
      <c r="X325" s="272"/>
      <c r="Y325" s="272"/>
      <c r="Z325" s="272"/>
      <c r="AA325" s="272"/>
      <c r="AB325" s="272"/>
      <c r="AC325" s="272"/>
      <c r="AD325" s="272"/>
      <c r="AE325" s="272"/>
      <c r="AF325" s="272"/>
      <c r="AG325" s="272"/>
      <c r="AH325" s="272"/>
      <c r="AI325" s="272"/>
    </row>
    <row r="326" spans="2:35" s="278" customFormat="1">
      <c r="B326" s="289"/>
      <c r="C326" s="280"/>
      <c r="G326" s="272"/>
      <c r="H326" s="272"/>
      <c r="I326" s="290"/>
      <c r="J326" s="290"/>
      <c r="K326" s="290"/>
      <c r="L326" s="290"/>
      <c r="M326" s="272"/>
      <c r="O326" s="272"/>
      <c r="P326" s="272"/>
      <c r="Q326" s="272"/>
      <c r="R326" s="272"/>
      <c r="S326" s="272"/>
      <c r="T326" s="272"/>
      <c r="U326" s="272"/>
      <c r="V326" s="272"/>
      <c r="W326" s="272"/>
      <c r="X326" s="272"/>
      <c r="Y326" s="272"/>
      <c r="Z326" s="272"/>
      <c r="AA326" s="272"/>
      <c r="AB326" s="272"/>
      <c r="AC326" s="272"/>
      <c r="AD326" s="272"/>
      <c r="AE326" s="272"/>
      <c r="AF326" s="272"/>
      <c r="AG326" s="272"/>
      <c r="AH326" s="272"/>
      <c r="AI326" s="272"/>
    </row>
    <row r="327" spans="2:35" s="278" customFormat="1">
      <c r="B327" s="289"/>
      <c r="C327" s="280"/>
      <c r="G327" s="272"/>
      <c r="H327" s="272"/>
      <c r="I327" s="290"/>
      <c r="J327" s="290"/>
      <c r="K327" s="290"/>
      <c r="L327" s="290"/>
      <c r="M327" s="272"/>
      <c r="O327" s="272"/>
      <c r="P327" s="272"/>
      <c r="Q327" s="272"/>
      <c r="R327" s="272"/>
      <c r="S327" s="272"/>
      <c r="T327" s="272"/>
      <c r="U327" s="272"/>
      <c r="V327" s="272"/>
      <c r="W327" s="272"/>
      <c r="X327" s="272"/>
      <c r="Y327" s="272"/>
      <c r="Z327" s="272"/>
      <c r="AA327" s="272"/>
      <c r="AB327" s="272"/>
      <c r="AC327" s="272"/>
      <c r="AD327" s="272"/>
      <c r="AE327" s="272"/>
      <c r="AF327" s="272"/>
      <c r="AG327" s="272"/>
      <c r="AH327" s="272"/>
      <c r="AI327" s="272"/>
    </row>
    <row r="328" spans="2:35" s="278" customFormat="1">
      <c r="B328" s="289"/>
      <c r="C328" s="280"/>
      <c r="G328" s="272"/>
      <c r="H328" s="272"/>
      <c r="I328" s="290"/>
      <c r="J328" s="290"/>
      <c r="K328" s="290"/>
      <c r="L328" s="290"/>
      <c r="M328" s="272"/>
      <c r="O328" s="272"/>
      <c r="P328" s="272"/>
      <c r="Q328" s="272"/>
      <c r="R328" s="272"/>
      <c r="S328" s="272"/>
      <c r="T328" s="272"/>
      <c r="U328" s="272"/>
      <c r="V328" s="272"/>
      <c r="W328" s="272"/>
      <c r="X328" s="272"/>
      <c r="Y328" s="272"/>
      <c r="Z328" s="272"/>
      <c r="AA328" s="272"/>
      <c r="AB328" s="272"/>
      <c r="AC328" s="272"/>
      <c r="AD328" s="272"/>
      <c r="AE328" s="272"/>
      <c r="AF328" s="272"/>
      <c r="AG328" s="272"/>
      <c r="AH328" s="272"/>
      <c r="AI328" s="272"/>
    </row>
    <row r="329" spans="2:35" s="278" customFormat="1">
      <c r="B329" s="289"/>
      <c r="C329" s="280"/>
      <c r="G329" s="272"/>
      <c r="H329" s="272"/>
      <c r="I329" s="290"/>
      <c r="J329" s="290"/>
      <c r="K329" s="290"/>
      <c r="L329" s="290"/>
      <c r="M329" s="272"/>
      <c r="O329" s="272"/>
      <c r="P329" s="272"/>
      <c r="Q329" s="272"/>
      <c r="R329" s="272"/>
      <c r="S329" s="272"/>
      <c r="T329" s="272"/>
      <c r="U329" s="272"/>
      <c r="V329" s="272"/>
      <c r="W329" s="272"/>
      <c r="X329" s="272"/>
      <c r="Y329" s="272"/>
      <c r="Z329" s="272"/>
      <c r="AA329" s="272"/>
      <c r="AB329" s="272"/>
      <c r="AC329" s="272"/>
      <c r="AD329" s="272"/>
      <c r="AE329" s="272"/>
      <c r="AF329" s="272"/>
      <c r="AG329" s="272"/>
      <c r="AH329" s="272"/>
      <c r="AI329" s="272"/>
    </row>
    <row r="330" spans="2:35" s="278" customFormat="1">
      <c r="B330" s="289"/>
      <c r="C330" s="280"/>
      <c r="G330" s="272"/>
      <c r="H330" s="272"/>
      <c r="I330" s="290"/>
      <c r="J330" s="290"/>
      <c r="K330" s="290"/>
      <c r="L330" s="290"/>
      <c r="M330" s="272"/>
      <c r="O330" s="272"/>
      <c r="P330" s="272"/>
      <c r="Q330" s="272"/>
      <c r="R330" s="272"/>
      <c r="S330" s="272"/>
      <c r="T330" s="272"/>
      <c r="U330" s="272"/>
      <c r="V330" s="272"/>
      <c r="W330" s="272"/>
      <c r="X330" s="272"/>
      <c r="Y330" s="272"/>
      <c r="Z330" s="272"/>
      <c r="AA330" s="272"/>
      <c r="AB330" s="272"/>
      <c r="AC330" s="272"/>
      <c r="AD330" s="272"/>
      <c r="AE330" s="272"/>
      <c r="AF330" s="272"/>
      <c r="AG330" s="272"/>
      <c r="AH330" s="272"/>
      <c r="AI330" s="272"/>
    </row>
    <row r="331" spans="2:35" s="278" customFormat="1">
      <c r="B331" s="289"/>
      <c r="C331" s="280"/>
      <c r="G331" s="272"/>
      <c r="H331" s="272"/>
      <c r="I331" s="290"/>
      <c r="J331" s="290"/>
      <c r="K331" s="290"/>
      <c r="L331" s="290"/>
      <c r="M331" s="272"/>
      <c r="O331" s="272"/>
      <c r="P331" s="272"/>
      <c r="Q331" s="272"/>
      <c r="R331" s="272"/>
      <c r="S331" s="272"/>
      <c r="T331" s="272"/>
      <c r="U331" s="272"/>
      <c r="V331" s="272"/>
      <c r="W331" s="272"/>
      <c r="X331" s="272"/>
      <c r="Y331" s="272"/>
      <c r="Z331" s="272"/>
      <c r="AA331" s="272"/>
      <c r="AB331" s="272"/>
      <c r="AC331" s="272"/>
      <c r="AD331" s="272"/>
      <c r="AE331" s="272"/>
      <c r="AF331" s="272"/>
      <c r="AG331" s="272"/>
      <c r="AH331" s="272"/>
      <c r="AI331" s="272"/>
    </row>
    <row r="332" spans="2:35" s="278" customFormat="1">
      <c r="B332" s="289"/>
      <c r="C332" s="280"/>
      <c r="G332" s="272"/>
      <c r="H332" s="272"/>
      <c r="I332" s="290"/>
      <c r="J332" s="290"/>
      <c r="K332" s="290"/>
      <c r="L332" s="290"/>
      <c r="M332" s="272"/>
      <c r="O332" s="272"/>
      <c r="P332" s="272"/>
      <c r="Q332" s="272"/>
      <c r="R332" s="272"/>
      <c r="S332" s="272"/>
      <c r="T332" s="272"/>
      <c r="U332" s="272"/>
      <c r="V332" s="272"/>
      <c r="W332" s="272"/>
      <c r="X332" s="272"/>
      <c r="Y332" s="272"/>
      <c r="Z332" s="272"/>
      <c r="AA332" s="272"/>
      <c r="AB332" s="272"/>
      <c r="AC332" s="272"/>
      <c r="AD332" s="272"/>
      <c r="AE332" s="272"/>
      <c r="AF332" s="272"/>
      <c r="AG332" s="272"/>
      <c r="AH332" s="272"/>
      <c r="AI332" s="272"/>
    </row>
    <row r="333" spans="2:35" s="278" customFormat="1">
      <c r="B333" s="289"/>
      <c r="C333" s="280"/>
      <c r="G333" s="272"/>
      <c r="H333" s="272"/>
      <c r="I333" s="290"/>
      <c r="J333" s="290"/>
      <c r="K333" s="290"/>
      <c r="L333" s="290"/>
      <c r="M333" s="272"/>
      <c r="O333" s="272"/>
      <c r="P333" s="272"/>
      <c r="Q333" s="272"/>
      <c r="R333" s="272"/>
      <c r="S333" s="272"/>
      <c r="T333" s="272"/>
      <c r="U333" s="272"/>
      <c r="V333" s="272"/>
      <c r="W333" s="272"/>
      <c r="X333" s="272"/>
      <c r="Y333" s="272"/>
      <c r="Z333" s="272"/>
      <c r="AA333" s="272"/>
      <c r="AB333" s="272"/>
      <c r="AC333" s="272"/>
      <c r="AD333" s="272"/>
      <c r="AE333" s="272"/>
      <c r="AF333" s="272"/>
      <c r="AG333" s="272"/>
      <c r="AH333" s="272"/>
      <c r="AI333" s="272"/>
    </row>
    <row r="334" spans="2:35" s="278" customFormat="1">
      <c r="B334" s="289"/>
      <c r="C334" s="280"/>
      <c r="G334" s="272"/>
      <c r="H334" s="272"/>
      <c r="I334" s="290"/>
      <c r="J334" s="290"/>
      <c r="K334" s="290"/>
      <c r="L334" s="290"/>
      <c r="M334" s="272"/>
      <c r="O334" s="272"/>
      <c r="P334" s="272"/>
      <c r="Q334" s="272"/>
      <c r="R334" s="272"/>
      <c r="S334" s="272"/>
      <c r="T334" s="272"/>
      <c r="U334" s="272"/>
      <c r="V334" s="272"/>
      <c r="W334" s="272"/>
      <c r="X334" s="272"/>
      <c r="Y334" s="272"/>
      <c r="Z334" s="272"/>
      <c r="AA334" s="272"/>
      <c r="AB334" s="272"/>
      <c r="AC334" s="272"/>
      <c r="AD334" s="272"/>
      <c r="AE334" s="272"/>
      <c r="AF334" s="272"/>
      <c r="AG334" s="272"/>
      <c r="AH334" s="272"/>
      <c r="AI334" s="272"/>
    </row>
    <row r="335" spans="2:35" s="278" customFormat="1">
      <c r="B335" s="289"/>
      <c r="C335" s="280"/>
      <c r="G335" s="272"/>
      <c r="H335" s="272"/>
      <c r="I335" s="290"/>
      <c r="J335" s="290"/>
      <c r="K335" s="290"/>
      <c r="L335" s="290"/>
      <c r="M335" s="272"/>
      <c r="O335" s="272"/>
      <c r="P335" s="272"/>
      <c r="Q335" s="272"/>
      <c r="R335" s="272"/>
      <c r="S335" s="272"/>
      <c r="T335" s="272"/>
      <c r="U335" s="272"/>
      <c r="V335" s="272"/>
      <c r="W335" s="272"/>
      <c r="X335" s="272"/>
      <c r="Y335" s="272"/>
      <c r="Z335" s="272"/>
      <c r="AA335" s="272"/>
      <c r="AB335" s="272"/>
      <c r="AC335" s="272"/>
      <c r="AD335" s="272"/>
      <c r="AE335" s="272"/>
      <c r="AF335" s="272"/>
      <c r="AG335" s="272"/>
      <c r="AH335" s="272"/>
      <c r="AI335" s="272"/>
    </row>
    <row r="336" spans="2:35" s="278" customFormat="1">
      <c r="B336" s="289"/>
      <c r="C336" s="280"/>
      <c r="G336" s="272"/>
      <c r="H336" s="272"/>
      <c r="I336" s="290"/>
      <c r="J336" s="290"/>
      <c r="K336" s="290"/>
      <c r="L336" s="290"/>
      <c r="M336" s="272"/>
      <c r="O336" s="272"/>
      <c r="P336" s="272"/>
      <c r="Q336" s="272"/>
      <c r="R336" s="272"/>
      <c r="S336" s="272"/>
      <c r="T336" s="272"/>
      <c r="U336" s="272"/>
      <c r="V336" s="272"/>
      <c r="W336" s="272"/>
      <c r="X336" s="272"/>
      <c r="Y336" s="272"/>
      <c r="Z336" s="272"/>
      <c r="AA336" s="272"/>
      <c r="AB336" s="272"/>
      <c r="AC336" s="272"/>
      <c r="AD336" s="272"/>
      <c r="AE336" s="272"/>
      <c r="AF336" s="272"/>
      <c r="AG336" s="272"/>
      <c r="AH336" s="272"/>
      <c r="AI336" s="272"/>
    </row>
    <row r="337" spans="2:35" s="278" customFormat="1">
      <c r="B337" s="289"/>
      <c r="C337" s="280"/>
      <c r="G337" s="272"/>
      <c r="H337" s="272"/>
      <c r="I337" s="290"/>
      <c r="J337" s="290"/>
      <c r="K337" s="290"/>
      <c r="L337" s="290"/>
      <c r="M337" s="272"/>
      <c r="O337" s="272"/>
      <c r="P337" s="272"/>
      <c r="Q337" s="272"/>
      <c r="R337" s="272"/>
      <c r="S337" s="272"/>
      <c r="T337" s="272"/>
      <c r="U337" s="272"/>
      <c r="V337" s="272"/>
      <c r="W337" s="272"/>
      <c r="X337" s="272"/>
      <c r="Y337" s="272"/>
      <c r="Z337" s="272"/>
      <c r="AA337" s="272"/>
      <c r="AB337" s="272"/>
      <c r="AC337" s="272"/>
      <c r="AD337" s="272"/>
      <c r="AE337" s="272"/>
      <c r="AF337" s="272"/>
      <c r="AG337" s="272"/>
      <c r="AH337" s="272"/>
      <c r="AI337" s="272"/>
    </row>
    <row r="338" spans="2:35" s="278" customFormat="1">
      <c r="B338" s="289"/>
      <c r="C338" s="280"/>
      <c r="G338" s="272"/>
      <c r="H338" s="272"/>
      <c r="I338" s="290"/>
      <c r="J338" s="290"/>
      <c r="K338" s="290"/>
      <c r="L338" s="290"/>
      <c r="M338" s="272"/>
      <c r="O338" s="272"/>
      <c r="P338" s="272"/>
      <c r="Q338" s="272"/>
      <c r="R338" s="272"/>
      <c r="S338" s="272"/>
      <c r="T338" s="272"/>
      <c r="U338" s="272"/>
      <c r="V338" s="272"/>
      <c r="W338" s="272"/>
      <c r="X338" s="272"/>
      <c r="Y338" s="272"/>
      <c r="Z338" s="272"/>
      <c r="AA338" s="272"/>
      <c r="AB338" s="272"/>
      <c r="AC338" s="272"/>
      <c r="AD338" s="272"/>
      <c r="AE338" s="272"/>
      <c r="AF338" s="272"/>
      <c r="AG338" s="272"/>
      <c r="AH338" s="272"/>
      <c r="AI338" s="272"/>
    </row>
    <row r="339" spans="2:35" s="278" customFormat="1">
      <c r="B339" s="289"/>
      <c r="C339" s="280"/>
      <c r="G339" s="272"/>
      <c r="H339" s="272"/>
      <c r="I339" s="290"/>
      <c r="J339" s="290"/>
      <c r="K339" s="290"/>
      <c r="L339" s="290"/>
      <c r="M339" s="272"/>
      <c r="O339" s="272"/>
      <c r="P339" s="272"/>
      <c r="Q339" s="272"/>
      <c r="R339" s="272"/>
      <c r="S339" s="272"/>
      <c r="T339" s="272"/>
      <c r="U339" s="272"/>
      <c r="V339" s="272"/>
      <c r="W339" s="272"/>
      <c r="X339" s="272"/>
      <c r="Y339" s="272"/>
      <c r="Z339" s="272"/>
      <c r="AA339" s="272"/>
      <c r="AB339" s="272"/>
      <c r="AC339" s="272"/>
      <c r="AD339" s="272"/>
      <c r="AE339" s="272"/>
      <c r="AF339" s="272"/>
      <c r="AG339" s="272"/>
      <c r="AH339" s="272"/>
      <c r="AI339" s="272"/>
    </row>
    <row r="340" spans="2:35" s="278" customFormat="1">
      <c r="B340" s="289"/>
      <c r="C340" s="280"/>
      <c r="G340" s="272"/>
      <c r="H340" s="272"/>
      <c r="I340" s="290"/>
      <c r="J340" s="290"/>
      <c r="K340" s="290"/>
      <c r="L340" s="290"/>
      <c r="M340" s="272"/>
      <c r="O340" s="272"/>
      <c r="P340" s="272"/>
      <c r="Q340" s="272"/>
      <c r="R340" s="272"/>
      <c r="S340" s="272"/>
      <c r="T340" s="272"/>
      <c r="U340" s="272"/>
      <c r="V340" s="272"/>
      <c r="W340" s="272"/>
      <c r="X340" s="272"/>
      <c r="Y340" s="272"/>
      <c r="Z340" s="272"/>
      <c r="AA340" s="272"/>
      <c r="AB340" s="272"/>
      <c r="AC340" s="272"/>
      <c r="AD340" s="272"/>
      <c r="AE340" s="272"/>
      <c r="AF340" s="272"/>
      <c r="AG340" s="272"/>
      <c r="AH340" s="272"/>
      <c r="AI340" s="272"/>
    </row>
    <row r="341" spans="2:35" s="278" customFormat="1">
      <c r="B341" s="289"/>
      <c r="C341" s="280"/>
      <c r="G341" s="272"/>
      <c r="H341" s="272"/>
      <c r="I341" s="290"/>
      <c r="J341" s="290"/>
      <c r="K341" s="290"/>
      <c r="L341" s="290"/>
      <c r="M341" s="272"/>
      <c r="O341" s="272"/>
      <c r="P341" s="272"/>
      <c r="Q341" s="272"/>
      <c r="R341" s="272"/>
      <c r="S341" s="272"/>
      <c r="T341" s="272"/>
      <c r="U341" s="272"/>
      <c r="V341" s="272"/>
      <c r="W341" s="272"/>
      <c r="X341" s="272"/>
      <c r="Y341" s="272"/>
      <c r="Z341" s="272"/>
      <c r="AA341" s="272"/>
      <c r="AB341" s="272"/>
      <c r="AC341" s="272"/>
      <c r="AD341" s="272"/>
      <c r="AE341" s="272"/>
      <c r="AF341" s="272"/>
      <c r="AG341" s="272"/>
      <c r="AH341" s="272"/>
      <c r="AI341" s="272"/>
    </row>
    <row r="342" spans="2:35" s="278" customFormat="1">
      <c r="B342" s="289"/>
      <c r="C342" s="280"/>
      <c r="G342" s="272"/>
      <c r="H342" s="272"/>
      <c r="I342" s="290"/>
      <c r="J342" s="290"/>
      <c r="K342" s="290"/>
      <c r="L342" s="290"/>
      <c r="M342" s="272"/>
      <c r="O342" s="272"/>
      <c r="P342" s="272"/>
      <c r="Q342" s="272"/>
      <c r="R342" s="272"/>
      <c r="S342" s="272"/>
      <c r="T342" s="272"/>
      <c r="U342" s="272"/>
      <c r="V342" s="272"/>
      <c r="W342" s="272"/>
      <c r="X342" s="272"/>
      <c r="Y342" s="272"/>
      <c r="Z342" s="272"/>
      <c r="AA342" s="272"/>
      <c r="AB342" s="272"/>
      <c r="AC342" s="272"/>
      <c r="AD342" s="272"/>
      <c r="AE342" s="272"/>
      <c r="AF342" s="272"/>
      <c r="AG342" s="272"/>
      <c r="AH342" s="272"/>
      <c r="AI342" s="272"/>
    </row>
    <row r="343" spans="2:35" s="278" customFormat="1">
      <c r="B343" s="289"/>
      <c r="C343" s="280"/>
      <c r="G343" s="272"/>
      <c r="H343" s="272"/>
      <c r="I343" s="290"/>
      <c r="J343" s="290"/>
      <c r="K343" s="290"/>
      <c r="L343" s="290"/>
      <c r="M343" s="272"/>
      <c r="O343" s="272"/>
      <c r="P343" s="272"/>
      <c r="Q343" s="272"/>
      <c r="R343" s="272"/>
      <c r="S343" s="272"/>
      <c r="T343" s="272"/>
      <c r="U343" s="272"/>
      <c r="V343" s="272"/>
      <c r="W343" s="272"/>
      <c r="X343" s="272"/>
      <c r="Y343" s="272"/>
      <c r="Z343" s="272"/>
      <c r="AA343" s="272"/>
      <c r="AB343" s="272"/>
      <c r="AC343" s="272"/>
      <c r="AD343" s="272"/>
      <c r="AE343" s="272"/>
      <c r="AF343" s="272"/>
      <c r="AG343" s="272"/>
      <c r="AH343" s="272"/>
      <c r="AI343" s="272"/>
    </row>
    <row r="344" spans="2:35" s="278" customFormat="1">
      <c r="B344" s="289"/>
      <c r="C344" s="280"/>
      <c r="G344" s="272"/>
      <c r="H344" s="272"/>
      <c r="I344" s="290"/>
      <c r="J344" s="290"/>
      <c r="K344" s="290"/>
      <c r="L344" s="290"/>
      <c r="M344" s="272"/>
      <c r="O344" s="272"/>
      <c r="P344" s="272"/>
      <c r="Q344" s="272"/>
      <c r="R344" s="272"/>
      <c r="S344" s="272"/>
      <c r="T344" s="272"/>
      <c r="U344" s="272"/>
      <c r="V344" s="272"/>
      <c r="W344" s="272"/>
      <c r="X344" s="272"/>
      <c r="Y344" s="272"/>
      <c r="Z344" s="272"/>
      <c r="AA344" s="272"/>
      <c r="AB344" s="272"/>
      <c r="AC344" s="272"/>
      <c r="AD344" s="272"/>
      <c r="AE344" s="272"/>
      <c r="AF344" s="272"/>
      <c r="AG344" s="272"/>
      <c r="AH344" s="272"/>
      <c r="AI344" s="272"/>
    </row>
    <row r="345" spans="2:35" s="278" customFormat="1">
      <c r="B345" s="289"/>
      <c r="C345" s="280"/>
      <c r="G345" s="272"/>
      <c r="H345" s="272"/>
      <c r="I345" s="290"/>
      <c r="J345" s="290"/>
      <c r="K345" s="290"/>
      <c r="L345" s="290"/>
      <c r="M345" s="272"/>
      <c r="O345" s="272"/>
      <c r="P345" s="272"/>
      <c r="Q345" s="272"/>
      <c r="R345" s="272"/>
      <c r="S345" s="272"/>
      <c r="T345" s="272"/>
      <c r="U345" s="272"/>
      <c r="V345" s="272"/>
      <c r="W345" s="272"/>
      <c r="X345" s="272"/>
      <c r="Y345" s="272"/>
      <c r="Z345" s="272"/>
      <c r="AA345" s="272"/>
      <c r="AB345" s="272"/>
      <c r="AC345" s="272"/>
      <c r="AD345" s="272"/>
      <c r="AE345" s="272"/>
      <c r="AF345" s="272"/>
      <c r="AG345" s="272"/>
      <c r="AH345" s="272"/>
      <c r="AI345" s="272"/>
    </row>
    <row r="346" spans="2:35" s="278" customFormat="1">
      <c r="B346" s="289"/>
      <c r="C346" s="280"/>
      <c r="G346" s="272"/>
      <c r="H346" s="272"/>
      <c r="I346" s="290"/>
      <c r="J346" s="290"/>
      <c r="K346" s="290"/>
      <c r="L346" s="290"/>
      <c r="M346" s="272"/>
      <c r="O346" s="272"/>
      <c r="P346" s="272"/>
      <c r="Q346" s="272"/>
      <c r="R346" s="272"/>
      <c r="S346" s="272"/>
      <c r="T346" s="272"/>
      <c r="U346" s="272"/>
      <c r="V346" s="272"/>
      <c r="W346" s="272"/>
      <c r="X346" s="272"/>
      <c r="Y346" s="272"/>
      <c r="Z346" s="272"/>
      <c r="AA346" s="272"/>
      <c r="AB346" s="272"/>
      <c r="AC346" s="272"/>
      <c r="AD346" s="272"/>
      <c r="AE346" s="272"/>
      <c r="AF346" s="272"/>
      <c r="AG346" s="272"/>
      <c r="AH346" s="272"/>
      <c r="AI346" s="272"/>
    </row>
    <row r="347" spans="2:35" s="278" customFormat="1">
      <c r="B347" s="289"/>
      <c r="C347" s="280"/>
      <c r="G347" s="272"/>
      <c r="H347" s="272"/>
      <c r="I347" s="290"/>
      <c r="J347" s="290"/>
      <c r="K347" s="290"/>
      <c r="L347" s="290"/>
      <c r="M347" s="272"/>
      <c r="O347" s="272"/>
      <c r="P347" s="272"/>
      <c r="Q347" s="272"/>
      <c r="R347" s="272"/>
      <c r="S347" s="272"/>
      <c r="T347" s="272"/>
      <c r="U347" s="272"/>
      <c r="V347" s="272"/>
      <c r="W347" s="272"/>
      <c r="X347" s="272"/>
      <c r="Y347" s="272"/>
      <c r="Z347" s="272"/>
      <c r="AA347" s="272"/>
      <c r="AB347" s="272"/>
      <c r="AC347" s="272"/>
      <c r="AD347" s="272"/>
      <c r="AE347" s="272"/>
      <c r="AF347" s="272"/>
      <c r="AG347" s="272"/>
      <c r="AH347" s="272"/>
      <c r="AI347" s="272"/>
    </row>
    <row r="348" spans="2:35" s="278" customFormat="1">
      <c r="B348" s="289"/>
      <c r="C348" s="280"/>
      <c r="G348" s="272"/>
      <c r="H348" s="272"/>
      <c r="I348" s="290"/>
      <c r="J348" s="290"/>
      <c r="K348" s="290"/>
      <c r="L348" s="290"/>
      <c r="M348" s="272"/>
      <c r="O348" s="272"/>
      <c r="P348" s="272"/>
      <c r="Q348" s="272"/>
      <c r="R348" s="272"/>
      <c r="S348" s="272"/>
      <c r="T348" s="272"/>
      <c r="U348" s="272"/>
      <c r="V348" s="272"/>
      <c r="W348" s="272"/>
      <c r="X348" s="272"/>
      <c r="Y348" s="272"/>
      <c r="Z348" s="272"/>
      <c r="AA348" s="272"/>
      <c r="AB348" s="272"/>
      <c r="AC348" s="272"/>
      <c r="AD348" s="272"/>
      <c r="AE348" s="272"/>
      <c r="AF348" s="272"/>
      <c r="AG348" s="272"/>
      <c r="AH348" s="272"/>
      <c r="AI348" s="272"/>
    </row>
    <row r="349" spans="2:35" s="278" customFormat="1">
      <c r="B349" s="289"/>
      <c r="C349" s="280"/>
      <c r="G349" s="272"/>
      <c r="H349" s="272"/>
      <c r="I349" s="290"/>
      <c r="J349" s="290"/>
      <c r="K349" s="290"/>
      <c r="L349" s="290"/>
      <c r="M349" s="272"/>
      <c r="O349" s="272"/>
      <c r="P349" s="272"/>
      <c r="Q349" s="272"/>
      <c r="R349" s="272"/>
      <c r="S349" s="272"/>
      <c r="T349" s="272"/>
      <c r="U349" s="272"/>
      <c r="V349" s="272"/>
      <c r="W349" s="272"/>
      <c r="X349" s="272"/>
      <c r="Y349" s="272"/>
      <c r="Z349" s="272"/>
      <c r="AA349" s="272"/>
      <c r="AB349" s="272"/>
      <c r="AC349" s="272"/>
      <c r="AD349" s="272"/>
      <c r="AE349" s="272"/>
      <c r="AF349" s="272"/>
      <c r="AG349" s="272"/>
      <c r="AH349" s="272"/>
      <c r="AI349" s="272"/>
    </row>
    <row r="350" spans="2:35" s="278" customFormat="1">
      <c r="B350" s="289"/>
      <c r="C350" s="280"/>
      <c r="G350" s="272"/>
      <c r="H350" s="272"/>
      <c r="I350" s="290"/>
      <c r="J350" s="290"/>
      <c r="K350" s="290"/>
      <c r="L350" s="290"/>
      <c r="M350" s="272"/>
      <c r="O350" s="272"/>
      <c r="P350" s="272"/>
      <c r="Q350" s="272"/>
      <c r="R350" s="272"/>
      <c r="S350" s="272"/>
      <c r="T350" s="272"/>
      <c r="U350" s="272"/>
      <c r="V350" s="272"/>
      <c r="W350" s="272"/>
      <c r="X350" s="272"/>
      <c r="Y350" s="272"/>
      <c r="Z350" s="272"/>
      <c r="AA350" s="272"/>
      <c r="AB350" s="272"/>
      <c r="AC350" s="272"/>
      <c r="AD350" s="272"/>
      <c r="AE350" s="272"/>
      <c r="AF350" s="272"/>
      <c r="AG350" s="272"/>
      <c r="AH350" s="272"/>
      <c r="AI350" s="272"/>
    </row>
    <row r="351" spans="2:35" s="278" customFormat="1">
      <c r="B351" s="289"/>
      <c r="C351" s="280"/>
      <c r="G351" s="272"/>
      <c r="H351" s="272"/>
      <c r="I351" s="290"/>
      <c r="J351" s="290"/>
      <c r="K351" s="290"/>
      <c r="L351" s="290"/>
      <c r="M351" s="272"/>
      <c r="O351" s="272"/>
      <c r="P351" s="272"/>
      <c r="Q351" s="272"/>
      <c r="R351" s="272"/>
      <c r="S351" s="272"/>
      <c r="T351" s="272"/>
      <c r="U351" s="272"/>
      <c r="V351" s="272"/>
      <c r="W351" s="272"/>
      <c r="X351" s="272"/>
      <c r="Y351" s="272"/>
      <c r="Z351" s="272"/>
      <c r="AA351" s="272"/>
      <c r="AB351" s="272"/>
      <c r="AC351" s="272"/>
      <c r="AD351" s="272"/>
      <c r="AE351" s="272"/>
      <c r="AF351" s="272"/>
      <c r="AG351" s="272"/>
      <c r="AH351" s="272"/>
      <c r="AI351" s="272"/>
    </row>
    <row r="352" spans="2:35" s="278" customFormat="1">
      <c r="B352" s="289"/>
      <c r="C352" s="280"/>
      <c r="G352" s="272"/>
      <c r="H352" s="272"/>
      <c r="I352" s="290"/>
      <c r="J352" s="290"/>
      <c r="K352" s="290"/>
      <c r="L352" s="290"/>
      <c r="M352" s="272"/>
      <c r="O352" s="272"/>
      <c r="P352" s="272"/>
      <c r="Q352" s="272"/>
      <c r="R352" s="272"/>
      <c r="S352" s="272"/>
      <c r="T352" s="272"/>
      <c r="U352" s="272"/>
      <c r="V352" s="272"/>
      <c r="W352" s="272"/>
      <c r="X352" s="272"/>
      <c r="Y352" s="272"/>
      <c r="Z352" s="272"/>
      <c r="AA352" s="272"/>
      <c r="AB352" s="272"/>
      <c r="AC352" s="272"/>
      <c r="AD352" s="272"/>
      <c r="AE352" s="272"/>
      <c r="AF352" s="272"/>
      <c r="AG352" s="272"/>
      <c r="AH352" s="272"/>
      <c r="AI352" s="272"/>
    </row>
    <row r="353" spans="2:35" s="278" customFormat="1">
      <c r="B353" s="289"/>
      <c r="C353" s="280"/>
      <c r="G353" s="272"/>
      <c r="H353" s="272"/>
      <c r="I353" s="290"/>
      <c r="J353" s="290"/>
      <c r="K353" s="290"/>
      <c r="L353" s="290"/>
      <c r="M353" s="272"/>
      <c r="O353" s="272"/>
      <c r="P353" s="272"/>
      <c r="Q353" s="272"/>
      <c r="R353" s="272"/>
      <c r="S353" s="272"/>
      <c r="T353" s="272"/>
      <c r="U353" s="272"/>
      <c r="V353" s="272"/>
      <c r="W353" s="272"/>
      <c r="X353" s="272"/>
      <c r="Y353" s="272"/>
      <c r="Z353" s="272"/>
      <c r="AA353" s="272"/>
      <c r="AB353" s="272"/>
      <c r="AC353" s="272"/>
      <c r="AD353" s="272"/>
      <c r="AE353" s="272"/>
      <c r="AF353" s="272"/>
      <c r="AG353" s="272"/>
      <c r="AH353" s="272"/>
      <c r="AI353" s="272"/>
    </row>
    <row r="354" spans="2:35" s="278" customFormat="1">
      <c r="B354" s="289"/>
      <c r="C354" s="280"/>
      <c r="G354" s="272"/>
      <c r="H354" s="272"/>
      <c r="I354" s="290"/>
      <c r="J354" s="290"/>
      <c r="K354" s="290"/>
      <c r="L354" s="290"/>
      <c r="M354" s="272"/>
      <c r="O354" s="272"/>
      <c r="P354" s="272"/>
      <c r="Q354" s="272"/>
      <c r="R354" s="272"/>
      <c r="S354" s="272"/>
      <c r="T354" s="272"/>
      <c r="U354" s="272"/>
      <c r="V354" s="272"/>
      <c r="W354" s="272"/>
      <c r="X354" s="272"/>
      <c r="Y354" s="272"/>
      <c r="Z354" s="272"/>
      <c r="AA354" s="272"/>
      <c r="AB354" s="272"/>
      <c r="AC354" s="272"/>
      <c r="AD354" s="272"/>
      <c r="AE354" s="272"/>
      <c r="AF354" s="272"/>
      <c r="AG354" s="272"/>
      <c r="AH354" s="272"/>
      <c r="AI354" s="272"/>
    </row>
    <row r="355" spans="2:35" s="278" customFormat="1">
      <c r="B355" s="289"/>
      <c r="C355" s="280"/>
      <c r="G355" s="272"/>
      <c r="H355" s="272"/>
      <c r="I355" s="290"/>
      <c r="J355" s="290"/>
      <c r="K355" s="290"/>
      <c r="L355" s="290"/>
      <c r="M355" s="272"/>
      <c r="O355" s="272"/>
      <c r="P355" s="272"/>
      <c r="Q355" s="272"/>
      <c r="R355" s="272"/>
      <c r="S355" s="272"/>
      <c r="T355" s="272"/>
      <c r="U355" s="272"/>
      <c r="V355" s="272"/>
      <c r="W355" s="272"/>
      <c r="X355" s="272"/>
      <c r="Y355" s="272"/>
      <c r="Z355" s="272"/>
      <c r="AA355" s="272"/>
      <c r="AB355" s="272"/>
      <c r="AC355" s="272"/>
      <c r="AD355" s="272"/>
      <c r="AE355" s="272"/>
      <c r="AF355" s="272"/>
      <c r="AG355" s="272"/>
      <c r="AH355" s="272"/>
      <c r="AI355" s="272"/>
    </row>
    <row r="356" spans="2:35" s="278" customFormat="1">
      <c r="B356" s="289"/>
      <c r="C356" s="280"/>
      <c r="G356" s="272"/>
      <c r="H356" s="272"/>
      <c r="I356" s="290"/>
      <c r="J356" s="290"/>
      <c r="K356" s="290"/>
      <c r="L356" s="290"/>
      <c r="M356" s="272"/>
      <c r="O356" s="272"/>
      <c r="P356" s="272"/>
      <c r="Q356" s="272"/>
      <c r="R356" s="272"/>
      <c r="S356" s="272"/>
      <c r="T356" s="272"/>
      <c r="U356" s="272"/>
      <c r="V356" s="272"/>
      <c r="W356" s="272"/>
      <c r="X356" s="272"/>
      <c r="Y356" s="272"/>
      <c r="Z356" s="272"/>
      <c r="AA356" s="272"/>
      <c r="AB356" s="272"/>
      <c r="AC356" s="272"/>
      <c r="AD356" s="272"/>
      <c r="AE356" s="272"/>
      <c r="AF356" s="272"/>
      <c r="AG356" s="272"/>
      <c r="AH356" s="272"/>
      <c r="AI356" s="272"/>
    </row>
    <row r="357" spans="2:35" s="278" customFormat="1">
      <c r="B357" s="289"/>
      <c r="C357" s="280"/>
      <c r="G357" s="272"/>
      <c r="H357" s="272"/>
      <c r="I357" s="290"/>
      <c r="J357" s="290"/>
      <c r="K357" s="290"/>
      <c r="L357" s="290"/>
      <c r="M357" s="272"/>
      <c r="O357" s="272"/>
      <c r="P357" s="272"/>
      <c r="Q357" s="272"/>
      <c r="R357" s="272"/>
      <c r="S357" s="272"/>
      <c r="T357" s="272"/>
      <c r="U357" s="272"/>
      <c r="V357" s="272"/>
      <c r="W357" s="272"/>
      <c r="X357" s="272"/>
      <c r="Y357" s="272"/>
      <c r="Z357" s="272"/>
      <c r="AA357" s="272"/>
      <c r="AB357" s="272"/>
      <c r="AC357" s="272"/>
      <c r="AD357" s="272"/>
      <c r="AE357" s="272"/>
      <c r="AF357" s="272"/>
      <c r="AG357" s="272"/>
      <c r="AH357" s="272"/>
      <c r="AI357" s="272"/>
    </row>
    <row r="358" spans="2:35" s="278" customFormat="1">
      <c r="B358" s="289"/>
      <c r="C358" s="280"/>
      <c r="G358" s="272"/>
      <c r="H358" s="272"/>
      <c r="I358" s="290"/>
      <c r="J358" s="290"/>
      <c r="K358" s="290"/>
      <c r="L358" s="290"/>
      <c r="M358" s="272"/>
      <c r="O358" s="272"/>
      <c r="P358" s="272"/>
      <c r="Q358" s="272"/>
      <c r="R358" s="272"/>
      <c r="S358" s="272"/>
      <c r="T358" s="272"/>
      <c r="U358" s="272"/>
      <c r="V358" s="272"/>
      <c r="W358" s="272"/>
      <c r="X358" s="272"/>
      <c r="Y358" s="272"/>
      <c r="Z358" s="272"/>
      <c r="AA358" s="272"/>
      <c r="AB358" s="272"/>
      <c r="AC358" s="272"/>
      <c r="AD358" s="272"/>
      <c r="AE358" s="272"/>
      <c r="AF358" s="272"/>
      <c r="AG358" s="272"/>
      <c r="AH358" s="272"/>
      <c r="AI358" s="272"/>
    </row>
    <row r="359" spans="2:35" s="278" customFormat="1">
      <c r="B359" s="289"/>
      <c r="C359" s="280"/>
      <c r="G359" s="272"/>
      <c r="H359" s="272"/>
      <c r="I359" s="290"/>
      <c r="J359" s="290"/>
      <c r="K359" s="290"/>
      <c r="L359" s="290"/>
      <c r="M359" s="272"/>
      <c r="O359" s="272"/>
      <c r="P359" s="272"/>
      <c r="Q359" s="272"/>
      <c r="R359" s="272"/>
      <c r="S359" s="272"/>
      <c r="T359" s="272"/>
      <c r="U359" s="272"/>
      <c r="V359" s="272"/>
      <c r="W359" s="272"/>
      <c r="X359" s="272"/>
      <c r="Y359" s="272"/>
      <c r="Z359" s="272"/>
      <c r="AA359" s="272"/>
      <c r="AB359" s="272"/>
      <c r="AC359" s="272"/>
      <c r="AD359" s="272"/>
      <c r="AE359" s="272"/>
      <c r="AF359" s="272"/>
      <c r="AG359" s="272"/>
      <c r="AH359" s="272"/>
      <c r="AI359" s="272"/>
    </row>
    <row r="360" spans="2:35" s="278" customFormat="1">
      <c r="B360" s="289"/>
      <c r="C360" s="280"/>
      <c r="G360" s="272"/>
      <c r="H360" s="272"/>
      <c r="I360" s="290"/>
      <c r="J360" s="290"/>
      <c r="K360" s="290"/>
      <c r="L360" s="290"/>
      <c r="M360" s="272"/>
      <c r="O360" s="272"/>
      <c r="P360" s="272"/>
      <c r="Q360" s="272"/>
      <c r="R360" s="272"/>
      <c r="S360" s="272"/>
      <c r="T360" s="272"/>
      <c r="U360" s="272"/>
      <c r="V360" s="272"/>
      <c r="W360" s="272"/>
      <c r="X360" s="272"/>
      <c r="Y360" s="272"/>
      <c r="Z360" s="272"/>
      <c r="AA360" s="272"/>
      <c r="AB360" s="272"/>
      <c r="AC360" s="272"/>
      <c r="AD360" s="272"/>
      <c r="AE360" s="272"/>
      <c r="AF360" s="272"/>
      <c r="AG360" s="272"/>
      <c r="AH360" s="272"/>
      <c r="AI360" s="272"/>
    </row>
    <row r="361" spans="2:35" s="278" customFormat="1">
      <c r="B361" s="289"/>
      <c r="C361" s="280"/>
      <c r="G361" s="272"/>
      <c r="H361" s="272"/>
      <c r="I361" s="290"/>
      <c r="J361" s="290"/>
      <c r="K361" s="290"/>
      <c r="L361" s="290"/>
      <c r="M361" s="272"/>
      <c r="O361" s="272"/>
      <c r="P361" s="272"/>
      <c r="Q361" s="272"/>
      <c r="R361" s="272"/>
      <c r="S361" s="272"/>
      <c r="T361" s="272"/>
      <c r="U361" s="272"/>
      <c r="V361" s="272"/>
      <c r="W361" s="272"/>
      <c r="X361" s="272"/>
      <c r="Y361" s="272"/>
      <c r="Z361" s="272"/>
      <c r="AA361" s="272"/>
      <c r="AB361" s="272"/>
      <c r="AC361" s="272"/>
      <c r="AD361" s="272"/>
      <c r="AE361" s="272"/>
      <c r="AF361" s="272"/>
      <c r="AG361" s="272"/>
      <c r="AH361" s="272"/>
      <c r="AI361" s="272"/>
    </row>
    <row r="362" spans="2:35" s="278" customFormat="1">
      <c r="B362" s="289"/>
      <c r="C362" s="280"/>
      <c r="G362" s="272"/>
      <c r="H362" s="272"/>
      <c r="I362" s="290"/>
      <c r="J362" s="290"/>
      <c r="K362" s="290"/>
      <c r="L362" s="290"/>
      <c r="M362" s="272"/>
      <c r="O362" s="272"/>
      <c r="P362" s="272"/>
      <c r="Q362" s="272"/>
      <c r="R362" s="272"/>
      <c r="S362" s="272"/>
      <c r="T362" s="272"/>
      <c r="U362" s="272"/>
      <c r="V362" s="272"/>
      <c r="W362" s="272"/>
      <c r="X362" s="272"/>
      <c r="Y362" s="272"/>
      <c r="Z362" s="272"/>
      <c r="AA362" s="272"/>
      <c r="AB362" s="272"/>
      <c r="AC362" s="272"/>
      <c r="AD362" s="272"/>
      <c r="AE362" s="272"/>
      <c r="AF362" s="272"/>
      <c r="AG362" s="272"/>
      <c r="AH362" s="272"/>
      <c r="AI362" s="272"/>
    </row>
    <row r="363" spans="2:35" s="278" customFormat="1">
      <c r="B363" s="289"/>
      <c r="C363" s="280"/>
      <c r="G363" s="272"/>
      <c r="H363" s="272"/>
      <c r="I363" s="290"/>
      <c r="J363" s="290"/>
      <c r="K363" s="290"/>
      <c r="L363" s="290"/>
      <c r="M363" s="272"/>
      <c r="O363" s="272"/>
      <c r="P363" s="272"/>
      <c r="Q363" s="272"/>
      <c r="R363" s="272"/>
      <c r="S363" s="272"/>
      <c r="T363" s="272"/>
      <c r="U363" s="272"/>
      <c r="V363" s="272"/>
      <c r="W363" s="272"/>
      <c r="X363" s="272"/>
      <c r="Y363" s="272"/>
      <c r="Z363" s="272"/>
      <c r="AA363" s="272"/>
      <c r="AB363" s="272"/>
      <c r="AC363" s="272"/>
      <c r="AD363" s="272"/>
      <c r="AE363" s="272"/>
      <c r="AF363" s="272"/>
      <c r="AG363" s="272"/>
      <c r="AH363" s="272"/>
      <c r="AI363" s="272"/>
    </row>
    <row r="364" spans="2:35" s="278" customFormat="1">
      <c r="B364" s="289"/>
      <c r="C364" s="280"/>
      <c r="G364" s="272"/>
      <c r="H364" s="272"/>
      <c r="I364" s="290"/>
      <c r="J364" s="290"/>
      <c r="K364" s="290"/>
      <c r="L364" s="290"/>
      <c r="M364" s="272"/>
      <c r="O364" s="272"/>
      <c r="P364" s="272"/>
      <c r="Q364" s="272"/>
      <c r="R364" s="272"/>
      <c r="S364" s="272"/>
      <c r="T364" s="272"/>
      <c r="U364" s="272"/>
      <c r="V364" s="272"/>
      <c r="W364" s="272"/>
      <c r="X364" s="272"/>
      <c r="Y364" s="272"/>
      <c r="Z364" s="272"/>
      <c r="AA364" s="272"/>
      <c r="AB364" s="272"/>
      <c r="AC364" s="272"/>
      <c r="AD364" s="272"/>
      <c r="AE364" s="272"/>
      <c r="AF364" s="272"/>
      <c r="AG364" s="272"/>
      <c r="AH364" s="272"/>
      <c r="AI364" s="272"/>
    </row>
    <row r="365" spans="2:35" s="278" customFormat="1">
      <c r="B365" s="289"/>
      <c r="C365" s="280"/>
      <c r="G365" s="272"/>
      <c r="H365" s="272"/>
      <c r="I365" s="290"/>
      <c r="J365" s="290"/>
      <c r="K365" s="290"/>
      <c r="L365" s="290"/>
      <c r="M365" s="272"/>
      <c r="O365" s="272"/>
      <c r="P365" s="272"/>
      <c r="Q365" s="272"/>
      <c r="R365" s="272"/>
      <c r="S365" s="272"/>
      <c r="T365" s="272"/>
      <c r="U365" s="272"/>
      <c r="V365" s="272"/>
      <c r="W365" s="272"/>
      <c r="X365" s="272"/>
      <c r="Y365" s="272"/>
      <c r="Z365" s="272"/>
      <c r="AA365" s="272"/>
      <c r="AB365" s="272"/>
      <c r="AC365" s="272"/>
      <c r="AD365" s="272"/>
      <c r="AE365" s="272"/>
      <c r="AF365" s="272"/>
      <c r="AG365" s="272"/>
      <c r="AH365" s="272"/>
      <c r="AI365" s="272"/>
    </row>
    <row r="366" spans="2:35" s="278" customFormat="1">
      <c r="B366" s="289"/>
      <c r="C366" s="280"/>
      <c r="G366" s="272"/>
      <c r="H366" s="272"/>
      <c r="I366" s="290"/>
      <c r="J366" s="290"/>
      <c r="K366" s="290"/>
      <c r="L366" s="290"/>
      <c r="M366" s="272"/>
      <c r="O366" s="272"/>
      <c r="P366" s="272"/>
      <c r="Q366" s="272"/>
      <c r="R366" s="272"/>
      <c r="S366" s="272"/>
      <c r="T366" s="272"/>
      <c r="U366" s="272"/>
      <c r="V366" s="272"/>
      <c r="W366" s="272"/>
      <c r="X366" s="272"/>
      <c r="Y366" s="272"/>
      <c r="Z366" s="272"/>
      <c r="AA366" s="272"/>
      <c r="AB366" s="272"/>
      <c r="AC366" s="272"/>
      <c r="AD366" s="272"/>
      <c r="AE366" s="272"/>
      <c r="AF366" s="272"/>
      <c r="AG366" s="272"/>
      <c r="AH366" s="272"/>
      <c r="AI366" s="272"/>
    </row>
    <row r="367" spans="2:35" s="278" customFormat="1">
      <c r="B367" s="289"/>
      <c r="C367" s="280"/>
      <c r="G367" s="272"/>
      <c r="H367" s="272"/>
      <c r="I367" s="290"/>
      <c r="J367" s="290"/>
      <c r="K367" s="290"/>
      <c r="L367" s="290"/>
      <c r="M367" s="272"/>
      <c r="O367" s="272"/>
      <c r="P367" s="272"/>
      <c r="Q367" s="272"/>
      <c r="R367" s="272"/>
      <c r="S367" s="272"/>
      <c r="T367" s="272"/>
      <c r="U367" s="272"/>
      <c r="V367" s="272"/>
      <c r="W367" s="272"/>
      <c r="X367" s="272"/>
      <c r="Y367" s="272"/>
      <c r="Z367" s="272"/>
      <c r="AA367" s="272"/>
      <c r="AB367" s="272"/>
      <c r="AC367" s="272"/>
      <c r="AD367" s="272"/>
      <c r="AE367" s="272"/>
      <c r="AF367" s="272"/>
      <c r="AG367" s="272"/>
      <c r="AH367" s="272"/>
      <c r="AI367" s="272"/>
    </row>
    <row r="368" spans="2:35" s="278" customFormat="1">
      <c r="B368" s="289"/>
      <c r="C368" s="280"/>
      <c r="G368" s="272"/>
      <c r="H368" s="272"/>
      <c r="I368" s="290"/>
      <c r="J368" s="290"/>
      <c r="K368" s="290"/>
      <c r="L368" s="290"/>
      <c r="M368" s="272"/>
      <c r="O368" s="272"/>
      <c r="P368" s="272"/>
      <c r="Q368" s="272"/>
      <c r="R368" s="272"/>
      <c r="S368" s="272"/>
      <c r="T368" s="272"/>
      <c r="U368" s="272"/>
      <c r="V368" s="272"/>
      <c r="W368" s="272"/>
      <c r="X368" s="272"/>
      <c r="Y368" s="272"/>
      <c r="Z368" s="272"/>
      <c r="AA368" s="272"/>
      <c r="AB368" s="272"/>
      <c r="AC368" s="272"/>
      <c r="AD368" s="272"/>
      <c r="AE368" s="272"/>
      <c r="AF368" s="272"/>
      <c r="AG368" s="272"/>
      <c r="AH368" s="272"/>
      <c r="AI368" s="272"/>
    </row>
    <row r="369" spans="2:35" s="278" customFormat="1">
      <c r="B369" s="289"/>
      <c r="C369" s="280"/>
      <c r="G369" s="272"/>
      <c r="H369" s="272"/>
      <c r="I369" s="290"/>
      <c r="J369" s="290"/>
      <c r="K369" s="290"/>
      <c r="L369" s="290"/>
      <c r="M369" s="272"/>
      <c r="O369" s="272"/>
      <c r="P369" s="272"/>
      <c r="Q369" s="272"/>
      <c r="R369" s="272"/>
      <c r="S369" s="272"/>
      <c r="T369" s="272"/>
      <c r="U369" s="272"/>
      <c r="V369" s="272"/>
      <c r="W369" s="272"/>
      <c r="X369" s="272"/>
      <c r="Y369" s="272"/>
      <c r="Z369" s="272"/>
      <c r="AA369" s="272"/>
      <c r="AB369" s="272"/>
      <c r="AC369" s="272"/>
      <c r="AD369" s="272"/>
      <c r="AE369" s="272"/>
      <c r="AF369" s="272"/>
      <c r="AG369" s="272"/>
      <c r="AH369" s="272"/>
      <c r="AI369" s="272"/>
    </row>
    <row r="370" spans="2:35" s="278" customFormat="1">
      <c r="B370" s="289"/>
      <c r="C370" s="280"/>
      <c r="G370" s="272"/>
      <c r="H370" s="272"/>
      <c r="I370" s="290"/>
      <c r="J370" s="290"/>
      <c r="K370" s="290"/>
      <c r="L370" s="290"/>
      <c r="M370" s="272"/>
      <c r="O370" s="272"/>
      <c r="P370" s="272"/>
      <c r="Q370" s="272"/>
      <c r="R370" s="272"/>
      <c r="S370" s="272"/>
      <c r="T370" s="272"/>
      <c r="U370" s="272"/>
      <c r="V370" s="272"/>
      <c r="W370" s="272"/>
      <c r="X370" s="272"/>
      <c r="Y370" s="272"/>
      <c r="Z370" s="272"/>
      <c r="AA370" s="272"/>
      <c r="AB370" s="272"/>
      <c r="AC370" s="272"/>
      <c r="AD370" s="272"/>
      <c r="AE370" s="272"/>
      <c r="AF370" s="272"/>
      <c r="AG370" s="272"/>
      <c r="AH370" s="272"/>
      <c r="AI370" s="272"/>
    </row>
    <row r="371" spans="2:35" s="278" customFormat="1">
      <c r="B371" s="289"/>
      <c r="C371" s="280"/>
      <c r="G371" s="272"/>
      <c r="H371" s="272"/>
      <c r="I371" s="290"/>
      <c r="J371" s="290"/>
      <c r="K371" s="290"/>
      <c r="L371" s="290"/>
      <c r="M371" s="272"/>
      <c r="O371" s="272"/>
      <c r="P371" s="272"/>
      <c r="Q371" s="272"/>
      <c r="R371" s="272"/>
      <c r="S371" s="272"/>
      <c r="T371" s="272"/>
      <c r="U371" s="272"/>
      <c r="V371" s="272"/>
      <c r="W371" s="272"/>
      <c r="X371" s="272"/>
      <c r="Y371" s="272"/>
      <c r="Z371" s="272"/>
      <c r="AA371" s="272"/>
      <c r="AB371" s="272"/>
      <c r="AC371" s="272"/>
      <c r="AD371" s="272"/>
      <c r="AE371" s="272"/>
      <c r="AF371" s="272"/>
      <c r="AG371" s="272"/>
      <c r="AH371" s="272"/>
      <c r="AI371" s="272"/>
    </row>
    <row r="372" spans="2:35" s="278" customFormat="1">
      <c r="B372" s="289"/>
      <c r="C372" s="280"/>
      <c r="G372" s="272"/>
      <c r="H372" s="272"/>
      <c r="I372" s="290"/>
      <c r="J372" s="290"/>
      <c r="K372" s="290"/>
      <c r="L372" s="290"/>
      <c r="M372" s="272"/>
      <c r="O372" s="272"/>
      <c r="P372" s="272"/>
      <c r="Q372" s="272"/>
      <c r="R372" s="272"/>
      <c r="S372" s="272"/>
      <c r="T372" s="272"/>
      <c r="U372" s="272"/>
      <c r="V372" s="272"/>
      <c r="W372" s="272"/>
      <c r="X372" s="272"/>
      <c r="Y372" s="272"/>
      <c r="Z372" s="272"/>
      <c r="AA372" s="272"/>
      <c r="AB372" s="272"/>
      <c r="AC372" s="272"/>
      <c r="AD372" s="272"/>
      <c r="AE372" s="272"/>
      <c r="AF372" s="272"/>
      <c r="AG372" s="272"/>
      <c r="AH372" s="272"/>
      <c r="AI372" s="272"/>
    </row>
    <row r="373" spans="2:35" s="278" customFormat="1">
      <c r="B373" s="289"/>
      <c r="C373" s="280"/>
      <c r="G373" s="272"/>
      <c r="H373" s="272"/>
      <c r="I373" s="290"/>
      <c r="J373" s="290"/>
      <c r="K373" s="290"/>
      <c r="L373" s="290"/>
      <c r="M373" s="272"/>
      <c r="O373" s="272"/>
      <c r="P373" s="272"/>
      <c r="Q373" s="272"/>
      <c r="R373" s="272"/>
      <c r="S373" s="272"/>
      <c r="T373" s="272"/>
      <c r="U373" s="272"/>
      <c r="V373" s="272"/>
      <c r="W373" s="272"/>
      <c r="X373" s="272"/>
      <c r="Y373" s="272"/>
      <c r="Z373" s="272"/>
      <c r="AA373" s="272"/>
      <c r="AB373" s="272"/>
      <c r="AC373" s="272"/>
      <c r="AD373" s="272"/>
      <c r="AE373" s="272"/>
      <c r="AF373" s="272"/>
      <c r="AG373" s="272"/>
      <c r="AH373" s="272"/>
      <c r="AI373" s="272"/>
    </row>
    <row r="374" spans="2:35" s="278" customFormat="1">
      <c r="B374" s="289"/>
      <c r="C374" s="280"/>
      <c r="G374" s="272"/>
      <c r="H374" s="272"/>
      <c r="I374" s="290"/>
      <c r="J374" s="290"/>
      <c r="K374" s="290"/>
      <c r="L374" s="290"/>
      <c r="M374" s="272"/>
      <c r="O374" s="272"/>
      <c r="P374" s="272"/>
      <c r="Q374" s="272"/>
      <c r="R374" s="272"/>
      <c r="S374" s="272"/>
      <c r="T374" s="272"/>
      <c r="U374" s="272"/>
      <c r="V374" s="272"/>
      <c r="W374" s="272"/>
      <c r="X374" s="272"/>
      <c r="Y374" s="272"/>
      <c r="Z374" s="272"/>
      <c r="AA374" s="272"/>
      <c r="AB374" s="272"/>
      <c r="AC374" s="272"/>
      <c r="AD374" s="272"/>
      <c r="AE374" s="272"/>
      <c r="AF374" s="272"/>
      <c r="AG374" s="272"/>
      <c r="AH374" s="272"/>
      <c r="AI374" s="272"/>
    </row>
    <row r="375" spans="2:35" s="278" customFormat="1">
      <c r="B375" s="289"/>
      <c r="C375" s="280"/>
      <c r="G375" s="272"/>
      <c r="H375" s="272"/>
      <c r="I375" s="290"/>
      <c r="J375" s="290"/>
      <c r="K375" s="290"/>
      <c r="L375" s="290"/>
      <c r="M375" s="272"/>
      <c r="O375" s="272"/>
      <c r="P375" s="272"/>
      <c r="Q375" s="272"/>
      <c r="R375" s="272"/>
      <c r="S375" s="272"/>
      <c r="T375" s="272"/>
      <c r="U375" s="272"/>
      <c r="V375" s="272"/>
      <c r="W375" s="272"/>
      <c r="X375" s="272"/>
      <c r="Y375" s="272"/>
      <c r="Z375" s="272"/>
      <c r="AA375" s="272"/>
      <c r="AB375" s="272"/>
      <c r="AC375" s="272"/>
      <c r="AD375" s="272"/>
      <c r="AE375" s="272"/>
      <c r="AF375" s="272"/>
      <c r="AG375" s="272"/>
      <c r="AH375" s="272"/>
      <c r="AI375" s="272"/>
    </row>
    <row r="376" spans="2:35" s="278" customFormat="1">
      <c r="B376" s="289"/>
      <c r="C376" s="280"/>
      <c r="G376" s="272"/>
      <c r="H376" s="272"/>
      <c r="I376" s="290"/>
      <c r="J376" s="290"/>
      <c r="K376" s="290"/>
      <c r="L376" s="290"/>
      <c r="M376" s="272"/>
      <c r="O376" s="272"/>
      <c r="P376" s="272"/>
      <c r="Q376" s="272"/>
      <c r="R376" s="272"/>
      <c r="S376" s="272"/>
      <c r="T376" s="272"/>
      <c r="U376" s="272"/>
      <c r="V376" s="272"/>
      <c r="W376" s="272"/>
      <c r="X376" s="272"/>
      <c r="Y376" s="272"/>
      <c r="Z376" s="272"/>
      <c r="AA376" s="272"/>
      <c r="AB376" s="272"/>
      <c r="AC376" s="272"/>
      <c r="AD376" s="272"/>
      <c r="AE376" s="272"/>
      <c r="AF376" s="272"/>
      <c r="AG376" s="272"/>
      <c r="AH376" s="272"/>
      <c r="AI376" s="272"/>
    </row>
    <row r="377" spans="2:35" s="278" customFormat="1">
      <c r="B377" s="289"/>
      <c r="C377" s="280"/>
      <c r="G377" s="272"/>
      <c r="H377" s="272"/>
      <c r="I377" s="290"/>
      <c r="J377" s="290"/>
      <c r="K377" s="290"/>
      <c r="L377" s="290"/>
      <c r="M377" s="272"/>
      <c r="O377" s="272"/>
      <c r="P377" s="272"/>
      <c r="Q377" s="272"/>
      <c r="R377" s="272"/>
      <c r="S377" s="272"/>
      <c r="T377" s="272"/>
      <c r="U377" s="272"/>
      <c r="V377" s="272"/>
      <c r="W377" s="272"/>
      <c r="X377" s="272"/>
      <c r="Y377" s="272"/>
      <c r="Z377" s="272"/>
      <c r="AA377" s="272"/>
      <c r="AB377" s="272"/>
      <c r="AC377" s="272"/>
      <c r="AD377" s="272"/>
      <c r="AE377" s="272"/>
      <c r="AF377" s="272"/>
      <c r="AG377" s="272"/>
      <c r="AH377" s="272"/>
      <c r="AI377" s="272"/>
    </row>
    <row r="378" spans="2:35" s="278" customFormat="1">
      <c r="B378" s="289"/>
      <c r="C378" s="280"/>
      <c r="G378" s="272"/>
      <c r="H378" s="272"/>
      <c r="I378" s="290"/>
      <c r="J378" s="290"/>
      <c r="K378" s="290"/>
      <c r="L378" s="290"/>
      <c r="M378" s="272"/>
      <c r="O378" s="272"/>
      <c r="P378" s="272"/>
      <c r="Q378" s="272"/>
      <c r="R378" s="272"/>
      <c r="S378" s="272"/>
      <c r="T378" s="272"/>
      <c r="U378" s="272"/>
      <c r="V378" s="272"/>
      <c r="W378" s="272"/>
      <c r="X378" s="272"/>
      <c r="Y378" s="272"/>
      <c r="Z378" s="272"/>
      <c r="AA378" s="272"/>
      <c r="AB378" s="272"/>
      <c r="AC378" s="272"/>
      <c r="AD378" s="272"/>
      <c r="AE378" s="272"/>
      <c r="AF378" s="272"/>
      <c r="AG378" s="272"/>
      <c r="AH378" s="272"/>
      <c r="AI378" s="272"/>
    </row>
    <row r="379" spans="2:35" s="278" customFormat="1">
      <c r="B379" s="289"/>
      <c r="C379" s="280"/>
      <c r="G379" s="272"/>
      <c r="H379" s="272"/>
      <c r="I379" s="290"/>
      <c r="J379" s="290"/>
      <c r="K379" s="290"/>
      <c r="L379" s="290"/>
      <c r="M379" s="272"/>
      <c r="O379" s="272"/>
      <c r="P379" s="272"/>
      <c r="Q379" s="272"/>
      <c r="R379" s="272"/>
      <c r="S379" s="272"/>
      <c r="T379" s="272"/>
      <c r="U379" s="272"/>
      <c r="V379" s="272"/>
      <c r="W379" s="272"/>
      <c r="X379" s="272"/>
      <c r="Y379" s="272"/>
      <c r="Z379" s="272"/>
      <c r="AA379" s="272"/>
      <c r="AB379" s="272"/>
      <c r="AC379" s="272"/>
      <c r="AD379" s="272"/>
      <c r="AE379" s="272"/>
      <c r="AF379" s="272"/>
      <c r="AG379" s="272"/>
      <c r="AH379" s="272"/>
      <c r="AI379" s="272"/>
    </row>
    <row r="380" spans="2:35" s="278" customFormat="1">
      <c r="B380" s="289"/>
      <c r="C380" s="280"/>
      <c r="G380" s="272"/>
      <c r="H380" s="272"/>
      <c r="I380" s="290"/>
      <c r="J380" s="290"/>
      <c r="K380" s="290"/>
      <c r="L380" s="290"/>
      <c r="M380" s="272"/>
      <c r="O380" s="272"/>
      <c r="P380" s="272"/>
      <c r="Q380" s="272"/>
      <c r="R380" s="272"/>
      <c r="S380" s="272"/>
      <c r="T380" s="272"/>
      <c r="U380" s="272"/>
      <c r="V380" s="272"/>
      <c r="W380" s="272"/>
      <c r="X380" s="272"/>
      <c r="Y380" s="272"/>
      <c r="Z380" s="272"/>
      <c r="AA380" s="272"/>
      <c r="AB380" s="272"/>
      <c r="AC380" s="272"/>
      <c r="AD380" s="272"/>
      <c r="AE380" s="272"/>
      <c r="AF380" s="272"/>
      <c r="AG380" s="272"/>
      <c r="AH380" s="272"/>
      <c r="AI380" s="272"/>
    </row>
    <row r="381" spans="2:35" s="278" customFormat="1">
      <c r="B381" s="289"/>
      <c r="C381" s="280"/>
      <c r="G381" s="272"/>
      <c r="H381" s="272"/>
      <c r="I381" s="290"/>
      <c r="J381" s="290"/>
      <c r="K381" s="290"/>
      <c r="L381" s="290"/>
      <c r="M381" s="272"/>
      <c r="O381" s="272"/>
      <c r="P381" s="272"/>
      <c r="Q381" s="272"/>
      <c r="R381" s="272"/>
      <c r="S381" s="272"/>
      <c r="T381" s="272"/>
      <c r="U381" s="272"/>
      <c r="V381" s="272"/>
      <c r="W381" s="272"/>
      <c r="X381" s="272"/>
      <c r="Y381" s="272"/>
      <c r="Z381" s="272"/>
      <c r="AA381" s="272"/>
      <c r="AB381" s="272"/>
      <c r="AC381" s="272"/>
      <c r="AD381" s="272"/>
      <c r="AE381" s="272"/>
      <c r="AF381" s="272"/>
      <c r="AG381" s="272"/>
      <c r="AH381" s="272"/>
      <c r="AI381" s="272"/>
    </row>
    <row r="382" spans="2:35" s="278" customFormat="1">
      <c r="B382" s="289"/>
      <c r="C382" s="280"/>
      <c r="G382" s="272"/>
      <c r="H382" s="272"/>
      <c r="I382" s="290"/>
      <c r="J382" s="290"/>
      <c r="K382" s="290"/>
      <c r="L382" s="290"/>
      <c r="M382" s="272"/>
      <c r="O382" s="272"/>
      <c r="P382" s="272"/>
      <c r="Q382" s="272"/>
      <c r="R382" s="272"/>
      <c r="S382" s="272"/>
      <c r="T382" s="272"/>
      <c r="U382" s="272"/>
      <c r="V382" s="272"/>
      <c r="W382" s="272"/>
      <c r="X382" s="272"/>
      <c r="Y382" s="272"/>
      <c r="Z382" s="272"/>
      <c r="AA382" s="272"/>
      <c r="AB382" s="272"/>
      <c r="AC382" s="272"/>
      <c r="AD382" s="272"/>
      <c r="AE382" s="272"/>
      <c r="AF382" s="272"/>
      <c r="AG382" s="272"/>
      <c r="AH382" s="272"/>
      <c r="AI382" s="272"/>
    </row>
    <row r="383" spans="2:35" s="278" customFormat="1">
      <c r="B383" s="289"/>
      <c r="C383" s="280"/>
      <c r="G383" s="272"/>
      <c r="H383" s="272"/>
      <c r="I383" s="290"/>
      <c r="J383" s="290"/>
      <c r="K383" s="290"/>
      <c r="L383" s="290"/>
      <c r="M383" s="272"/>
      <c r="O383" s="272"/>
      <c r="P383" s="272"/>
      <c r="Q383" s="272"/>
      <c r="R383" s="272"/>
      <c r="S383" s="272"/>
      <c r="T383" s="272"/>
      <c r="U383" s="272"/>
      <c r="V383" s="272"/>
      <c r="W383" s="272"/>
      <c r="X383" s="272"/>
      <c r="Y383" s="272"/>
      <c r="Z383" s="272"/>
      <c r="AA383" s="272"/>
      <c r="AB383" s="272"/>
      <c r="AC383" s="272"/>
      <c r="AD383" s="272"/>
      <c r="AE383" s="272"/>
      <c r="AF383" s="272"/>
      <c r="AG383" s="272"/>
      <c r="AH383" s="272"/>
      <c r="AI383" s="272"/>
    </row>
    <row r="384" spans="2:35" s="278" customFormat="1">
      <c r="B384" s="289"/>
      <c r="C384" s="280"/>
      <c r="G384" s="272"/>
      <c r="H384" s="272"/>
      <c r="I384" s="290"/>
      <c r="J384" s="290"/>
      <c r="K384" s="290"/>
      <c r="L384" s="290"/>
      <c r="M384" s="272"/>
      <c r="O384" s="272"/>
      <c r="P384" s="272"/>
      <c r="Q384" s="272"/>
      <c r="R384" s="272"/>
      <c r="S384" s="272"/>
      <c r="T384" s="272"/>
      <c r="U384" s="272"/>
      <c r="V384" s="272"/>
      <c r="W384" s="272"/>
      <c r="X384" s="272"/>
      <c r="Y384" s="272"/>
      <c r="Z384" s="272"/>
      <c r="AA384" s="272"/>
      <c r="AB384" s="272"/>
      <c r="AC384" s="272"/>
      <c r="AD384" s="272"/>
      <c r="AE384" s="272"/>
      <c r="AF384" s="272"/>
      <c r="AG384" s="272"/>
      <c r="AH384" s="272"/>
      <c r="AI384" s="272"/>
    </row>
    <row r="385" spans="2:35" s="278" customFormat="1">
      <c r="B385" s="289"/>
      <c r="C385" s="280"/>
      <c r="G385" s="272"/>
      <c r="H385" s="272"/>
      <c r="I385" s="290"/>
      <c r="J385" s="290"/>
      <c r="K385" s="290"/>
      <c r="L385" s="290"/>
      <c r="M385" s="272"/>
      <c r="O385" s="272"/>
      <c r="P385" s="272"/>
      <c r="Q385" s="272"/>
      <c r="R385" s="272"/>
      <c r="S385" s="272"/>
      <c r="T385" s="272"/>
      <c r="U385" s="272"/>
      <c r="V385" s="272"/>
      <c r="W385" s="272"/>
      <c r="X385" s="272"/>
      <c r="Y385" s="272"/>
      <c r="Z385" s="272"/>
      <c r="AA385" s="272"/>
      <c r="AB385" s="272"/>
      <c r="AC385" s="272"/>
      <c r="AD385" s="272"/>
      <c r="AE385" s="272"/>
      <c r="AF385" s="272"/>
      <c r="AG385" s="272"/>
      <c r="AH385" s="272"/>
      <c r="AI385" s="272"/>
    </row>
    <row r="386" spans="2:35" s="278" customFormat="1">
      <c r="B386" s="289"/>
      <c r="C386" s="280"/>
      <c r="G386" s="272"/>
      <c r="H386" s="272"/>
      <c r="I386" s="290"/>
      <c r="J386" s="290"/>
      <c r="K386" s="290"/>
      <c r="L386" s="290"/>
      <c r="M386" s="272"/>
      <c r="O386" s="272"/>
      <c r="P386" s="272"/>
      <c r="Q386" s="272"/>
      <c r="R386" s="272"/>
      <c r="S386" s="272"/>
      <c r="T386" s="272"/>
      <c r="U386" s="272"/>
      <c r="V386" s="272"/>
      <c r="W386" s="272"/>
      <c r="X386" s="272"/>
      <c r="Y386" s="272"/>
      <c r="Z386" s="272"/>
      <c r="AA386" s="272"/>
      <c r="AB386" s="272"/>
      <c r="AC386" s="272"/>
      <c r="AD386" s="272"/>
      <c r="AE386" s="272"/>
      <c r="AF386" s="272"/>
      <c r="AG386" s="272"/>
      <c r="AH386" s="272"/>
      <c r="AI386" s="272"/>
    </row>
    <row r="387" spans="2:35" s="278" customFormat="1">
      <c r="B387" s="289"/>
      <c r="C387" s="280"/>
      <c r="G387" s="272"/>
      <c r="H387" s="272"/>
      <c r="I387" s="290"/>
      <c r="J387" s="290"/>
      <c r="K387" s="290"/>
      <c r="L387" s="290"/>
      <c r="M387" s="272"/>
      <c r="O387" s="272"/>
      <c r="P387" s="272"/>
      <c r="Q387" s="272"/>
      <c r="R387" s="272"/>
      <c r="S387" s="272"/>
      <c r="T387" s="272"/>
      <c r="U387" s="272"/>
      <c r="V387" s="272"/>
      <c r="W387" s="272"/>
      <c r="X387" s="272"/>
      <c r="Y387" s="272"/>
      <c r="Z387" s="272"/>
      <c r="AA387" s="272"/>
      <c r="AB387" s="272"/>
      <c r="AC387" s="272"/>
      <c r="AD387" s="272"/>
      <c r="AE387" s="272"/>
      <c r="AF387" s="272"/>
      <c r="AG387" s="272"/>
      <c r="AH387" s="272"/>
      <c r="AI387" s="272"/>
    </row>
    <row r="388" spans="2:35" s="278" customFormat="1">
      <c r="B388" s="289"/>
      <c r="C388" s="280"/>
      <c r="G388" s="272"/>
      <c r="H388" s="272"/>
      <c r="I388" s="290"/>
      <c r="J388" s="290"/>
      <c r="K388" s="290"/>
      <c r="L388" s="290"/>
      <c r="M388" s="272"/>
      <c r="O388" s="272"/>
      <c r="P388" s="272"/>
      <c r="Q388" s="272"/>
      <c r="R388" s="272"/>
      <c r="S388" s="272"/>
      <c r="T388" s="272"/>
      <c r="U388" s="272"/>
      <c r="V388" s="272"/>
      <c r="W388" s="272"/>
      <c r="X388" s="272"/>
      <c r="Y388" s="272"/>
      <c r="Z388" s="272"/>
      <c r="AA388" s="272"/>
      <c r="AB388" s="272"/>
      <c r="AC388" s="272"/>
      <c r="AD388" s="272"/>
      <c r="AE388" s="272"/>
      <c r="AF388" s="272"/>
      <c r="AG388" s="272"/>
      <c r="AH388" s="272"/>
      <c r="AI388" s="272"/>
    </row>
    <row r="389" spans="2:35" s="278" customFormat="1">
      <c r="B389" s="289"/>
      <c r="C389" s="280"/>
      <c r="G389" s="272"/>
      <c r="H389" s="272"/>
      <c r="I389" s="290"/>
      <c r="J389" s="290"/>
      <c r="K389" s="290"/>
      <c r="L389" s="290"/>
      <c r="M389" s="272"/>
      <c r="O389" s="272"/>
      <c r="P389" s="272"/>
      <c r="Q389" s="272"/>
      <c r="R389" s="272"/>
      <c r="S389" s="272"/>
      <c r="T389" s="272"/>
      <c r="U389" s="272"/>
      <c r="V389" s="272"/>
      <c r="W389" s="272"/>
      <c r="X389" s="272"/>
      <c r="Y389" s="272"/>
      <c r="Z389" s="272"/>
      <c r="AA389" s="272"/>
      <c r="AB389" s="272"/>
      <c r="AC389" s="272"/>
      <c r="AD389" s="272"/>
      <c r="AE389" s="272"/>
      <c r="AF389" s="272"/>
      <c r="AG389" s="272"/>
      <c r="AH389" s="272"/>
      <c r="AI389" s="272"/>
    </row>
    <row r="390" spans="2:35" s="278" customFormat="1">
      <c r="B390" s="289"/>
      <c r="C390" s="280"/>
      <c r="G390" s="272"/>
      <c r="H390" s="272"/>
      <c r="I390" s="290"/>
      <c r="J390" s="290"/>
      <c r="K390" s="290"/>
      <c r="L390" s="290"/>
      <c r="M390" s="272"/>
      <c r="O390" s="272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  <c r="AA390" s="272"/>
      <c r="AB390" s="272"/>
      <c r="AC390" s="272"/>
      <c r="AD390" s="272"/>
      <c r="AE390" s="272"/>
      <c r="AF390" s="272"/>
      <c r="AG390" s="272"/>
      <c r="AH390" s="272"/>
      <c r="AI390" s="272"/>
    </row>
    <row r="391" spans="2:35" s="278" customFormat="1">
      <c r="B391" s="289"/>
      <c r="C391" s="280"/>
      <c r="G391" s="272"/>
      <c r="H391" s="272"/>
      <c r="I391" s="290"/>
      <c r="J391" s="290"/>
      <c r="K391" s="290"/>
      <c r="L391" s="290"/>
      <c r="M391" s="272"/>
      <c r="O391" s="272"/>
      <c r="P391" s="272"/>
      <c r="Q391" s="272"/>
      <c r="R391" s="272"/>
      <c r="S391" s="272"/>
      <c r="T391" s="272"/>
      <c r="U391" s="272"/>
      <c r="V391" s="272"/>
      <c r="W391" s="272"/>
      <c r="X391" s="272"/>
      <c r="Y391" s="272"/>
      <c r="Z391" s="272"/>
      <c r="AA391" s="272"/>
      <c r="AB391" s="272"/>
      <c r="AC391" s="272"/>
      <c r="AD391" s="272"/>
      <c r="AE391" s="272"/>
      <c r="AF391" s="272"/>
      <c r="AG391" s="272"/>
      <c r="AH391" s="272"/>
      <c r="AI391" s="272"/>
    </row>
    <row r="392" spans="2:35" s="278" customFormat="1">
      <c r="B392" s="289"/>
      <c r="C392" s="280"/>
      <c r="G392" s="272"/>
      <c r="H392" s="272"/>
      <c r="I392" s="290"/>
      <c r="J392" s="290"/>
      <c r="K392" s="290"/>
      <c r="L392" s="290"/>
      <c r="M392" s="272"/>
      <c r="O392" s="272"/>
      <c r="P392" s="272"/>
      <c r="Q392" s="272"/>
      <c r="R392" s="272"/>
      <c r="S392" s="272"/>
      <c r="T392" s="272"/>
      <c r="U392" s="272"/>
      <c r="V392" s="272"/>
      <c r="W392" s="272"/>
      <c r="X392" s="272"/>
      <c r="Y392" s="272"/>
      <c r="Z392" s="272"/>
      <c r="AA392" s="272"/>
      <c r="AB392" s="272"/>
      <c r="AC392" s="272"/>
      <c r="AD392" s="272"/>
      <c r="AE392" s="272"/>
      <c r="AF392" s="272"/>
      <c r="AG392" s="272"/>
      <c r="AH392" s="272"/>
      <c r="AI392" s="272"/>
    </row>
    <row r="393" spans="2:35" s="278" customFormat="1">
      <c r="B393" s="289"/>
      <c r="C393" s="280"/>
      <c r="G393" s="272"/>
      <c r="H393" s="272"/>
      <c r="I393" s="290"/>
      <c r="J393" s="290"/>
      <c r="K393" s="290"/>
      <c r="L393" s="290"/>
      <c r="M393" s="272"/>
      <c r="O393" s="272"/>
      <c r="P393" s="272"/>
      <c r="Q393" s="272"/>
      <c r="R393" s="272"/>
      <c r="S393" s="272"/>
      <c r="T393" s="272"/>
      <c r="U393" s="272"/>
      <c r="V393" s="272"/>
      <c r="W393" s="272"/>
      <c r="X393" s="272"/>
      <c r="Y393" s="272"/>
      <c r="Z393" s="272"/>
      <c r="AA393" s="272"/>
      <c r="AB393" s="272"/>
      <c r="AC393" s="272"/>
      <c r="AD393" s="272"/>
      <c r="AE393" s="272"/>
      <c r="AF393" s="272"/>
      <c r="AG393" s="272"/>
      <c r="AH393" s="272"/>
      <c r="AI393" s="272"/>
    </row>
    <row r="394" spans="2:35" s="278" customFormat="1">
      <c r="B394" s="289"/>
      <c r="C394" s="280"/>
      <c r="G394" s="272"/>
      <c r="H394" s="272"/>
      <c r="I394" s="290"/>
      <c r="J394" s="290"/>
      <c r="K394" s="290"/>
      <c r="L394" s="290"/>
      <c r="M394" s="272"/>
      <c r="O394" s="272"/>
      <c r="P394" s="272"/>
      <c r="Q394" s="272"/>
      <c r="R394" s="272"/>
      <c r="S394" s="272"/>
      <c r="T394" s="272"/>
      <c r="U394" s="272"/>
      <c r="V394" s="272"/>
      <c r="W394" s="272"/>
      <c r="X394" s="272"/>
      <c r="Y394" s="272"/>
      <c r="Z394" s="272"/>
      <c r="AA394" s="272"/>
      <c r="AB394" s="272"/>
      <c r="AC394" s="272"/>
      <c r="AD394" s="272"/>
      <c r="AE394" s="272"/>
      <c r="AF394" s="272"/>
      <c r="AG394" s="272"/>
      <c r="AH394" s="272"/>
      <c r="AI394" s="272"/>
    </row>
    <row r="395" spans="2:35" s="278" customFormat="1">
      <c r="B395" s="289"/>
      <c r="C395" s="280"/>
      <c r="G395" s="272"/>
      <c r="H395" s="272"/>
      <c r="I395" s="290"/>
      <c r="J395" s="290"/>
      <c r="K395" s="290"/>
      <c r="L395" s="290"/>
      <c r="M395" s="272"/>
      <c r="O395" s="272"/>
      <c r="P395" s="272"/>
      <c r="Q395" s="272"/>
      <c r="R395" s="272"/>
      <c r="S395" s="272"/>
      <c r="T395" s="272"/>
      <c r="U395" s="272"/>
      <c r="V395" s="272"/>
      <c r="W395" s="272"/>
      <c r="X395" s="272"/>
      <c r="Y395" s="272"/>
      <c r="Z395" s="272"/>
      <c r="AA395" s="272"/>
      <c r="AB395" s="272"/>
      <c r="AC395" s="272"/>
      <c r="AD395" s="272"/>
      <c r="AE395" s="272"/>
      <c r="AF395" s="272"/>
      <c r="AG395" s="272"/>
      <c r="AH395" s="272"/>
      <c r="AI395" s="272"/>
    </row>
    <row r="396" spans="2:35" s="278" customFormat="1">
      <c r="B396" s="289"/>
      <c r="C396" s="280"/>
      <c r="G396" s="272"/>
      <c r="H396" s="272"/>
      <c r="I396" s="290"/>
      <c r="J396" s="290"/>
      <c r="K396" s="290"/>
      <c r="L396" s="290"/>
      <c r="M396" s="272"/>
      <c r="O396" s="272"/>
      <c r="P396" s="272"/>
      <c r="Q396" s="272"/>
      <c r="R396" s="272"/>
      <c r="S396" s="272"/>
      <c r="T396" s="272"/>
      <c r="U396" s="272"/>
      <c r="V396" s="272"/>
      <c r="W396" s="272"/>
      <c r="X396" s="272"/>
      <c r="Y396" s="272"/>
      <c r="Z396" s="272"/>
      <c r="AA396" s="272"/>
      <c r="AB396" s="272"/>
      <c r="AC396" s="272"/>
      <c r="AD396" s="272"/>
      <c r="AE396" s="272"/>
      <c r="AF396" s="272"/>
      <c r="AG396" s="272"/>
      <c r="AH396" s="272"/>
      <c r="AI396" s="272"/>
    </row>
    <row r="397" spans="2:35" s="278" customFormat="1">
      <c r="B397" s="289"/>
      <c r="C397" s="280"/>
      <c r="G397" s="272"/>
      <c r="H397" s="272"/>
      <c r="I397" s="290"/>
      <c r="J397" s="290"/>
      <c r="K397" s="290"/>
      <c r="L397" s="290"/>
      <c r="M397" s="272"/>
      <c r="O397" s="272"/>
      <c r="P397" s="272"/>
      <c r="Q397" s="272"/>
      <c r="R397" s="272"/>
      <c r="S397" s="272"/>
      <c r="T397" s="272"/>
      <c r="U397" s="272"/>
      <c r="V397" s="272"/>
      <c r="W397" s="272"/>
      <c r="X397" s="272"/>
      <c r="Y397" s="272"/>
      <c r="Z397" s="272"/>
      <c r="AA397" s="272"/>
      <c r="AB397" s="272"/>
      <c r="AC397" s="272"/>
      <c r="AD397" s="272"/>
      <c r="AE397" s="272"/>
      <c r="AF397" s="272"/>
      <c r="AG397" s="272"/>
      <c r="AH397" s="272"/>
      <c r="AI397" s="272"/>
    </row>
    <row r="398" spans="2:35" s="278" customFormat="1">
      <c r="B398" s="289"/>
      <c r="C398" s="280"/>
      <c r="G398" s="272"/>
      <c r="H398" s="272"/>
      <c r="I398" s="290"/>
      <c r="J398" s="290"/>
      <c r="K398" s="290"/>
      <c r="L398" s="290"/>
      <c r="M398" s="272"/>
      <c r="O398" s="272"/>
      <c r="P398" s="272"/>
      <c r="Q398" s="272"/>
      <c r="R398" s="272"/>
      <c r="S398" s="272"/>
      <c r="T398" s="272"/>
      <c r="U398" s="272"/>
      <c r="V398" s="272"/>
      <c r="W398" s="272"/>
      <c r="X398" s="272"/>
      <c r="Y398" s="272"/>
      <c r="Z398" s="272"/>
      <c r="AA398" s="272"/>
      <c r="AB398" s="272"/>
      <c r="AC398" s="272"/>
      <c r="AD398" s="272"/>
      <c r="AE398" s="272"/>
      <c r="AF398" s="272"/>
      <c r="AG398" s="272"/>
      <c r="AH398" s="272"/>
      <c r="AI398" s="272"/>
    </row>
    <row r="399" spans="2:35" s="278" customFormat="1">
      <c r="B399" s="289"/>
      <c r="C399" s="280"/>
      <c r="G399" s="272"/>
      <c r="H399" s="272"/>
      <c r="I399" s="290"/>
      <c r="J399" s="290"/>
      <c r="K399" s="290"/>
      <c r="L399" s="290"/>
      <c r="M399" s="272"/>
      <c r="O399" s="272"/>
      <c r="P399" s="272"/>
      <c r="Q399" s="272"/>
      <c r="R399" s="272"/>
      <c r="S399" s="272"/>
      <c r="T399" s="272"/>
      <c r="U399" s="272"/>
      <c r="V399" s="272"/>
      <c r="W399" s="272"/>
      <c r="X399" s="272"/>
      <c r="Y399" s="272"/>
      <c r="Z399" s="272"/>
      <c r="AA399" s="272"/>
      <c r="AB399" s="272"/>
      <c r="AC399" s="272"/>
      <c r="AD399" s="272"/>
      <c r="AE399" s="272"/>
      <c r="AF399" s="272"/>
      <c r="AG399" s="272"/>
      <c r="AH399" s="272"/>
      <c r="AI399" s="272"/>
    </row>
    <row r="400" spans="2:35" s="278" customFormat="1">
      <c r="B400" s="289"/>
      <c r="C400" s="280"/>
      <c r="G400" s="272"/>
      <c r="H400" s="272"/>
      <c r="I400" s="290"/>
      <c r="J400" s="290"/>
      <c r="K400" s="290"/>
      <c r="L400" s="290"/>
      <c r="M400" s="272"/>
      <c r="O400" s="272"/>
      <c r="P400" s="272"/>
      <c r="Q400" s="272"/>
      <c r="R400" s="272"/>
      <c r="S400" s="272"/>
      <c r="T400" s="272"/>
      <c r="U400" s="272"/>
      <c r="V400" s="272"/>
      <c r="W400" s="272"/>
      <c r="X400" s="272"/>
      <c r="Y400" s="272"/>
      <c r="Z400" s="272"/>
      <c r="AA400" s="272"/>
      <c r="AB400" s="272"/>
      <c r="AC400" s="272"/>
      <c r="AD400" s="272"/>
      <c r="AE400" s="272"/>
      <c r="AF400" s="272"/>
      <c r="AG400" s="272"/>
      <c r="AH400" s="272"/>
      <c r="AI400" s="272"/>
    </row>
    <row r="401" spans="2:35" s="278" customFormat="1">
      <c r="B401" s="289"/>
      <c r="C401" s="280"/>
      <c r="G401" s="272"/>
      <c r="H401" s="272"/>
      <c r="I401" s="290"/>
      <c r="J401" s="290"/>
      <c r="K401" s="290"/>
      <c r="L401" s="290"/>
      <c r="M401" s="272"/>
      <c r="O401" s="272"/>
      <c r="P401" s="272"/>
      <c r="Q401" s="272"/>
      <c r="R401" s="272"/>
      <c r="S401" s="272"/>
      <c r="T401" s="272"/>
      <c r="U401" s="272"/>
      <c r="V401" s="272"/>
      <c r="W401" s="272"/>
      <c r="X401" s="272"/>
      <c r="Y401" s="272"/>
      <c r="Z401" s="272"/>
      <c r="AA401" s="272"/>
      <c r="AB401" s="272"/>
      <c r="AC401" s="272"/>
      <c r="AD401" s="272"/>
      <c r="AE401" s="272"/>
      <c r="AF401" s="272"/>
      <c r="AG401" s="272"/>
      <c r="AH401" s="272"/>
      <c r="AI401" s="272"/>
    </row>
    <row r="402" spans="2:35" s="278" customFormat="1">
      <c r="B402" s="289"/>
      <c r="C402" s="280"/>
      <c r="G402" s="272"/>
      <c r="H402" s="272"/>
      <c r="I402" s="290"/>
      <c r="J402" s="290"/>
      <c r="K402" s="290"/>
      <c r="L402" s="290"/>
      <c r="M402" s="272"/>
      <c r="O402" s="272"/>
      <c r="P402" s="272"/>
      <c r="Q402" s="272"/>
      <c r="R402" s="272"/>
      <c r="S402" s="272"/>
      <c r="T402" s="272"/>
      <c r="U402" s="272"/>
      <c r="V402" s="272"/>
      <c r="W402" s="272"/>
      <c r="X402" s="272"/>
      <c r="Y402" s="272"/>
      <c r="Z402" s="272"/>
      <c r="AA402" s="272"/>
      <c r="AB402" s="272"/>
      <c r="AC402" s="272"/>
      <c r="AD402" s="272"/>
      <c r="AE402" s="272"/>
      <c r="AF402" s="272"/>
      <c r="AG402" s="272"/>
      <c r="AH402" s="272"/>
      <c r="AI402" s="272"/>
    </row>
    <row r="403" spans="2:35" s="278" customFormat="1">
      <c r="B403" s="289"/>
      <c r="C403" s="280"/>
      <c r="G403" s="272"/>
      <c r="H403" s="272"/>
      <c r="I403" s="290"/>
      <c r="J403" s="290"/>
      <c r="K403" s="290"/>
      <c r="L403" s="290"/>
      <c r="M403" s="272"/>
      <c r="O403" s="272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  <c r="AA403" s="272"/>
      <c r="AB403" s="272"/>
      <c r="AC403" s="272"/>
      <c r="AD403" s="272"/>
      <c r="AE403" s="272"/>
      <c r="AF403" s="272"/>
      <c r="AG403" s="272"/>
      <c r="AH403" s="272"/>
      <c r="AI403" s="272"/>
    </row>
    <row r="404" spans="2:35" s="278" customFormat="1">
      <c r="B404" s="289"/>
      <c r="C404" s="280"/>
      <c r="G404" s="272"/>
      <c r="H404" s="272"/>
      <c r="I404" s="290"/>
      <c r="J404" s="290"/>
      <c r="K404" s="290"/>
      <c r="L404" s="290"/>
      <c r="M404" s="272"/>
      <c r="O404" s="272"/>
      <c r="P404" s="272"/>
      <c r="Q404" s="272"/>
      <c r="R404" s="272"/>
      <c r="S404" s="272"/>
      <c r="T404" s="272"/>
      <c r="U404" s="272"/>
      <c r="V404" s="272"/>
      <c r="W404" s="272"/>
      <c r="X404" s="272"/>
      <c r="Y404" s="272"/>
      <c r="Z404" s="272"/>
      <c r="AA404" s="272"/>
      <c r="AB404" s="272"/>
      <c r="AC404" s="272"/>
      <c r="AD404" s="272"/>
      <c r="AE404" s="272"/>
      <c r="AF404" s="272"/>
      <c r="AG404" s="272"/>
      <c r="AH404" s="272"/>
      <c r="AI404" s="272"/>
    </row>
    <row r="405" spans="2:35" s="278" customFormat="1">
      <c r="B405" s="289"/>
      <c r="C405" s="280"/>
      <c r="G405" s="272"/>
      <c r="H405" s="272"/>
      <c r="I405" s="290"/>
      <c r="J405" s="290"/>
      <c r="K405" s="290"/>
      <c r="L405" s="290"/>
      <c r="M405" s="272"/>
      <c r="O405" s="272"/>
      <c r="P405" s="272"/>
      <c r="Q405" s="272"/>
      <c r="R405" s="272"/>
      <c r="S405" s="272"/>
      <c r="T405" s="272"/>
      <c r="U405" s="272"/>
      <c r="V405" s="272"/>
      <c r="W405" s="272"/>
      <c r="X405" s="272"/>
      <c r="Y405" s="272"/>
      <c r="Z405" s="272"/>
      <c r="AA405" s="272"/>
      <c r="AB405" s="272"/>
      <c r="AC405" s="272"/>
      <c r="AD405" s="272"/>
      <c r="AE405" s="272"/>
      <c r="AF405" s="272"/>
      <c r="AG405" s="272"/>
      <c r="AH405" s="272"/>
      <c r="AI405" s="272"/>
    </row>
    <row r="406" spans="2:35" s="278" customFormat="1">
      <c r="B406" s="289"/>
      <c r="C406" s="280"/>
      <c r="G406" s="272"/>
      <c r="H406" s="272"/>
      <c r="I406" s="290"/>
      <c r="J406" s="290"/>
      <c r="K406" s="290"/>
      <c r="L406" s="290"/>
      <c r="M406" s="272"/>
      <c r="O406" s="272"/>
      <c r="P406" s="272"/>
      <c r="Q406" s="272"/>
      <c r="R406" s="272"/>
      <c r="S406" s="272"/>
      <c r="T406" s="272"/>
      <c r="U406" s="272"/>
      <c r="V406" s="272"/>
      <c r="W406" s="272"/>
      <c r="X406" s="272"/>
      <c r="Y406" s="272"/>
      <c r="Z406" s="272"/>
      <c r="AA406" s="272"/>
      <c r="AB406" s="272"/>
      <c r="AC406" s="272"/>
      <c r="AD406" s="272"/>
      <c r="AE406" s="272"/>
      <c r="AF406" s="272"/>
      <c r="AG406" s="272"/>
      <c r="AH406" s="272"/>
      <c r="AI406" s="272"/>
    </row>
    <row r="407" spans="2:35" s="278" customFormat="1">
      <c r="B407" s="289"/>
      <c r="C407" s="280"/>
      <c r="G407" s="272"/>
      <c r="H407" s="272"/>
      <c r="I407" s="290"/>
      <c r="J407" s="290"/>
      <c r="K407" s="290"/>
      <c r="L407" s="290"/>
      <c r="M407" s="272"/>
      <c r="O407" s="272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  <c r="AA407" s="272"/>
      <c r="AB407" s="272"/>
      <c r="AC407" s="272"/>
      <c r="AD407" s="272"/>
      <c r="AE407" s="272"/>
      <c r="AF407" s="272"/>
      <c r="AG407" s="272"/>
      <c r="AH407" s="272"/>
      <c r="AI407" s="272"/>
    </row>
    <row r="408" spans="2:35" s="278" customFormat="1">
      <c r="B408" s="289"/>
      <c r="C408" s="280"/>
      <c r="G408" s="272"/>
      <c r="H408" s="272"/>
      <c r="I408" s="290"/>
      <c r="J408" s="290"/>
      <c r="K408" s="290"/>
      <c r="L408" s="290"/>
      <c r="M408" s="272"/>
      <c r="O408" s="272"/>
      <c r="P408" s="272"/>
      <c r="Q408" s="272"/>
      <c r="R408" s="272"/>
      <c r="S408" s="272"/>
      <c r="T408" s="272"/>
      <c r="U408" s="272"/>
      <c r="V408" s="272"/>
      <c r="W408" s="272"/>
      <c r="X408" s="272"/>
      <c r="Y408" s="272"/>
      <c r="Z408" s="272"/>
      <c r="AA408" s="272"/>
      <c r="AB408" s="272"/>
      <c r="AC408" s="272"/>
      <c r="AD408" s="272"/>
      <c r="AE408" s="272"/>
      <c r="AF408" s="272"/>
      <c r="AG408" s="272"/>
      <c r="AH408" s="272"/>
      <c r="AI408" s="272"/>
    </row>
    <row r="409" spans="2:35" s="278" customFormat="1">
      <c r="B409" s="289"/>
      <c r="C409" s="280"/>
      <c r="G409" s="272"/>
      <c r="H409" s="272"/>
      <c r="I409" s="290"/>
      <c r="J409" s="290"/>
      <c r="K409" s="290"/>
      <c r="L409" s="290"/>
      <c r="M409" s="272"/>
      <c r="O409" s="272"/>
      <c r="P409" s="272"/>
      <c r="Q409" s="272"/>
      <c r="R409" s="272"/>
      <c r="S409" s="272"/>
      <c r="T409" s="272"/>
      <c r="U409" s="272"/>
      <c r="V409" s="272"/>
      <c r="W409" s="272"/>
      <c r="X409" s="272"/>
      <c r="Y409" s="272"/>
      <c r="Z409" s="272"/>
      <c r="AA409" s="272"/>
      <c r="AB409" s="272"/>
      <c r="AC409" s="272"/>
      <c r="AD409" s="272"/>
      <c r="AE409" s="272"/>
      <c r="AF409" s="272"/>
      <c r="AG409" s="272"/>
      <c r="AH409" s="272"/>
      <c r="AI409" s="272"/>
    </row>
    <row r="410" spans="2:35" s="278" customFormat="1">
      <c r="B410" s="289"/>
      <c r="C410" s="280"/>
      <c r="G410" s="272"/>
      <c r="H410" s="272"/>
      <c r="I410" s="290"/>
      <c r="J410" s="290"/>
      <c r="K410" s="290"/>
      <c r="L410" s="290"/>
      <c r="M410" s="272"/>
      <c r="O410" s="272"/>
      <c r="P410" s="272"/>
      <c r="Q410" s="272"/>
      <c r="R410" s="272"/>
      <c r="S410" s="272"/>
      <c r="T410" s="272"/>
      <c r="U410" s="272"/>
      <c r="V410" s="272"/>
      <c r="W410" s="272"/>
      <c r="X410" s="272"/>
      <c r="Y410" s="272"/>
      <c r="Z410" s="272"/>
      <c r="AA410" s="272"/>
      <c r="AB410" s="272"/>
      <c r="AC410" s="272"/>
      <c r="AD410" s="272"/>
      <c r="AE410" s="272"/>
      <c r="AF410" s="272"/>
      <c r="AG410" s="272"/>
      <c r="AH410" s="272"/>
      <c r="AI410" s="272"/>
    </row>
    <row r="411" spans="2:35" s="278" customFormat="1">
      <c r="B411" s="289"/>
      <c r="C411" s="280"/>
      <c r="G411" s="272"/>
      <c r="H411" s="272"/>
      <c r="I411" s="290"/>
      <c r="J411" s="290"/>
      <c r="K411" s="290"/>
      <c r="L411" s="290"/>
      <c r="M411" s="272"/>
      <c r="O411" s="272"/>
      <c r="P411" s="272"/>
      <c r="Q411" s="272"/>
      <c r="R411" s="272"/>
      <c r="S411" s="272"/>
      <c r="T411" s="272"/>
      <c r="U411" s="272"/>
      <c r="V411" s="272"/>
      <c r="W411" s="272"/>
      <c r="X411" s="272"/>
      <c r="Y411" s="272"/>
      <c r="Z411" s="272"/>
      <c r="AA411" s="272"/>
      <c r="AB411" s="272"/>
      <c r="AC411" s="272"/>
      <c r="AD411" s="272"/>
      <c r="AE411" s="272"/>
      <c r="AF411" s="272"/>
      <c r="AG411" s="272"/>
      <c r="AH411" s="272"/>
      <c r="AI411" s="272"/>
    </row>
    <row r="412" spans="2:35" s="278" customFormat="1">
      <c r="B412" s="289"/>
      <c r="C412" s="280"/>
      <c r="G412" s="272"/>
      <c r="H412" s="272"/>
      <c r="I412" s="290"/>
      <c r="J412" s="290"/>
      <c r="K412" s="290"/>
      <c r="L412" s="290"/>
      <c r="M412" s="272"/>
      <c r="O412" s="272"/>
      <c r="P412" s="272"/>
      <c r="Q412" s="272"/>
      <c r="R412" s="272"/>
      <c r="S412" s="272"/>
      <c r="T412" s="272"/>
      <c r="U412" s="272"/>
      <c r="V412" s="272"/>
      <c r="W412" s="272"/>
      <c r="X412" s="272"/>
      <c r="Y412" s="272"/>
      <c r="Z412" s="272"/>
      <c r="AA412" s="272"/>
      <c r="AB412" s="272"/>
      <c r="AC412" s="272"/>
      <c r="AD412" s="272"/>
      <c r="AE412" s="272"/>
      <c r="AF412" s="272"/>
      <c r="AG412" s="272"/>
      <c r="AH412" s="272"/>
      <c r="AI412" s="272"/>
    </row>
    <row r="413" spans="2:35" s="278" customFormat="1">
      <c r="B413" s="289"/>
      <c r="C413" s="280"/>
      <c r="G413" s="272"/>
      <c r="H413" s="272"/>
      <c r="I413" s="290"/>
      <c r="J413" s="290"/>
      <c r="K413" s="290"/>
      <c r="L413" s="290"/>
      <c r="M413" s="272"/>
      <c r="O413" s="272"/>
      <c r="P413" s="272"/>
      <c r="Q413" s="272"/>
      <c r="R413" s="272"/>
      <c r="S413" s="272"/>
      <c r="T413" s="272"/>
      <c r="U413" s="272"/>
      <c r="V413" s="272"/>
      <c r="W413" s="272"/>
      <c r="X413" s="272"/>
      <c r="Y413" s="272"/>
      <c r="Z413" s="272"/>
      <c r="AA413" s="272"/>
      <c r="AB413" s="272"/>
      <c r="AC413" s="272"/>
      <c r="AD413" s="272"/>
      <c r="AE413" s="272"/>
      <c r="AF413" s="272"/>
      <c r="AG413" s="272"/>
      <c r="AH413" s="272"/>
      <c r="AI413" s="272"/>
    </row>
    <row r="414" spans="2:35" s="278" customFormat="1">
      <c r="B414" s="289"/>
      <c r="C414" s="280"/>
      <c r="G414" s="272"/>
      <c r="H414" s="272"/>
      <c r="I414" s="290"/>
      <c r="J414" s="290"/>
      <c r="K414" s="290"/>
      <c r="L414" s="290"/>
      <c r="M414" s="272"/>
      <c r="O414" s="272"/>
      <c r="P414" s="272"/>
      <c r="Q414" s="272"/>
      <c r="R414" s="272"/>
      <c r="S414" s="272"/>
      <c r="T414" s="272"/>
      <c r="U414" s="272"/>
      <c r="V414" s="272"/>
      <c r="W414" s="272"/>
      <c r="X414" s="272"/>
      <c r="Y414" s="272"/>
      <c r="Z414" s="272"/>
      <c r="AA414" s="272"/>
      <c r="AB414" s="272"/>
      <c r="AC414" s="272"/>
      <c r="AD414" s="272"/>
      <c r="AE414" s="272"/>
      <c r="AF414" s="272"/>
      <c r="AG414" s="272"/>
      <c r="AH414" s="272"/>
      <c r="AI414" s="272"/>
    </row>
    <row r="415" spans="2:35" s="278" customFormat="1">
      <c r="B415" s="289"/>
      <c r="C415" s="280"/>
      <c r="G415" s="272"/>
      <c r="H415" s="272"/>
      <c r="I415" s="290"/>
      <c r="J415" s="290"/>
      <c r="K415" s="290"/>
      <c r="L415" s="290"/>
      <c r="M415" s="272"/>
      <c r="O415" s="272"/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  <c r="AA415" s="272"/>
      <c r="AB415" s="272"/>
      <c r="AC415" s="272"/>
      <c r="AD415" s="272"/>
      <c r="AE415" s="272"/>
      <c r="AF415" s="272"/>
      <c r="AG415" s="272"/>
      <c r="AH415" s="272"/>
      <c r="AI415" s="272"/>
    </row>
    <row r="416" spans="2:35" s="278" customFormat="1">
      <c r="B416" s="289"/>
      <c r="C416" s="280"/>
      <c r="G416" s="272"/>
      <c r="H416" s="272"/>
      <c r="I416" s="290"/>
      <c r="J416" s="290"/>
      <c r="K416" s="290"/>
      <c r="L416" s="290"/>
      <c r="M416" s="272"/>
      <c r="O416" s="272"/>
      <c r="P416" s="272"/>
      <c r="Q416" s="272"/>
      <c r="R416" s="272"/>
      <c r="S416" s="272"/>
      <c r="T416" s="272"/>
      <c r="U416" s="272"/>
      <c r="V416" s="272"/>
      <c r="W416" s="272"/>
      <c r="X416" s="272"/>
      <c r="Y416" s="272"/>
      <c r="Z416" s="272"/>
      <c r="AA416" s="272"/>
      <c r="AB416" s="272"/>
      <c r="AC416" s="272"/>
      <c r="AD416" s="272"/>
      <c r="AE416" s="272"/>
      <c r="AF416" s="272"/>
      <c r="AG416" s="272"/>
      <c r="AH416" s="272"/>
      <c r="AI416" s="272"/>
    </row>
    <row r="417" spans="2:35" s="278" customFormat="1">
      <c r="B417" s="289"/>
      <c r="C417" s="280"/>
      <c r="G417" s="272"/>
      <c r="H417" s="272"/>
      <c r="I417" s="290"/>
      <c r="J417" s="290"/>
      <c r="K417" s="290"/>
      <c r="L417" s="290"/>
      <c r="M417" s="272"/>
      <c r="O417" s="272"/>
      <c r="P417" s="272"/>
      <c r="Q417" s="272"/>
      <c r="R417" s="272"/>
      <c r="S417" s="272"/>
      <c r="T417" s="272"/>
      <c r="U417" s="272"/>
      <c r="V417" s="272"/>
      <c r="W417" s="272"/>
      <c r="X417" s="272"/>
      <c r="Y417" s="272"/>
      <c r="Z417" s="272"/>
      <c r="AA417" s="272"/>
      <c r="AB417" s="272"/>
      <c r="AC417" s="272"/>
      <c r="AD417" s="272"/>
      <c r="AE417" s="272"/>
      <c r="AF417" s="272"/>
      <c r="AG417" s="272"/>
      <c r="AH417" s="272"/>
      <c r="AI417" s="272"/>
    </row>
    <row r="418" spans="2:35" s="278" customFormat="1">
      <c r="B418" s="289"/>
      <c r="C418" s="280"/>
      <c r="G418" s="272"/>
      <c r="H418" s="272"/>
      <c r="I418" s="290"/>
      <c r="J418" s="290"/>
      <c r="K418" s="290"/>
      <c r="L418" s="290"/>
      <c r="M418" s="272"/>
      <c r="O418" s="272"/>
      <c r="P418" s="272"/>
      <c r="Q418" s="272"/>
      <c r="R418" s="272"/>
      <c r="S418" s="272"/>
      <c r="T418" s="272"/>
      <c r="U418" s="272"/>
      <c r="V418" s="272"/>
      <c r="W418" s="272"/>
      <c r="X418" s="272"/>
      <c r="Y418" s="272"/>
      <c r="Z418" s="272"/>
      <c r="AA418" s="272"/>
      <c r="AB418" s="272"/>
      <c r="AC418" s="272"/>
      <c r="AD418" s="272"/>
      <c r="AE418" s="272"/>
      <c r="AF418" s="272"/>
      <c r="AG418" s="272"/>
      <c r="AH418" s="272"/>
      <c r="AI418" s="272"/>
    </row>
    <row r="419" spans="2:35" s="278" customFormat="1">
      <c r="B419" s="289"/>
      <c r="C419" s="280"/>
      <c r="G419" s="272"/>
      <c r="H419" s="272"/>
      <c r="I419" s="290"/>
      <c r="J419" s="290"/>
      <c r="K419" s="290"/>
      <c r="L419" s="290"/>
      <c r="M419" s="272"/>
      <c r="O419" s="272"/>
      <c r="P419" s="272"/>
      <c r="Q419" s="272"/>
      <c r="R419" s="272"/>
      <c r="S419" s="272"/>
      <c r="T419" s="272"/>
      <c r="U419" s="272"/>
      <c r="V419" s="272"/>
      <c r="W419" s="272"/>
      <c r="X419" s="272"/>
      <c r="Y419" s="272"/>
      <c r="Z419" s="272"/>
      <c r="AA419" s="272"/>
      <c r="AB419" s="272"/>
      <c r="AC419" s="272"/>
      <c r="AD419" s="272"/>
      <c r="AE419" s="272"/>
      <c r="AF419" s="272"/>
      <c r="AG419" s="272"/>
      <c r="AH419" s="272"/>
      <c r="AI419" s="272"/>
    </row>
    <row r="420" spans="2:35" s="278" customFormat="1">
      <c r="B420" s="289"/>
      <c r="C420" s="280"/>
      <c r="G420" s="272"/>
      <c r="H420" s="272"/>
      <c r="I420" s="290"/>
      <c r="J420" s="290"/>
      <c r="K420" s="290"/>
      <c r="L420" s="290"/>
      <c r="M420" s="272"/>
      <c r="O420" s="272"/>
      <c r="P420" s="272"/>
      <c r="Q420" s="272"/>
      <c r="R420" s="272"/>
      <c r="S420" s="272"/>
      <c r="T420" s="272"/>
      <c r="U420" s="272"/>
      <c r="V420" s="272"/>
      <c r="W420" s="272"/>
      <c r="X420" s="272"/>
      <c r="Y420" s="272"/>
      <c r="Z420" s="272"/>
      <c r="AA420" s="272"/>
      <c r="AB420" s="272"/>
      <c r="AC420" s="272"/>
      <c r="AD420" s="272"/>
      <c r="AE420" s="272"/>
      <c r="AF420" s="272"/>
      <c r="AG420" s="272"/>
      <c r="AH420" s="272"/>
      <c r="AI420" s="272"/>
    </row>
    <row r="421" spans="2:35" s="278" customFormat="1">
      <c r="B421" s="289"/>
      <c r="C421" s="280"/>
      <c r="G421" s="272"/>
      <c r="H421" s="272"/>
      <c r="I421" s="290"/>
      <c r="J421" s="290"/>
      <c r="K421" s="290"/>
      <c r="L421" s="290"/>
      <c r="M421" s="272"/>
      <c r="O421" s="272"/>
      <c r="P421" s="272"/>
      <c r="Q421" s="272"/>
      <c r="R421" s="272"/>
      <c r="S421" s="272"/>
      <c r="T421" s="272"/>
      <c r="U421" s="272"/>
      <c r="V421" s="272"/>
      <c r="W421" s="272"/>
      <c r="X421" s="272"/>
      <c r="Y421" s="272"/>
      <c r="Z421" s="272"/>
      <c r="AA421" s="272"/>
      <c r="AB421" s="272"/>
      <c r="AC421" s="272"/>
      <c r="AD421" s="272"/>
      <c r="AE421" s="272"/>
      <c r="AF421" s="272"/>
      <c r="AG421" s="272"/>
      <c r="AH421" s="272"/>
      <c r="AI421" s="272"/>
    </row>
    <row r="422" spans="2:35" s="278" customFormat="1">
      <c r="B422" s="289"/>
      <c r="C422" s="280"/>
      <c r="G422" s="272"/>
      <c r="H422" s="272"/>
      <c r="I422" s="290"/>
      <c r="J422" s="290"/>
      <c r="K422" s="290"/>
      <c r="L422" s="290"/>
      <c r="M422" s="272"/>
      <c r="O422" s="272"/>
      <c r="P422" s="272"/>
      <c r="Q422" s="272"/>
      <c r="R422" s="272"/>
      <c r="S422" s="272"/>
      <c r="T422" s="272"/>
      <c r="U422" s="272"/>
      <c r="V422" s="272"/>
      <c r="W422" s="272"/>
      <c r="X422" s="272"/>
      <c r="Y422" s="272"/>
      <c r="Z422" s="272"/>
      <c r="AA422" s="272"/>
      <c r="AB422" s="272"/>
      <c r="AC422" s="272"/>
      <c r="AD422" s="272"/>
      <c r="AE422" s="272"/>
      <c r="AF422" s="272"/>
      <c r="AG422" s="272"/>
      <c r="AH422" s="272"/>
      <c r="AI422" s="272"/>
    </row>
    <row r="423" spans="2:35" s="278" customFormat="1">
      <c r="B423" s="289"/>
      <c r="C423" s="280"/>
      <c r="G423" s="272"/>
      <c r="H423" s="272"/>
      <c r="I423" s="290"/>
      <c r="J423" s="290"/>
      <c r="K423" s="290"/>
      <c r="L423" s="290"/>
      <c r="M423" s="272"/>
      <c r="O423" s="272"/>
      <c r="P423" s="272"/>
      <c r="Q423" s="272"/>
      <c r="R423" s="272"/>
      <c r="S423" s="272"/>
      <c r="T423" s="272"/>
      <c r="U423" s="272"/>
      <c r="V423" s="272"/>
      <c r="W423" s="272"/>
      <c r="X423" s="272"/>
      <c r="Y423" s="272"/>
      <c r="Z423" s="272"/>
      <c r="AA423" s="272"/>
      <c r="AB423" s="272"/>
      <c r="AC423" s="272"/>
      <c r="AD423" s="272"/>
      <c r="AE423" s="272"/>
      <c r="AF423" s="272"/>
      <c r="AG423" s="272"/>
      <c r="AH423" s="272"/>
      <c r="AI423" s="272"/>
    </row>
    <row r="424" spans="2:35" s="278" customFormat="1">
      <c r="B424" s="289"/>
      <c r="C424" s="280"/>
      <c r="G424" s="272"/>
      <c r="H424" s="272"/>
      <c r="I424" s="290"/>
      <c r="J424" s="290"/>
      <c r="K424" s="290"/>
      <c r="L424" s="290"/>
      <c r="M424" s="272"/>
      <c r="O424" s="272"/>
      <c r="P424" s="272"/>
      <c r="Q424" s="272"/>
      <c r="R424" s="272"/>
      <c r="S424" s="272"/>
      <c r="T424" s="272"/>
      <c r="U424" s="272"/>
      <c r="V424" s="272"/>
      <c r="W424" s="272"/>
      <c r="X424" s="272"/>
      <c r="Y424" s="272"/>
      <c r="Z424" s="272"/>
      <c r="AA424" s="272"/>
      <c r="AB424" s="272"/>
      <c r="AC424" s="272"/>
      <c r="AD424" s="272"/>
      <c r="AE424" s="272"/>
      <c r="AF424" s="272"/>
      <c r="AG424" s="272"/>
      <c r="AH424" s="272"/>
      <c r="AI424" s="272"/>
    </row>
    <row r="425" spans="2:35" s="278" customFormat="1">
      <c r="B425" s="289"/>
      <c r="C425" s="280"/>
      <c r="G425" s="272"/>
      <c r="H425" s="272"/>
      <c r="I425" s="290"/>
      <c r="J425" s="290"/>
      <c r="K425" s="290"/>
      <c r="L425" s="290"/>
      <c r="M425" s="272"/>
      <c r="O425" s="272"/>
      <c r="P425" s="272"/>
      <c r="Q425" s="272"/>
      <c r="R425" s="272"/>
      <c r="S425" s="272"/>
      <c r="T425" s="272"/>
      <c r="U425" s="272"/>
      <c r="V425" s="272"/>
      <c r="W425" s="272"/>
      <c r="X425" s="272"/>
      <c r="Y425" s="272"/>
      <c r="Z425" s="272"/>
      <c r="AA425" s="272"/>
      <c r="AB425" s="272"/>
      <c r="AC425" s="272"/>
      <c r="AD425" s="272"/>
      <c r="AE425" s="272"/>
      <c r="AF425" s="272"/>
      <c r="AG425" s="272"/>
      <c r="AH425" s="272"/>
      <c r="AI425" s="272"/>
    </row>
    <row r="426" spans="2:35" s="278" customFormat="1">
      <c r="B426" s="289"/>
      <c r="C426" s="280"/>
      <c r="G426" s="272"/>
      <c r="H426" s="272"/>
      <c r="I426" s="290"/>
      <c r="J426" s="290"/>
      <c r="K426" s="290"/>
      <c r="L426" s="290"/>
      <c r="M426" s="272"/>
      <c r="O426" s="272"/>
      <c r="P426" s="272"/>
      <c r="Q426" s="272"/>
      <c r="R426" s="272"/>
      <c r="S426" s="272"/>
      <c r="T426" s="272"/>
      <c r="U426" s="272"/>
      <c r="V426" s="272"/>
      <c r="W426" s="272"/>
      <c r="X426" s="272"/>
      <c r="Y426" s="272"/>
      <c r="Z426" s="272"/>
      <c r="AA426" s="272"/>
      <c r="AB426" s="272"/>
      <c r="AC426" s="272"/>
      <c r="AD426" s="272"/>
      <c r="AE426" s="272"/>
      <c r="AF426" s="272"/>
      <c r="AG426" s="272"/>
      <c r="AH426" s="272"/>
      <c r="AI426" s="272"/>
    </row>
    <row r="427" spans="2:35" s="278" customFormat="1">
      <c r="B427" s="289"/>
      <c r="C427" s="280"/>
      <c r="G427" s="272"/>
      <c r="H427" s="272"/>
      <c r="I427" s="290"/>
      <c r="J427" s="290"/>
      <c r="K427" s="290"/>
      <c r="L427" s="290"/>
      <c r="M427" s="272"/>
      <c r="O427" s="272"/>
      <c r="P427" s="272"/>
      <c r="Q427" s="272"/>
      <c r="R427" s="272"/>
      <c r="S427" s="272"/>
      <c r="T427" s="272"/>
      <c r="U427" s="272"/>
      <c r="V427" s="272"/>
      <c r="W427" s="272"/>
      <c r="X427" s="272"/>
      <c r="Y427" s="272"/>
      <c r="Z427" s="272"/>
      <c r="AA427" s="272"/>
      <c r="AB427" s="272"/>
      <c r="AC427" s="272"/>
      <c r="AD427" s="272"/>
      <c r="AE427" s="272"/>
      <c r="AF427" s="272"/>
      <c r="AG427" s="272"/>
      <c r="AH427" s="272"/>
      <c r="AI427" s="272"/>
    </row>
    <row r="428" spans="2:35" s="278" customFormat="1">
      <c r="B428" s="289"/>
      <c r="C428" s="280"/>
      <c r="G428" s="272"/>
      <c r="H428" s="272"/>
      <c r="I428" s="290"/>
      <c r="J428" s="290"/>
      <c r="K428" s="290"/>
      <c r="L428" s="290"/>
      <c r="M428" s="272"/>
      <c r="O428" s="272"/>
      <c r="P428" s="272"/>
      <c r="Q428" s="272"/>
      <c r="R428" s="272"/>
      <c r="S428" s="272"/>
      <c r="T428" s="272"/>
      <c r="U428" s="272"/>
      <c r="V428" s="272"/>
      <c r="W428" s="272"/>
      <c r="X428" s="272"/>
      <c r="Y428" s="272"/>
      <c r="Z428" s="272"/>
      <c r="AA428" s="272"/>
      <c r="AB428" s="272"/>
      <c r="AC428" s="272"/>
      <c r="AD428" s="272"/>
      <c r="AE428" s="272"/>
      <c r="AF428" s="272"/>
      <c r="AG428" s="272"/>
      <c r="AH428" s="272"/>
      <c r="AI428" s="272"/>
    </row>
    <row r="429" spans="2:35" s="278" customFormat="1">
      <c r="B429" s="289"/>
      <c r="C429" s="280"/>
      <c r="G429" s="272"/>
      <c r="H429" s="272"/>
      <c r="I429" s="290"/>
      <c r="J429" s="290"/>
      <c r="K429" s="290"/>
      <c r="L429" s="290"/>
      <c r="M429" s="272"/>
      <c r="O429" s="272"/>
      <c r="P429" s="272"/>
      <c r="Q429" s="272"/>
      <c r="R429" s="272"/>
      <c r="S429" s="272"/>
      <c r="T429" s="272"/>
      <c r="U429" s="272"/>
      <c r="V429" s="272"/>
      <c r="W429" s="272"/>
      <c r="X429" s="272"/>
      <c r="Y429" s="272"/>
      <c r="Z429" s="272"/>
      <c r="AA429" s="272"/>
      <c r="AB429" s="272"/>
      <c r="AC429" s="272"/>
      <c r="AD429" s="272"/>
      <c r="AE429" s="272"/>
      <c r="AF429" s="272"/>
      <c r="AG429" s="272"/>
      <c r="AH429" s="272"/>
      <c r="AI429" s="272"/>
    </row>
    <row r="430" spans="2:35" s="278" customFormat="1">
      <c r="B430" s="289"/>
      <c r="C430" s="280"/>
      <c r="G430" s="272"/>
      <c r="H430" s="272"/>
      <c r="I430" s="290"/>
      <c r="J430" s="290"/>
      <c r="K430" s="290"/>
      <c r="L430" s="290"/>
      <c r="M430" s="272"/>
      <c r="O430" s="272"/>
      <c r="P430" s="272"/>
      <c r="Q430" s="272"/>
      <c r="R430" s="272"/>
      <c r="S430" s="272"/>
      <c r="T430" s="272"/>
      <c r="U430" s="272"/>
      <c r="V430" s="272"/>
      <c r="W430" s="272"/>
      <c r="X430" s="272"/>
      <c r="Y430" s="272"/>
      <c r="Z430" s="272"/>
      <c r="AA430" s="272"/>
      <c r="AB430" s="272"/>
      <c r="AC430" s="272"/>
      <c r="AD430" s="272"/>
      <c r="AE430" s="272"/>
      <c r="AF430" s="272"/>
      <c r="AG430" s="272"/>
      <c r="AH430" s="272"/>
      <c r="AI430" s="272"/>
    </row>
    <row r="431" spans="2:35" s="278" customFormat="1">
      <c r="B431" s="289"/>
      <c r="C431" s="280"/>
      <c r="G431" s="272"/>
      <c r="H431" s="272"/>
      <c r="I431" s="290"/>
      <c r="J431" s="290"/>
      <c r="K431" s="290"/>
      <c r="L431" s="290"/>
      <c r="M431" s="272"/>
      <c r="O431" s="272"/>
      <c r="P431" s="272"/>
      <c r="Q431" s="272"/>
      <c r="R431" s="272"/>
      <c r="S431" s="272"/>
      <c r="T431" s="272"/>
      <c r="U431" s="272"/>
      <c r="V431" s="272"/>
      <c r="W431" s="272"/>
      <c r="X431" s="272"/>
      <c r="Y431" s="272"/>
      <c r="Z431" s="272"/>
      <c r="AA431" s="272"/>
      <c r="AB431" s="272"/>
      <c r="AC431" s="272"/>
      <c r="AD431" s="272"/>
      <c r="AE431" s="272"/>
      <c r="AF431" s="272"/>
      <c r="AG431" s="272"/>
      <c r="AH431" s="272"/>
      <c r="AI431" s="272"/>
    </row>
    <row r="432" spans="2:35" s="278" customFormat="1">
      <c r="B432" s="289"/>
      <c r="C432" s="280"/>
      <c r="G432" s="272"/>
      <c r="H432" s="272"/>
      <c r="I432" s="290"/>
      <c r="J432" s="290"/>
      <c r="K432" s="290"/>
      <c r="L432" s="290"/>
      <c r="M432" s="272"/>
      <c r="O432" s="272"/>
      <c r="P432" s="272"/>
      <c r="Q432" s="272"/>
      <c r="R432" s="272"/>
      <c r="S432" s="272"/>
      <c r="T432" s="272"/>
      <c r="U432" s="272"/>
      <c r="V432" s="272"/>
      <c r="W432" s="272"/>
      <c r="X432" s="272"/>
      <c r="Y432" s="272"/>
      <c r="Z432" s="272"/>
      <c r="AA432" s="272"/>
      <c r="AB432" s="272"/>
      <c r="AC432" s="272"/>
      <c r="AD432" s="272"/>
      <c r="AE432" s="272"/>
      <c r="AF432" s="272"/>
      <c r="AG432" s="272"/>
      <c r="AH432" s="272"/>
      <c r="AI432" s="272"/>
    </row>
    <row r="433" spans="2:35" s="278" customFormat="1">
      <c r="B433" s="289"/>
      <c r="C433" s="280"/>
      <c r="G433" s="272"/>
      <c r="H433" s="272"/>
      <c r="I433" s="290"/>
      <c r="J433" s="290"/>
      <c r="K433" s="290"/>
      <c r="L433" s="290"/>
      <c r="M433" s="272"/>
      <c r="O433" s="272"/>
      <c r="P433" s="272"/>
      <c r="Q433" s="272"/>
      <c r="R433" s="272"/>
      <c r="S433" s="272"/>
      <c r="T433" s="272"/>
      <c r="U433" s="272"/>
      <c r="V433" s="272"/>
      <c r="W433" s="272"/>
      <c r="X433" s="272"/>
      <c r="Y433" s="272"/>
      <c r="Z433" s="272"/>
      <c r="AA433" s="272"/>
      <c r="AB433" s="272"/>
      <c r="AC433" s="272"/>
      <c r="AD433" s="272"/>
      <c r="AE433" s="272"/>
      <c r="AF433" s="272"/>
      <c r="AG433" s="272"/>
      <c r="AH433" s="272"/>
      <c r="AI433" s="272"/>
    </row>
    <row r="434" spans="2:35" s="278" customFormat="1">
      <c r="B434" s="289"/>
      <c r="C434" s="280"/>
      <c r="G434" s="272"/>
      <c r="H434" s="272"/>
      <c r="I434" s="290"/>
      <c r="J434" s="290"/>
      <c r="K434" s="290"/>
      <c r="L434" s="290"/>
      <c r="M434" s="272"/>
      <c r="O434" s="272"/>
      <c r="P434" s="272"/>
      <c r="Q434" s="272"/>
      <c r="R434" s="272"/>
      <c r="S434" s="272"/>
      <c r="T434" s="272"/>
      <c r="U434" s="272"/>
      <c r="V434" s="272"/>
      <c r="W434" s="272"/>
      <c r="X434" s="272"/>
      <c r="Y434" s="272"/>
      <c r="Z434" s="272"/>
      <c r="AA434" s="272"/>
      <c r="AB434" s="272"/>
      <c r="AC434" s="272"/>
      <c r="AD434" s="272"/>
      <c r="AE434" s="272"/>
      <c r="AF434" s="272"/>
      <c r="AG434" s="272"/>
      <c r="AH434" s="272"/>
      <c r="AI434" s="272"/>
    </row>
    <row r="435" spans="2:35" s="278" customFormat="1">
      <c r="B435" s="289"/>
      <c r="C435" s="280"/>
      <c r="G435" s="272"/>
      <c r="H435" s="272"/>
      <c r="I435" s="290"/>
      <c r="J435" s="290"/>
      <c r="K435" s="290"/>
      <c r="L435" s="290"/>
      <c r="M435" s="272"/>
      <c r="O435" s="272"/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  <c r="AA435" s="272"/>
      <c r="AB435" s="272"/>
      <c r="AC435" s="272"/>
      <c r="AD435" s="272"/>
      <c r="AE435" s="272"/>
      <c r="AF435" s="272"/>
      <c r="AG435" s="272"/>
      <c r="AH435" s="272"/>
      <c r="AI435" s="272"/>
    </row>
    <row r="436" spans="2:35" s="278" customFormat="1">
      <c r="B436" s="289"/>
      <c r="C436" s="280"/>
      <c r="G436" s="272"/>
      <c r="H436" s="272"/>
      <c r="I436" s="290"/>
      <c r="J436" s="290"/>
      <c r="K436" s="290"/>
      <c r="L436" s="290"/>
      <c r="M436" s="272"/>
      <c r="O436" s="272"/>
      <c r="P436" s="272"/>
      <c r="Q436" s="272"/>
      <c r="R436" s="272"/>
      <c r="S436" s="272"/>
      <c r="T436" s="272"/>
      <c r="U436" s="272"/>
      <c r="V436" s="272"/>
      <c r="W436" s="272"/>
      <c r="X436" s="272"/>
      <c r="Y436" s="272"/>
      <c r="Z436" s="272"/>
      <c r="AA436" s="272"/>
      <c r="AB436" s="272"/>
      <c r="AC436" s="272"/>
      <c r="AD436" s="272"/>
      <c r="AE436" s="272"/>
      <c r="AF436" s="272"/>
      <c r="AG436" s="272"/>
      <c r="AH436" s="272"/>
      <c r="AI436" s="272"/>
    </row>
    <row r="437" spans="2:35" s="278" customFormat="1">
      <c r="B437" s="289"/>
      <c r="C437" s="280"/>
      <c r="G437" s="272"/>
      <c r="H437" s="272"/>
      <c r="I437" s="290"/>
      <c r="J437" s="290"/>
      <c r="K437" s="290"/>
      <c r="L437" s="290"/>
      <c r="M437" s="272"/>
      <c r="O437" s="272"/>
      <c r="P437" s="272"/>
      <c r="Q437" s="272"/>
      <c r="R437" s="272"/>
      <c r="S437" s="272"/>
      <c r="T437" s="272"/>
      <c r="U437" s="272"/>
      <c r="V437" s="272"/>
      <c r="W437" s="272"/>
      <c r="X437" s="272"/>
      <c r="Y437" s="272"/>
      <c r="Z437" s="272"/>
      <c r="AA437" s="272"/>
      <c r="AB437" s="272"/>
      <c r="AC437" s="272"/>
      <c r="AD437" s="272"/>
      <c r="AE437" s="272"/>
      <c r="AF437" s="272"/>
      <c r="AG437" s="272"/>
      <c r="AH437" s="272"/>
      <c r="AI437" s="272"/>
    </row>
    <row r="438" spans="2:35" s="278" customFormat="1">
      <c r="B438" s="289"/>
      <c r="C438" s="280"/>
      <c r="G438" s="272"/>
      <c r="H438" s="272"/>
      <c r="I438" s="290"/>
      <c r="J438" s="290"/>
      <c r="K438" s="290"/>
      <c r="L438" s="290"/>
      <c r="M438" s="272"/>
      <c r="O438" s="272"/>
      <c r="P438" s="272"/>
      <c r="Q438" s="272"/>
      <c r="R438" s="272"/>
      <c r="S438" s="272"/>
      <c r="T438" s="272"/>
      <c r="U438" s="272"/>
      <c r="V438" s="272"/>
      <c r="W438" s="272"/>
      <c r="X438" s="272"/>
      <c r="Y438" s="272"/>
      <c r="Z438" s="272"/>
      <c r="AA438" s="272"/>
      <c r="AB438" s="272"/>
      <c r="AC438" s="272"/>
      <c r="AD438" s="272"/>
      <c r="AE438" s="272"/>
      <c r="AF438" s="272"/>
      <c r="AG438" s="272"/>
      <c r="AH438" s="272"/>
      <c r="AI438" s="272"/>
    </row>
    <row r="439" spans="2:35" s="278" customFormat="1">
      <c r="B439" s="289"/>
      <c r="C439" s="280"/>
      <c r="G439" s="272"/>
      <c r="H439" s="272"/>
      <c r="I439" s="290"/>
      <c r="J439" s="290"/>
      <c r="K439" s="290"/>
      <c r="L439" s="290"/>
      <c r="M439" s="272"/>
      <c r="O439" s="272"/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  <c r="AA439" s="272"/>
      <c r="AB439" s="272"/>
      <c r="AC439" s="272"/>
      <c r="AD439" s="272"/>
      <c r="AE439" s="272"/>
      <c r="AF439" s="272"/>
      <c r="AG439" s="272"/>
      <c r="AH439" s="272"/>
      <c r="AI439" s="272"/>
    </row>
    <row r="440" spans="2:35" s="278" customFormat="1">
      <c r="B440" s="289"/>
      <c r="C440" s="280"/>
      <c r="G440" s="272"/>
      <c r="H440" s="272"/>
      <c r="I440" s="290"/>
      <c r="J440" s="290"/>
      <c r="K440" s="290"/>
      <c r="L440" s="290"/>
      <c r="M440" s="272"/>
      <c r="O440" s="272"/>
      <c r="P440" s="272"/>
      <c r="Q440" s="272"/>
      <c r="R440" s="272"/>
      <c r="S440" s="272"/>
      <c r="T440" s="272"/>
      <c r="U440" s="272"/>
      <c r="V440" s="272"/>
      <c r="W440" s="272"/>
      <c r="X440" s="272"/>
      <c r="Y440" s="272"/>
      <c r="Z440" s="272"/>
      <c r="AA440" s="272"/>
      <c r="AB440" s="272"/>
      <c r="AC440" s="272"/>
      <c r="AD440" s="272"/>
      <c r="AE440" s="272"/>
      <c r="AF440" s="272"/>
      <c r="AG440" s="272"/>
      <c r="AH440" s="272"/>
      <c r="AI440" s="272"/>
    </row>
    <row r="441" spans="2:35" s="278" customFormat="1">
      <c r="B441" s="289"/>
      <c r="C441" s="280"/>
      <c r="G441" s="272"/>
      <c r="H441" s="272"/>
      <c r="I441" s="290"/>
      <c r="J441" s="290"/>
      <c r="K441" s="290"/>
      <c r="L441" s="290"/>
      <c r="M441" s="272"/>
      <c r="O441" s="272"/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  <c r="AA441" s="272"/>
      <c r="AB441" s="272"/>
      <c r="AC441" s="272"/>
      <c r="AD441" s="272"/>
      <c r="AE441" s="272"/>
      <c r="AF441" s="272"/>
      <c r="AG441" s="272"/>
      <c r="AH441" s="272"/>
      <c r="AI441" s="272"/>
    </row>
    <row r="442" spans="2:35" s="278" customFormat="1">
      <c r="B442" s="289"/>
      <c r="C442" s="280"/>
      <c r="G442" s="272"/>
      <c r="H442" s="272"/>
      <c r="I442" s="290"/>
      <c r="J442" s="290"/>
      <c r="K442" s="290"/>
      <c r="L442" s="290"/>
      <c r="M442" s="272"/>
      <c r="O442" s="272"/>
      <c r="P442" s="272"/>
      <c r="Q442" s="272"/>
      <c r="R442" s="272"/>
      <c r="S442" s="272"/>
      <c r="T442" s="272"/>
      <c r="U442" s="272"/>
      <c r="V442" s="272"/>
      <c r="W442" s="272"/>
      <c r="X442" s="272"/>
      <c r="Y442" s="272"/>
      <c r="Z442" s="272"/>
      <c r="AA442" s="272"/>
      <c r="AB442" s="272"/>
      <c r="AC442" s="272"/>
      <c r="AD442" s="272"/>
      <c r="AE442" s="272"/>
      <c r="AF442" s="272"/>
      <c r="AG442" s="272"/>
      <c r="AH442" s="272"/>
      <c r="AI442" s="272"/>
    </row>
    <row r="443" spans="2:35" s="278" customFormat="1">
      <c r="B443" s="289"/>
      <c r="C443" s="280"/>
      <c r="G443" s="272"/>
      <c r="H443" s="272"/>
      <c r="I443" s="290"/>
      <c r="J443" s="290"/>
      <c r="K443" s="290"/>
      <c r="L443" s="290"/>
      <c r="M443" s="272"/>
      <c r="O443" s="272"/>
      <c r="P443" s="272"/>
      <c r="Q443" s="272"/>
      <c r="R443" s="272"/>
      <c r="S443" s="272"/>
      <c r="T443" s="272"/>
      <c r="U443" s="272"/>
      <c r="V443" s="272"/>
      <c r="W443" s="272"/>
      <c r="X443" s="272"/>
      <c r="Y443" s="272"/>
      <c r="Z443" s="272"/>
      <c r="AA443" s="272"/>
      <c r="AB443" s="272"/>
      <c r="AC443" s="272"/>
      <c r="AD443" s="272"/>
      <c r="AE443" s="272"/>
      <c r="AF443" s="272"/>
      <c r="AG443" s="272"/>
      <c r="AH443" s="272"/>
      <c r="AI443" s="272"/>
    </row>
    <row r="444" spans="2:35" s="278" customFormat="1">
      <c r="B444" s="289"/>
      <c r="C444" s="280"/>
      <c r="G444" s="272"/>
      <c r="H444" s="272"/>
      <c r="I444" s="290"/>
      <c r="J444" s="290"/>
      <c r="K444" s="290"/>
      <c r="L444" s="290"/>
      <c r="M444" s="272"/>
      <c r="O444" s="272"/>
      <c r="P444" s="272"/>
      <c r="Q444" s="272"/>
      <c r="R444" s="272"/>
      <c r="S444" s="272"/>
      <c r="T444" s="272"/>
      <c r="U444" s="272"/>
      <c r="V444" s="272"/>
      <c r="W444" s="272"/>
      <c r="X444" s="272"/>
      <c r="Y444" s="272"/>
      <c r="Z444" s="272"/>
      <c r="AA444" s="272"/>
      <c r="AB444" s="272"/>
      <c r="AC444" s="272"/>
      <c r="AD444" s="272"/>
      <c r="AE444" s="272"/>
      <c r="AF444" s="272"/>
      <c r="AG444" s="272"/>
      <c r="AH444" s="272"/>
      <c r="AI444" s="272"/>
    </row>
    <row r="445" spans="2:35" s="278" customFormat="1">
      <c r="B445" s="289"/>
      <c r="C445" s="280"/>
      <c r="G445" s="272"/>
      <c r="H445" s="272"/>
      <c r="I445" s="290"/>
      <c r="J445" s="290"/>
      <c r="K445" s="290"/>
      <c r="L445" s="290"/>
      <c r="M445" s="272"/>
      <c r="O445" s="272"/>
      <c r="P445" s="272"/>
      <c r="Q445" s="272"/>
      <c r="R445" s="272"/>
      <c r="S445" s="272"/>
      <c r="T445" s="272"/>
      <c r="U445" s="272"/>
      <c r="V445" s="272"/>
      <c r="W445" s="272"/>
      <c r="X445" s="272"/>
      <c r="Y445" s="272"/>
      <c r="Z445" s="272"/>
      <c r="AA445" s="272"/>
      <c r="AB445" s="272"/>
      <c r="AC445" s="272"/>
      <c r="AD445" s="272"/>
      <c r="AE445" s="272"/>
      <c r="AF445" s="272"/>
      <c r="AG445" s="272"/>
      <c r="AH445" s="272"/>
      <c r="AI445" s="272"/>
    </row>
    <row r="446" spans="2:35" s="278" customFormat="1">
      <c r="B446" s="289"/>
      <c r="C446" s="280"/>
      <c r="G446" s="272"/>
      <c r="H446" s="272"/>
      <c r="I446" s="290"/>
      <c r="J446" s="290"/>
      <c r="K446" s="290"/>
      <c r="L446" s="290"/>
      <c r="M446" s="272"/>
      <c r="O446" s="272"/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  <c r="AA446" s="272"/>
      <c r="AB446" s="272"/>
      <c r="AC446" s="272"/>
      <c r="AD446" s="272"/>
      <c r="AE446" s="272"/>
      <c r="AF446" s="272"/>
      <c r="AG446" s="272"/>
      <c r="AH446" s="272"/>
      <c r="AI446" s="272"/>
    </row>
    <row r="447" spans="2:35" s="278" customFormat="1">
      <c r="B447" s="289"/>
      <c r="C447" s="280"/>
      <c r="G447" s="272"/>
      <c r="H447" s="272"/>
      <c r="I447" s="290"/>
      <c r="J447" s="290"/>
      <c r="K447" s="290"/>
      <c r="L447" s="290"/>
      <c r="M447" s="272"/>
      <c r="O447" s="272"/>
      <c r="P447" s="272"/>
      <c r="Q447" s="272"/>
      <c r="R447" s="272"/>
      <c r="S447" s="272"/>
      <c r="T447" s="272"/>
      <c r="U447" s="272"/>
      <c r="V447" s="272"/>
      <c r="W447" s="272"/>
      <c r="X447" s="272"/>
      <c r="Y447" s="272"/>
      <c r="Z447" s="272"/>
      <c r="AA447" s="272"/>
      <c r="AB447" s="272"/>
      <c r="AC447" s="272"/>
      <c r="AD447" s="272"/>
      <c r="AE447" s="272"/>
      <c r="AF447" s="272"/>
      <c r="AG447" s="272"/>
      <c r="AH447" s="272"/>
      <c r="AI447" s="272"/>
    </row>
    <row r="448" spans="2:35" s="278" customFormat="1">
      <c r="B448" s="289"/>
      <c r="C448" s="280"/>
      <c r="G448" s="272"/>
      <c r="H448" s="272"/>
      <c r="I448" s="290"/>
      <c r="J448" s="290"/>
      <c r="K448" s="290"/>
      <c r="L448" s="290"/>
      <c r="M448" s="272"/>
      <c r="O448" s="272"/>
      <c r="P448" s="272"/>
      <c r="Q448" s="272"/>
      <c r="R448" s="272"/>
      <c r="S448" s="272"/>
      <c r="T448" s="272"/>
      <c r="U448" s="272"/>
      <c r="V448" s="272"/>
      <c r="W448" s="272"/>
      <c r="X448" s="272"/>
      <c r="Y448" s="272"/>
      <c r="Z448" s="272"/>
      <c r="AA448" s="272"/>
      <c r="AB448" s="272"/>
      <c r="AC448" s="272"/>
      <c r="AD448" s="272"/>
      <c r="AE448" s="272"/>
      <c r="AF448" s="272"/>
      <c r="AG448" s="272"/>
      <c r="AH448" s="272"/>
      <c r="AI448" s="272"/>
    </row>
    <row r="449" spans="2:35" s="278" customFormat="1">
      <c r="B449" s="289"/>
      <c r="C449" s="280"/>
      <c r="G449" s="272"/>
      <c r="H449" s="272"/>
      <c r="I449" s="290"/>
      <c r="J449" s="290"/>
      <c r="K449" s="290"/>
      <c r="L449" s="290"/>
      <c r="M449" s="272"/>
      <c r="O449" s="272"/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  <c r="AA449" s="272"/>
      <c r="AB449" s="272"/>
      <c r="AC449" s="272"/>
      <c r="AD449" s="272"/>
      <c r="AE449" s="272"/>
      <c r="AF449" s="272"/>
      <c r="AG449" s="272"/>
      <c r="AH449" s="272"/>
      <c r="AI449" s="272"/>
    </row>
    <row r="450" spans="2:35" s="278" customFormat="1">
      <c r="B450" s="289"/>
      <c r="C450" s="280"/>
      <c r="G450" s="272"/>
      <c r="H450" s="272"/>
      <c r="I450" s="290"/>
      <c r="J450" s="290"/>
      <c r="K450" s="290"/>
      <c r="L450" s="290"/>
      <c r="M450" s="272"/>
      <c r="O450" s="272"/>
      <c r="P450" s="272"/>
      <c r="Q450" s="272"/>
      <c r="R450" s="272"/>
      <c r="S450" s="272"/>
      <c r="T450" s="272"/>
      <c r="U450" s="272"/>
      <c r="V450" s="272"/>
      <c r="W450" s="272"/>
      <c r="X450" s="272"/>
      <c r="Y450" s="272"/>
      <c r="Z450" s="272"/>
      <c r="AA450" s="272"/>
      <c r="AB450" s="272"/>
      <c r="AC450" s="272"/>
      <c r="AD450" s="272"/>
      <c r="AE450" s="272"/>
      <c r="AF450" s="272"/>
      <c r="AG450" s="272"/>
      <c r="AH450" s="272"/>
      <c r="AI450" s="272"/>
    </row>
    <row r="451" spans="2:35" s="278" customFormat="1">
      <c r="B451" s="289"/>
      <c r="C451" s="280"/>
      <c r="G451" s="272"/>
      <c r="H451" s="272"/>
      <c r="I451" s="290"/>
      <c r="J451" s="290"/>
      <c r="K451" s="290"/>
      <c r="L451" s="290"/>
      <c r="M451" s="272"/>
      <c r="O451" s="272"/>
      <c r="P451" s="272"/>
      <c r="Q451" s="272"/>
      <c r="R451" s="272"/>
      <c r="S451" s="272"/>
      <c r="T451" s="272"/>
      <c r="U451" s="272"/>
      <c r="V451" s="272"/>
      <c r="W451" s="272"/>
      <c r="X451" s="272"/>
      <c r="Y451" s="272"/>
      <c r="Z451" s="272"/>
      <c r="AA451" s="272"/>
      <c r="AB451" s="272"/>
      <c r="AC451" s="272"/>
      <c r="AD451" s="272"/>
      <c r="AE451" s="272"/>
      <c r="AF451" s="272"/>
      <c r="AG451" s="272"/>
      <c r="AH451" s="272"/>
      <c r="AI451" s="272"/>
    </row>
    <row r="452" spans="2:35" s="278" customFormat="1">
      <c r="B452" s="289"/>
      <c r="C452" s="280"/>
      <c r="G452" s="272"/>
      <c r="H452" s="272"/>
      <c r="I452" s="290"/>
      <c r="J452" s="290"/>
      <c r="K452" s="290"/>
      <c r="L452" s="290"/>
      <c r="M452" s="272"/>
      <c r="O452" s="272"/>
      <c r="P452" s="272"/>
      <c r="Q452" s="272"/>
      <c r="R452" s="272"/>
      <c r="S452" s="272"/>
      <c r="T452" s="272"/>
      <c r="U452" s="272"/>
      <c r="V452" s="272"/>
      <c r="W452" s="272"/>
      <c r="X452" s="272"/>
      <c r="Y452" s="272"/>
      <c r="Z452" s="272"/>
      <c r="AA452" s="272"/>
      <c r="AB452" s="272"/>
      <c r="AC452" s="272"/>
      <c r="AD452" s="272"/>
      <c r="AE452" s="272"/>
      <c r="AF452" s="272"/>
      <c r="AG452" s="272"/>
      <c r="AH452" s="272"/>
      <c r="AI452" s="272"/>
    </row>
    <row r="453" spans="2:35" s="278" customFormat="1">
      <c r="B453" s="289"/>
      <c r="C453" s="280"/>
      <c r="G453" s="272"/>
      <c r="H453" s="272"/>
      <c r="I453" s="290"/>
      <c r="J453" s="290"/>
      <c r="K453" s="290"/>
      <c r="L453" s="290"/>
      <c r="M453" s="272"/>
      <c r="O453" s="272"/>
      <c r="P453" s="272"/>
      <c r="Q453" s="272"/>
      <c r="R453" s="272"/>
      <c r="S453" s="272"/>
      <c r="T453" s="272"/>
      <c r="U453" s="272"/>
      <c r="V453" s="272"/>
      <c r="W453" s="272"/>
      <c r="X453" s="272"/>
      <c r="Y453" s="272"/>
      <c r="Z453" s="272"/>
      <c r="AA453" s="272"/>
      <c r="AB453" s="272"/>
      <c r="AC453" s="272"/>
      <c r="AD453" s="272"/>
      <c r="AE453" s="272"/>
      <c r="AF453" s="272"/>
      <c r="AG453" s="272"/>
      <c r="AH453" s="272"/>
      <c r="AI453" s="272"/>
    </row>
    <row r="454" spans="2:35" s="278" customFormat="1">
      <c r="B454" s="289"/>
      <c r="C454" s="280"/>
      <c r="G454" s="272"/>
      <c r="H454" s="272"/>
      <c r="I454" s="290"/>
      <c r="J454" s="290"/>
      <c r="K454" s="290"/>
      <c r="L454" s="290"/>
      <c r="M454" s="272"/>
      <c r="O454" s="272"/>
      <c r="P454" s="272"/>
      <c r="Q454" s="272"/>
      <c r="R454" s="272"/>
      <c r="S454" s="272"/>
      <c r="T454" s="272"/>
      <c r="U454" s="272"/>
      <c r="V454" s="272"/>
      <c r="W454" s="272"/>
      <c r="X454" s="272"/>
      <c r="Y454" s="272"/>
      <c r="Z454" s="272"/>
      <c r="AA454" s="272"/>
      <c r="AB454" s="272"/>
      <c r="AC454" s="272"/>
      <c r="AD454" s="272"/>
      <c r="AE454" s="272"/>
      <c r="AF454" s="272"/>
      <c r="AG454" s="272"/>
      <c r="AH454" s="272"/>
      <c r="AI454" s="272"/>
    </row>
    <row r="455" spans="2:35" s="278" customFormat="1">
      <c r="B455" s="289"/>
      <c r="C455" s="280"/>
      <c r="G455" s="272"/>
      <c r="H455" s="272"/>
      <c r="I455" s="290"/>
      <c r="J455" s="290"/>
      <c r="K455" s="290"/>
      <c r="L455" s="290"/>
      <c r="M455" s="272"/>
      <c r="O455" s="272"/>
      <c r="P455" s="272"/>
      <c r="Q455" s="272"/>
      <c r="R455" s="272"/>
      <c r="S455" s="272"/>
      <c r="T455" s="272"/>
      <c r="U455" s="272"/>
      <c r="V455" s="272"/>
      <c r="W455" s="272"/>
      <c r="X455" s="272"/>
      <c r="Y455" s="272"/>
      <c r="Z455" s="272"/>
      <c r="AA455" s="272"/>
      <c r="AB455" s="272"/>
      <c r="AC455" s="272"/>
      <c r="AD455" s="272"/>
      <c r="AE455" s="272"/>
      <c r="AF455" s="272"/>
      <c r="AG455" s="272"/>
      <c r="AH455" s="272"/>
      <c r="AI455" s="272"/>
    </row>
    <row r="456" spans="2:35" s="278" customFormat="1">
      <c r="B456" s="289"/>
      <c r="C456" s="280"/>
      <c r="G456" s="272"/>
      <c r="H456" s="272"/>
      <c r="I456" s="290"/>
      <c r="J456" s="290"/>
      <c r="K456" s="290"/>
      <c r="L456" s="290"/>
      <c r="M456" s="272"/>
      <c r="O456" s="272"/>
      <c r="P456" s="272"/>
      <c r="Q456" s="272"/>
      <c r="R456" s="272"/>
      <c r="S456" s="272"/>
      <c r="T456" s="272"/>
      <c r="U456" s="272"/>
      <c r="V456" s="272"/>
      <c r="W456" s="272"/>
      <c r="X456" s="272"/>
      <c r="Y456" s="272"/>
      <c r="Z456" s="272"/>
      <c r="AA456" s="272"/>
      <c r="AB456" s="272"/>
      <c r="AC456" s="272"/>
      <c r="AD456" s="272"/>
      <c r="AE456" s="272"/>
      <c r="AF456" s="272"/>
      <c r="AG456" s="272"/>
      <c r="AH456" s="272"/>
      <c r="AI456" s="272"/>
    </row>
    <row r="457" spans="2:35" s="278" customFormat="1">
      <c r="B457" s="289"/>
      <c r="C457" s="280"/>
      <c r="G457" s="272"/>
      <c r="H457" s="272"/>
      <c r="I457" s="290"/>
      <c r="J457" s="290"/>
      <c r="K457" s="290"/>
      <c r="L457" s="290"/>
      <c r="M457" s="272"/>
      <c r="O457" s="272"/>
      <c r="P457" s="272"/>
      <c r="Q457" s="272"/>
      <c r="R457" s="272"/>
      <c r="S457" s="272"/>
      <c r="T457" s="272"/>
      <c r="U457" s="272"/>
      <c r="V457" s="272"/>
      <c r="W457" s="272"/>
      <c r="X457" s="272"/>
      <c r="Y457" s="272"/>
      <c r="Z457" s="272"/>
      <c r="AA457" s="272"/>
      <c r="AB457" s="272"/>
      <c r="AC457" s="272"/>
      <c r="AD457" s="272"/>
      <c r="AE457" s="272"/>
      <c r="AF457" s="272"/>
      <c r="AG457" s="272"/>
      <c r="AH457" s="272"/>
      <c r="AI457" s="272"/>
    </row>
    <row r="458" spans="2:35" s="278" customFormat="1">
      <c r="B458" s="289"/>
      <c r="C458" s="280"/>
      <c r="G458" s="272"/>
      <c r="H458" s="272"/>
      <c r="I458" s="290"/>
      <c r="J458" s="290"/>
      <c r="K458" s="290"/>
      <c r="L458" s="290"/>
      <c r="M458" s="272"/>
      <c r="O458" s="272"/>
      <c r="P458" s="272"/>
      <c r="Q458" s="272"/>
      <c r="R458" s="272"/>
      <c r="S458" s="272"/>
      <c r="T458" s="272"/>
      <c r="U458" s="272"/>
      <c r="V458" s="272"/>
      <c r="W458" s="272"/>
      <c r="X458" s="272"/>
      <c r="Y458" s="272"/>
      <c r="Z458" s="272"/>
      <c r="AA458" s="272"/>
      <c r="AB458" s="272"/>
      <c r="AC458" s="272"/>
      <c r="AD458" s="272"/>
      <c r="AE458" s="272"/>
      <c r="AF458" s="272"/>
      <c r="AG458" s="272"/>
      <c r="AH458" s="272"/>
      <c r="AI458" s="272"/>
    </row>
    <row r="459" spans="2:35" s="278" customFormat="1">
      <c r="B459" s="289"/>
      <c r="C459" s="280"/>
      <c r="G459" s="272"/>
      <c r="H459" s="272"/>
      <c r="I459" s="290"/>
      <c r="J459" s="290"/>
      <c r="K459" s="290"/>
      <c r="L459" s="290"/>
      <c r="M459" s="272"/>
      <c r="O459" s="272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  <c r="AA459" s="272"/>
      <c r="AB459" s="272"/>
      <c r="AC459" s="272"/>
      <c r="AD459" s="272"/>
      <c r="AE459" s="272"/>
      <c r="AF459" s="272"/>
      <c r="AG459" s="272"/>
      <c r="AH459" s="272"/>
      <c r="AI459" s="272"/>
    </row>
    <row r="460" spans="2:35" s="278" customFormat="1">
      <c r="B460" s="289"/>
      <c r="C460" s="280"/>
      <c r="G460" s="272"/>
      <c r="H460" s="272"/>
      <c r="I460" s="290"/>
      <c r="J460" s="290"/>
      <c r="K460" s="290"/>
      <c r="L460" s="290"/>
      <c r="M460" s="272"/>
      <c r="O460" s="272"/>
      <c r="P460" s="272"/>
      <c r="Q460" s="272"/>
      <c r="R460" s="272"/>
      <c r="S460" s="272"/>
      <c r="T460" s="272"/>
      <c r="U460" s="272"/>
      <c r="V460" s="272"/>
      <c r="W460" s="272"/>
      <c r="X460" s="272"/>
      <c r="Y460" s="272"/>
      <c r="Z460" s="272"/>
      <c r="AA460" s="272"/>
      <c r="AB460" s="272"/>
      <c r="AC460" s="272"/>
      <c r="AD460" s="272"/>
      <c r="AE460" s="272"/>
      <c r="AF460" s="272"/>
      <c r="AG460" s="272"/>
      <c r="AH460" s="272"/>
      <c r="AI460" s="272"/>
    </row>
    <row r="461" spans="2:35" s="278" customFormat="1">
      <c r="B461" s="289"/>
      <c r="C461" s="280"/>
      <c r="G461" s="272"/>
      <c r="H461" s="272"/>
      <c r="I461" s="290"/>
      <c r="J461" s="290"/>
      <c r="K461" s="290"/>
      <c r="L461" s="290"/>
      <c r="M461" s="272"/>
      <c r="O461" s="272"/>
      <c r="P461" s="272"/>
      <c r="Q461" s="272"/>
      <c r="R461" s="272"/>
      <c r="S461" s="272"/>
      <c r="T461" s="272"/>
      <c r="U461" s="272"/>
      <c r="V461" s="272"/>
      <c r="W461" s="272"/>
      <c r="X461" s="272"/>
      <c r="Y461" s="272"/>
      <c r="Z461" s="272"/>
      <c r="AA461" s="272"/>
      <c r="AB461" s="272"/>
      <c r="AC461" s="272"/>
      <c r="AD461" s="272"/>
      <c r="AE461" s="272"/>
      <c r="AF461" s="272"/>
      <c r="AG461" s="272"/>
      <c r="AH461" s="272"/>
      <c r="AI461" s="272"/>
    </row>
    <row r="462" spans="2:35" s="278" customFormat="1">
      <c r="B462" s="289"/>
      <c r="C462" s="280"/>
      <c r="G462" s="272"/>
      <c r="H462" s="272"/>
      <c r="I462" s="290"/>
      <c r="J462" s="290"/>
      <c r="K462" s="290"/>
      <c r="L462" s="290"/>
      <c r="M462" s="272"/>
      <c r="O462" s="272"/>
      <c r="P462" s="272"/>
      <c r="Q462" s="272"/>
      <c r="R462" s="272"/>
      <c r="S462" s="272"/>
      <c r="T462" s="272"/>
      <c r="U462" s="272"/>
      <c r="V462" s="272"/>
      <c r="W462" s="272"/>
      <c r="X462" s="272"/>
      <c r="Y462" s="272"/>
      <c r="Z462" s="272"/>
      <c r="AA462" s="272"/>
      <c r="AB462" s="272"/>
      <c r="AC462" s="272"/>
      <c r="AD462" s="272"/>
      <c r="AE462" s="272"/>
      <c r="AF462" s="272"/>
      <c r="AG462" s="272"/>
      <c r="AH462" s="272"/>
      <c r="AI462" s="272"/>
    </row>
    <row r="463" spans="2:35" s="278" customFormat="1">
      <c r="B463" s="289"/>
      <c r="C463" s="280"/>
      <c r="G463" s="272"/>
      <c r="H463" s="272"/>
      <c r="I463" s="290"/>
      <c r="J463" s="290"/>
      <c r="K463" s="290"/>
      <c r="L463" s="290"/>
      <c r="M463" s="272"/>
      <c r="O463" s="272"/>
      <c r="P463" s="272"/>
      <c r="Q463" s="272"/>
      <c r="R463" s="272"/>
      <c r="S463" s="272"/>
      <c r="T463" s="272"/>
      <c r="U463" s="272"/>
      <c r="V463" s="272"/>
      <c r="W463" s="272"/>
      <c r="X463" s="272"/>
      <c r="Y463" s="272"/>
      <c r="Z463" s="272"/>
      <c r="AA463" s="272"/>
      <c r="AB463" s="272"/>
      <c r="AC463" s="272"/>
      <c r="AD463" s="272"/>
      <c r="AE463" s="272"/>
      <c r="AF463" s="272"/>
      <c r="AG463" s="272"/>
      <c r="AH463" s="272"/>
      <c r="AI463" s="272"/>
    </row>
    <row r="464" spans="2:35" s="278" customFormat="1">
      <c r="B464" s="289"/>
      <c r="C464" s="280"/>
      <c r="G464" s="272"/>
      <c r="H464" s="272"/>
      <c r="I464" s="290"/>
      <c r="J464" s="290"/>
      <c r="K464" s="290"/>
      <c r="L464" s="290"/>
      <c r="M464" s="272"/>
      <c r="O464" s="272"/>
      <c r="P464" s="272"/>
      <c r="Q464" s="272"/>
      <c r="R464" s="272"/>
      <c r="S464" s="272"/>
      <c r="T464" s="272"/>
      <c r="U464" s="272"/>
      <c r="V464" s="272"/>
      <c r="W464" s="272"/>
      <c r="X464" s="272"/>
      <c r="Y464" s="272"/>
      <c r="Z464" s="272"/>
      <c r="AA464" s="272"/>
      <c r="AB464" s="272"/>
      <c r="AC464" s="272"/>
      <c r="AD464" s="272"/>
      <c r="AE464" s="272"/>
      <c r="AF464" s="272"/>
      <c r="AG464" s="272"/>
      <c r="AH464" s="272"/>
      <c r="AI464" s="272"/>
    </row>
    <row r="465" spans="2:35" s="278" customFormat="1">
      <c r="B465" s="289"/>
      <c r="C465" s="280"/>
      <c r="G465" s="272"/>
      <c r="H465" s="272"/>
      <c r="I465" s="290"/>
      <c r="J465" s="290"/>
      <c r="K465" s="290"/>
      <c r="L465" s="290"/>
      <c r="M465" s="272"/>
      <c r="O465" s="272"/>
      <c r="P465" s="272"/>
      <c r="Q465" s="272"/>
      <c r="R465" s="272"/>
      <c r="S465" s="272"/>
      <c r="T465" s="272"/>
      <c r="U465" s="272"/>
      <c r="V465" s="272"/>
      <c r="W465" s="272"/>
      <c r="X465" s="272"/>
      <c r="Y465" s="272"/>
      <c r="Z465" s="272"/>
      <c r="AA465" s="272"/>
      <c r="AB465" s="272"/>
      <c r="AC465" s="272"/>
      <c r="AD465" s="272"/>
      <c r="AE465" s="272"/>
      <c r="AF465" s="272"/>
      <c r="AG465" s="272"/>
      <c r="AH465" s="272"/>
      <c r="AI465" s="272"/>
    </row>
    <row r="466" spans="2:35" s="278" customFormat="1">
      <c r="B466" s="289"/>
      <c r="C466" s="280"/>
      <c r="G466" s="272"/>
      <c r="H466" s="272"/>
      <c r="I466" s="290"/>
      <c r="J466" s="290"/>
      <c r="K466" s="290"/>
      <c r="L466" s="290"/>
      <c r="M466" s="272"/>
      <c r="O466" s="272"/>
      <c r="P466" s="272"/>
      <c r="Q466" s="272"/>
      <c r="R466" s="272"/>
      <c r="S466" s="272"/>
      <c r="T466" s="272"/>
      <c r="U466" s="272"/>
      <c r="V466" s="272"/>
      <c r="W466" s="272"/>
      <c r="X466" s="272"/>
      <c r="Y466" s="272"/>
      <c r="Z466" s="272"/>
      <c r="AA466" s="272"/>
      <c r="AB466" s="272"/>
      <c r="AC466" s="272"/>
      <c r="AD466" s="272"/>
      <c r="AE466" s="272"/>
      <c r="AF466" s="272"/>
      <c r="AG466" s="272"/>
      <c r="AH466" s="272"/>
      <c r="AI466" s="272"/>
    </row>
    <row r="467" spans="2:35" s="278" customFormat="1">
      <c r="B467" s="289"/>
      <c r="C467" s="280"/>
      <c r="G467" s="272"/>
      <c r="H467" s="272"/>
      <c r="I467" s="290"/>
      <c r="J467" s="290"/>
      <c r="K467" s="290"/>
      <c r="L467" s="290"/>
      <c r="M467" s="272"/>
      <c r="O467" s="272"/>
      <c r="P467" s="272"/>
      <c r="Q467" s="272"/>
      <c r="R467" s="272"/>
      <c r="S467" s="272"/>
      <c r="T467" s="272"/>
      <c r="U467" s="272"/>
      <c r="V467" s="272"/>
      <c r="W467" s="272"/>
      <c r="X467" s="272"/>
      <c r="Y467" s="272"/>
      <c r="Z467" s="272"/>
      <c r="AA467" s="272"/>
      <c r="AB467" s="272"/>
      <c r="AC467" s="272"/>
      <c r="AD467" s="272"/>
      <c r="AE467" s="272"/>
      <c r="AF467" s="272"/>
      <c r="AG467" s="272"/>
      <c r="AH467" s="272"/>
      <c r="AI467" s="272"/>
    </row>
    <row r="468" spans="2:35" s="278" customFormat="1">
      <c r="B468" s="289"/>
      <c r="C468" s="280"/>
      <c r="G468" s="272"/>
      <c r="H468" s="272"/>
      <c r="I468" s="290"/>
      <c r="J468" s="290"/>
      <c r="K468" s="290"/>
      <c r="L468" s="290"/>
      <c r="M468" s="272"/>
      <c r="O468" s="272"/>
      <c r="P468" s="272"/>
      <c r="Q468" s="272"/>
      <c r="R468" s="272"/>
      <c r="S468" s="272"/>
      <c r="T468" s="272"/>
      <c r="U468" s="272"/>
      <c r="V468" s="272"/>
      <c r="W468" s="272"/>
      <c r="X468" s="272"/>
      <c r="Y468" s="272"/>
      <c r="Z468" s="272"/>
      <c r="AA468" s="272"/>
      <c r="AB468" s="272"/>
      <c r="AC468" s="272"/>
      <c r="AD468" s="272"/>
      <c r="AE468" s="272"/>
      <c r="AF468" s="272"/>
      <c r="AG468" s="272"/>
      <c r="AH468" s="272"/>
      <c r="AI468" s="272"/>
    </row>
    <row r="469" spans="2:35" s="278" customFormat="1">
      <c r="B469" s="289"/>
      <c r="C469" s="280"/>
      <c r="G469" s="272"/>
      <c r="H469" s="272"/>
      <c r="I469" s="290"/>
      <c r="J469" s="290"/>
      <c r="K469" s="290"/>
      <c r="L469" s="290"/>
      <c r="M469" s="272"/>
      <c r="O469" s="272"/>
      <c r="P469" s="272"/>
      <c r="Q469" s="272"/>
      <c r="R469" s="272"/>
      <c r="S469" s="272"/>
      <c r="T469" s="272"/>
      <c r="U469" s="272"/>
      <c r="V469" s="272"/>
      <c r="W469" s="272"/>
      <c r="X469" s="272"/>
      <c r="Y469" s="272"/>
      <c r="Z469" s="272"/>
      <c r="AA469" s="272"/>
      <c r="AB469" s="272"/>
      <c r="AC469" s="272"/>
      <c r="AD469" s="272"/>
      <c r="AE469" s="272"/>
      <c r="AF469" s="272"/>
      <c r="AG469" s="272"/>
      <c r="AH469" s="272"/>
      <c r="AI469" s="272"/>
    </row>
    <row r="470" spans="2:35" s="278" customFormat="1">
      <c r="B470" s="289"/>
      <c r="C470" s="280"/>
      <c r="G470" s="272"/>
      <c r="H470" s="272"/>
      <c r="I470" s="290"/>
      <c r="J470" s="290"/>
      <c r="K470" s="290"/>
      <c r="L470" s="290"/>
      <c r="M470" s="272"/>
      <c r="O470" s="272"/>
      <c r="P470" s="272"/>
      <c r="Q470" s="272"/>
      <c r="R470" s="272"/>
      <c r="S470" s="272"/>
      <c r="T470" s="272"/>
      <c r="U470" s="272"/>
      <c r="V470" s="272"/>
      <c r="W470" s="272"/>
      <c r="X470" s="272"/>
      <c r="Y470" s="272"/>
      <c r="Z470" s="272"/>
      <c r="AA470" s="272"/>
      <c r="AB470" s="272"/>
      <c r="AC470" s="272"/>
      <c r="AD470" s="272"/>
      <c r="AE470" s="272"/>
      <c r="AF470" s="272"/>
      <c r="AG470" s="272"/>
      <c r="AH470" s="272"/>
      <c r="AI470" s="272"/>
    </row>
    <row r="471" spans="2:35" s="278" customFormat="1">
      <c r="B471" s="289"/>
      <c r="C471" s="280"/>
      <c r="G471" s="272"/>
      <c r="H471" s="272"/>
      <c r="I471" s="290"/>
      <c r="J471" s="290"/>
      <c r="K471" s="290"/>
      <c r="L471" s="290"/>
      <c r="M471" s="272"/>
      <c r="O471" s="272"/>
      <c r="P471" s="272"/>
      <c r="Q471" s="272"/>
      <c r="R471" s="272"/>
      <c r="S471" s="272"/>
      <c r="T471" s="272"/>
      <c r="U471" s="272"/>
      <c r="V471" s="272"/>
      <c r="W471" s="272"/>
      <c r="X471" s="272"/>
      <c r="Y471" s="272"/>
      <c r="Z471" s="272"/>
      <c r="AA471" s="272"/>
      <c r="AB471" s="272"/>
      <c r="AC471" s="272"/>
      <c r="AD471" s="272"/>
      <c r="AE471" s="272"/>
      <c r="AF471" s="272"/>
      <c r="AG471" s="272"/>
      <c r="AH471" s="272"/>
      <c r="AI471" s="272"/>
    </row>
    <row r="472" spans="2:35" s="278" customFormat="1">
      <c r="B472" s="289"/>
      <c r="C472" s="280"/>
      <c r="G472" s="272"/>
      <c r="H472" s="272"/>
      <c r="I472" s="290"/>
      <c r="J472" s="290"/>
      <c r="K472" s="290"/>
      <c r="L472" s="290"/>
      <c r="M472" s="272"/>
      <c r="O472" s="272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  <c r="AA472" s="272"/>
      <c r="AB472" s="272"/>
      <c r="AC472" s="272"/>
      <c r="AD472" s="272"/>
      <c r="AE472" s="272"/>
      <c r="AF472" s="272"/>
      <c r="AG472" s="272"/>
      <c r="AH472" s="272"/>
      <c r="AI472" s="272"/>
    </row>
    <row r="473" spans="2:35" s="278" customFormat="1">
      <c r="B473" s="289"/>
      <c r="C473" s="280"/>
      <c r="G473" s="272"/>
      <c r="H473" s="272"/>
      <c r="I473" s="290"/>
      <c r="J473" s="290"/>
      <c r="K473" s="290"/>
      <c r="L473" s="290"/>
      <c r="M473" s="272"/>
      <c r="O473" s="272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  <c r="AA473" s="272"/>
      <c r="AB473" s="272"/>
      <c r="AC473" s="272"/>
      <c r="AD473" s="272"/>
      <c r="AE473" s="272"/>
      <c r="AF473" s="272"/>
      <c r="AG473" s="272"/>
      <c r="AH473" s="272"/>
      <c r="AI473" s="272"/>
    </row>
    <row r="474" spans="2:35" s="278" customFormat="1">
      <c r="B474" s="289"/>
      <c r="C474" s="280"/>
      <c r="G474" s="272"/>
      <c r="H474" s="272"/>
      <c r="I474" s="290"/>
      <c r="J474" s="290"/>
      <c r="K474" s="290"/>
      <c r="L474" s="290"/>
      <c r="M474" s="272"/>
      <c r="O474" s="272"/>
      <c r="P474" s="272"/>
      <c r="Q474" s="272"/>
      <c r="R474" s="272"/>
      <c r="S474" s="272"/>
      <c r="T474" s="272"/>
      <c r="U474" s="272"/>
      <c r="V474" s="272"/>
      <c r="W474" s="272"/>
      <c r="X474" s="272"/>
      <c r="Y474" s="272"/>
      <c r="Z474" s="272"/>
      <c r="AA474" s="272"/>
      <c r="AB474" s="272"/>
      <c r="AC474" s="272"/>
      <c r="AD474" s="272"/>
      <c r="AE474" s="272"/>
      <c r="AF474" s="272"/>
      <c r="AG474" s="272"/>
      <c r="AH474" s="272"/>
      <c r="AI474" s="272"/>
    </row>
    <row r="475" spans="2:35" s="278" customFormat="1">
      <c r="B475" s="289"/>
      <c r="C475" s="280"/>
      <c r="G475" s="272"/>
      <c r="H475" s="272"/>
      <c r="I475" s="290"/>
      <c r="J475" s="290"/>
      <c r="K475" s="290"/>
      <c r="L475" s="290"/>
      <c r="M475" s="272"/>
      <c r="O475" s="272"/>
      <c r="P475" s="272"/>
      <c r="Q475" s="272"/>
      <c r="R475" s="272"/>
      <c r="S475" s="272"/>
      <c r="T475" s="272"/>
      <c r="U475" s="272"/>
      <c r="V475" s="272"/>
      <c r="W475" s="272"/>
      <c r="X475" s="272"/>
      <c r="Y475" s="272"/>
      <c r="Z475" s="272"/>
      <c r="AA475" s="272"/>
      <c r="AB475" s="272"/>
      <c r="AC475" s="272"/>
      <c r="AD475" s="272"/>
      <c r="AE475" s="272"/>
      <c r="AF475" s="272"/>
      <c r="AG475" s="272"/>
      <c r="AH475" s="272"/>
      <c r="AI475" s="272"/>
    </row>
    <row r="476" spans="2:35" s="278" customFormat="1">
      <c r="B476" s="289"/>
      <c r="C476" s="280"/>
      <c r="G476" s="272"/>
      <c r="H476" s="272"/>
      <c r="I476" s="290"/>
      <c r="J476" s="290"/>
      <c r="K476" s="290"/>
      <c r="L476" s="290"/>
      <c r="M476" s="272"/>
      <c r="O476" s="272"/>
      <c r="P476" s="272"/>
      <c r="Q476" s="272"/>
      <c r="R476" s="272"/>
      <c r="S476" s="272"/>
      <c r="T476" s="272"/>
      <c r="U476" s="272"/>
      <c r="V476" s="272"/>
      <c r="W476" s="272"/>
      <c r="X476" s="272"/>
      <c r="Y476" s="272"/>
      <c r="Z476" s="272"/>
      <c r="AA476" s="272"/>
      <c r="AB476" s="272"/>
      <c r="AC476" s="272"/>
      <c r="AD476" s="272"/>
      <c r="AE476" s="272"/>
      <c r="AF476" s="272"/>
      <c r="AG476" s="272"/>
      <c r="AH476" s="272"/>
      <c r="AI476" s="272"/>
    </row>
    <row r="477" spans="2:35" s="278" customFormat="1">
      <c r="B477" s="289"/>
      <c r="C477" s="280"/>
      <c r="G477" s="272"/>
      <c r="H477" s="272"/>
      <c r="I477" s="290"/>
      <c r="J477" s="290"/>
      <c r="K477" s="290"/>
      <c r="L477" s="290"/>
      <c r="M477" s="272"/>
      <c r="O477" s="272"/>
      <c r="P477" s="272"/>
      <c r="Q477" s="272"/>
      <c r="R477" s="272"/>
      <c r="S477" s="272"/>
      <c r="T477" s="272"/>
      <c r="U477" s="272"/>
      <c r="V477" s="272"/>
      <c r="W477" s="272"/>
      <c r="X477" s="272"/>
      <c r="Y477" s="272"/>
      <c r="Z477" s="272"/>
      <c r="AA477" s="272"/>
      <c r="AB477" s="272"/>
      <c r="AC477" s="272"/>
      <c r="AD477" s="272"/>
      <c r="AE477" s="272"/>
      <c r="AF477" s="272"/>
      <c r="AG477" s="272"/>
      <c r="AH477" s="272"/>
      <c r="AI477" s="272"/>
    </row>
    <row r="478" spans="2:35" s="278" customFormat="1">
      <c r="B478" s="289"/>
      <c r="C478" s="280"/>
      <c r="G478" s="272"/>
      <c r="H478" s="272"/>
      <c r="I478" s="290"/>
      <c r="J478" s="290"/>
      <c r="K478" s="290"/>
      <c r="L478" s="290"/>
      <c r="M478" s="272"/>
      <c r="O478" s="272"/>
      <c r="P478" s="272"/>
      <c r="Q478" s="272"/>
      <c r="R478" s="272"/>
      <c r="S478" s="272"/>
      <c r="T478" s="272"/>
      <c r="U478" s="272"/>
      <c r="V478" s="272"/>
      <c r="W478" s="272"/>
      <c r="X478" s="272"/>
      <c r="Y478" s="272"/>
      <c r="Z478" s="272"/>
      <c r="AA478" s="272"/>
      <c r="AB478" s="272"/>
      <c r="AC478" s="272"/>
      <c r="AD478" s="272"/>
      <c r="AE478" s="272"/>
      <c r="AF478" s="272"/>
      <c r="AG478" s="272"/>
      <c r="AH478" s="272"/>
      <c r="AI478" s="272"/>
    </row>
    <row r="479" spans="2:35" s="278" customFormat="1">
      <c r="B479" s="289"/>
      <c r="C479" s="280"/>
      <c r="G479" s="272"/>
      <c r="H479" s="272"/>
      <c r="I479" s="290"/>
      <c r="J479" s="290"/>
      <c r="K479" s="290"/>
      <c r="L479" s="290"/>
      <c r="M479" s="272"/>
      <c r="O479" s="272"/>
      <c r="P479" s="272"/>
      <c r="Q479" s="272"/>
      <c r="R479" s="272"/>
      <c r="S479" s="272"/>
      <c r="T479" s="272"/>
      <c r="U479" s="272"/>
      <c r="V479" s="272"/>
      <c r="W479" s="272"/>
      <c r="X479" s="272"/>
      <c r="Y479" s="272"/>
      <c r="Z479" s="272"/>
      <c r="AA479" s="272"/>
      <c r="AB479" s="272"/>
      <c r="AC479" s="272"/>
      <c r="AD479" s="272"/>
      <c r="AE479" s="272"/>
      <c r="AF479" s="272"/>
      <c r="AG479" s="272"/>
      <c r="AH479" s="272"/>
      <c r="AI479" s="272"/>
    </row>
    <row r="480" spans="2:35" s="278" customFormat="1">
      <c r="B480" s="289"/>
      <c r="C480" s="280"/>
      <c r="G480" s="272"/>
      <c r="H480" s="272"/>
      <c r="I480" s="290"/>
      <c r="J480" s="290"/>
      <c r="K480" s="290"/>
      <c r="L480" s="290"/>
      <c r="M480" s="272"/>
      <c r="O480" s="272"/>
      <c r="P480" s="272"/>
      <c r="Q480" s="272"/>
      <c r="R480" s="272"/>
      <c r="S480" s="272"/>
      <c r="T480" s="272"/>
      <c r="U480" s="272"/>
      <c r="V480" s="272"/>
      <c r="W480" s="272"/>
      <c r="X480" s="272"/>
      <c r="Y480" s="272"/>
      <c r="Z480" s="272"/>
      <c r="AA480" s="272"/>
      <c r="AB480" s="272"/>
      <c r="AC480" s="272"/>
      <c r="AD480" s="272"/>
      <c r="AE480" s="272"/>
      <c r="AF480" s="272"/>
      <c r="AG480" s="272"/>
      <c r="AH480" s="272"/>
      <c r="AI480" s="272"/>
    </row>
    <row r="481" spans="2:35" s="278" customFormat="1">
      <c r="B481" s="289"/>
      <c r="C481" s="280"/>
      <c r="G481" s="272"/>
      <c r="H481" s="272"/>
      <c r="I481" s="290"/>
      <c r="J481" s="290"/>
      <c r="K481" s="290"/>
      <c r="L481" s="290"/>
      <c r="M481" s="272"/>
      <c r="O481" s="272"/>
      <c r="P481" s="272"/>
      <c r="Q481" s="272"/>
      <c r="R481" s="272"/>
      <c r="S481" s="272"/>
      <c r="T481" s="272"/>
      <c r="U481" s="272"/>
      <c r="V481" s="272"/>
      <c r="W481" s="272"/>
      <c r="X481" s="272"/>
      <c r="Y481" s="272"/>
      <c r="Z481" s="272"/>
      <c r="AA481" s="272"/>
      <c r="AB481" s="272"/>
      <c r="AC481" s="272"/>
      <c r="AD481" s="272"/>
      <c r="AE481" s="272"/>
      <c r="AF481" s="272"/>
      <c r="AG481" s="272"/>
      <c r="AH481" s="272"/>
      <c r="AI481" s="272"/>
    </row>
    <row r="482" spans="2:35" s="278" customFormat="1">
      <c r="B482" s="289"/>
      <c r="C482" s="280"/>
      <c r="G482" s="272"/>
      <c r="H482" s="272"/>
      <c r="I482" s="290"/>
      <c r="J482" s="290"/>
      <c r="K482" s="290"/>
      <c r="L482" s="290"/>
      <c r="M482" s="272"/>
      <c r="O482" s="272"/>
      <c r="P482" s="272"/>
      <c r="Q482" s="272"/>
      <c r="R482" s="272"/>
      <c r="S482" s="272"/>
      <c r="T482" s="272"/>
      <c r="U482" s="272"/>
      <c r="V482" s="272"/>
      <c r="W482" s="272"/>
      <c r="X482" s="272"/>
      <c r="Y482" s="272"/>
      <c r="Z482" s="272"/>
      <c r="AA482" s="272"/>
      <c r="AB482" s="272"/>
      <c r="AC482" s="272"/>
      <c r="AD482" s="272"/>
      <c r="AE482" s="272"/>
      <c r="AF482" s="272"/>
      <c r="AG482" s="272"/>
      <c r="AH482" s="272"/>
      <c r="AI482" s="272"/>
    </row>
    <row r="483" spans="2:35" s="278" customFormat="1">
      <c r="B483" s="289"/>
      <c r="C483" s="280"/>
      <c r="G483" s="272"/>
      <c r="H483" s="272"/>
      <c r="I483" s="290"/>
      <c r="J483" s="290"/>
      <c r="K483" s="290"/>
      <c r="L483" s="290"/>
      <c r="M483" s="272"/>
      <c r="O483" s="272"/>
      <c r="P483" s="272"/>
      <c r="Q483" s="272"/>
      <c r="R483" s="272"/>
      <c r="S483" s="272"/>
      <c r="T483" s="272"/>
      <c r="U483" s="272"/>
      <c r="V483" s="272"/>
      <c r="W483" s="272"/>
      <c r="X483" s="272"/>
      <c r="Y483" s="272"/>
      <c r="Z483" s="272"/>
      <c r="AA483" s="272"/>
      <c r="AB483" s="272"/>
      <c r="AC483" s="272"/>
      <c r="AD483" s="272"/>
      <c r="AE483" s="272"/>
      <c r="AF483" s="272"/>
      <c r="AG483" s="272"/>
      <c r="AH483" s="272"/>
      <c r="AI483" s="272"/>
    </row>
    <row r="484" spans="2:35" s="278" customFormat="1">
      <c r="B484" s="289"/>
      <c r="C484" s="280"/>
      <c r="G484" s="272"/>
      <c r="H484" s="272"/>
      <c r="I484" s="290"/>
      <c r="J484" s="290"/>
      <c r="K484" s="290"/>
      <c r="L484" s="290"/>
      <c r="M484" s="272"/>
      <c r="O484" s="272"/>
      <c r="P484" s="272"/>
      <c r="Q484" s="272"/>
      <c r="R484" s="272"/>
      <c r="S484" s="272"/>
      <c r="T484" s="272"/>
      <c r="U484" s="272"/>
      <c r="V484" s="272"/>
      <c r="W484" s="272"/>
      <c r="X484" s="272"/>
      <c r="Y484" s="272"/>
      <c r="Z484" s="272"/>
      <c r="AA484" s="272"/>
      <c r="AB484" s="272"/>
      <c r="AC484" s="272"/>
      <c r="AD484" s="272"/>
      <c r="AE484" s="272"/>
      <c r="AF484" s="272"/>
      <c r="AG484" s="272"/>
      <c r="AH484" s="272"/>
      <c r="AI484" s="272"/>
    </row>
    <row r="485" spans="2:35" s="278" customFormat="1">
      <c r="B485" s="289"/>
      <c r="C485" s="280"/>
      <c r="G485" s="272"/>
      <c r="H485" s="272"/>
      <c r="I485" s="290"/>
      <c r="J485" s="290"/>
      <c r="K485" s="290"/>
      <c r="L485" s="290"/>
      <c r="M485" s="272"/>
      <c r="O485" s="272"/>
      <c r="P485" s="272"/>
      <c r="Q485" s="272"/>
      <c r="R485" s="272"/>
      <c r="S485" s="272"/>
      <c r="T485" s="272"/>
      <c r="U485" s="272"/>
      <c r="V485" s="272"/>
      <c r="W485" s="272"/>
      <c r="X485" s="272"/>
      <c r="Y485" s="272"/>
      <c r="Z485" s="272"/>
      <c r="AA485" s="272"/>
      <c r="AB485" s="272"/>
      <c r="AC485" s="272"/>
      <c r="AD485" s="272"/>
      <c r="AE485" s="272"/>
      <c r="AF485" s="272"/>
      <c r="AG485" s="272"/>
      <c r="AH485" s="272"/>
      <c r="AI485" s="272"/>
    </row>
    <row r="486" spans="2:35" s="278" customFormat="1">
      <c r="B486" s="289"/>
      <c r="C486" s="280"/>
      <c r="G486" s="272"/>
      <c r="H486" s="272"/>
      <c r="I486" s="290"/>
      <c r="J486" s="290"/>
      <c r="K486" s="290"/>
      <c r="L486" s="290"/>
      <c r="M486" s="272"/>
      <c r="O486" s="272"/>
      <c r="P486" s="272"/>
      <c r="Q486" s="272"/>
      <c r="R486" s="272"/>
      <c r="S486" s="272"/>
      <c r="T486" s="272"/>
      <c r="U486" s="272"/>
      <c r="V486" s="272"/>
      <c r="W486" s="272"/>
      <c r="X486" s="272"/>
      <c r="Y486" s="272"/>
      <c r="Z486" s="272"/>
      <c r="AA486" s="272"/>
      <c r="AB486" s="272"/>
      <c r="AC486" s="272"/>
      <c r="AD486" s="272"/>
      <c r="AE486" s="272"/>
      <c r="AF486" s="272"/>
      <c r="AG486" s="272"/>
      <c r="AH486" s="272"/>
      <c r="AI486" s="272"/>
    </row>
    <row r="487" spans="2:35" s="278" customFormat="1">
      <c r="B487" s="289"/>
      <c r="C487" s="280"/>
      <c r="G487" s="272"/>
      <c r="H487" s="272"/>
      <c r="I487" s="290"/>
      <c r="J487" s="290"/>
      <c r="K487" s="290"/>
      <c r="L487" s="290"/>
      <c r="M487" s="272"/>
      <c r="O487" s="272"/>
      <c r="P487" s="272"/>
      <c r="Q487" s="272"/>
      <c r="R487" s="272"/>
      <c r="S487" s="272"/>
      <c r="T487" s="272"/>
      <c r="U487" s="272"/>
      <c r="V487" s="272"/>
      <c r="W487" s="272"/>
      <c r="X487" s="272"/>
      <c r="Y487" s="272"/>
      <c r="Z487" s="272"/>
      <c r="AA487" s="272"/>
      <c r="AB487" s="272"/>
      <c r="AC487" s="272"/>
      <c r="AD487" s="272"/>
      <c r="AE487" s="272"/>
      <c r="AF487" s="272"/>
      <c r="AG487" s="272"/>
      <c r="AH487" s="272"/>
      <c r="AI487" s="272"/>
    </row>
    <row r="488" spans="2:35" s="278" customFormat="1">
      <c r="B488" s="289"/>
      <c r="C488" s="280"/>
      <c r="G488" s="272"/>
      <c r="H488" s="272"/>
      <c r="I488" s="290"/>
      <c r="J488" s="290"/>
      <c r="K488" s="290"/>
      <c r="L488" s="290"/>
      <c r="M488" s="272"/>
      <c r="O488" s="272"/>
      <c r="P488" s="272"/>
      <c r="Q488" s="272"/>
      <c r="R488" s="272"/>
      <c r="S488" s="272"/>
      <c r="T488" s="272"/>
      <c r="U488" s="272"/>
      <c r="V488" s="272"/>
      <c r="W488" s="272"/>
      <c r="X488" s="272"/>
      <c r="Y488" s="272"/>
      <c r="Z488" s="272"/>
      <c r="AA488" s="272"/>
      <c r="AB488" s="272"/>
      <c r="AC488" s="272"/>
      <c r="AD488" s="272"/>
      <c r="AE488" s="272"/>
      <c r="AF488" s="272"/>
      <c r="AG488" s="272"/>
      <c r="AH488" s="272"/>
      <c r="AI488" s="272"/>
    </row>
    <row r="489" spans="2:35" s="278" customFormat="1">
      <c r="B489" s="289"/>
      <c r="C489" s="280"/>
      <c r="G489" s="272"/>
      <c r="H489" s="272"/>
      <c r="I489" s="290"/>
      <c r="J489" s="290"/>
      <c r="K489" s="290"/>
      <c r="L489" s="290"/>
      <c r="M489" s="272"/>
      <c r="O489" s="272"/>
      <c r="P489" s="272"/>
      <c r="Q489" s="272"/>
      <c r="R489" s="272"/>
      <c r="S489" s="272"/>
      <c r="T489" s="272"/>
      <c r="U489" s="272"/>
      <c r="V489" s="272"/>
      <c r="W489" s="272"/>
      <c r="X489" s="272"/>
      <c r="Y489" s="272"/>
      <c r="Z489" s="272"/>
      <c r="AA489" s="272"/>
      <c r="AB489" s="272"/>
      <c r="AC489" s="272"/>
      <c r="AD489" s="272"/>
      <c r="AE489" s="272"/>
      <c r="AF489" s="272"/>
      <c r="AG489" s="272"/>
      <c r="AH489" s="272"/>
      <c r="AI489" s="272"/>
    </row>
    <row r="490" spans="2:35" s="278" customFormat="1">
      <c r="B490" s="289"/>
      <c r="C490" s="280"/>
      <c r="G490" s="272"/>
      <c r="H490" s="272"/>
      <c r="I490" s="290"/>
      <c r="J490" s="290"/>
      <c r="K490" s="290"/>
      <c r="L490" s="290"/>
      <c r="M490" s="272"/>
      <c r="O490" s="272"/>
      <c r="P490" s="272"/>
      <c r="Q490" s="272"/>
      <c r="R490" s="272"/>
      <c r="S490" s="272"/>
      <c r="T490" s="272"/>
      <c r="U490" s="272"/>
      <c r="V490" s="272"/>
      <c r="W490" s="272"/>
      <c r="X490" s="272"/>
      <c r="Y490" s="272"/>
      <c r="Z490" s="272"/>
      <c r="AA490" s="272"/>
      <c r="AB490" s="272"/>
      <c r="AC490" s="272"/>
      <c r="AD490" s="272"/>
      <c r="AE490" s="272"/>
      <c r="AF490" s="272"/>
      <c r="AG490" s="272"/>
      <c r="AH490" s="272"/>
      <c r="AI490" s="272"/>
    </row>
    <row r="491" spans="2:35" s="278" customFormat="1">
      <c r="B491" s="289"/>
      <c r="C491" s="280"/>
      <c r="G491" s="272"/>
      <c r="H491" s="272"/>
      <c r="I491" s="290"/>
      <c r="J491" s="290"/>
      <c r="K491" s="290"/>
      <c r="L491" s="290"/>
      <c r="M491" s="272"/>
      <c r="O491" s="272"/>
      <c r="P491" s="272"/>
      <c r="Q491" s="272"/>
      <c r="R491" s="272"/>
      <c r="S491" s="272"/>
      <c r="T491" s="272"/>
      <c r="U491" s="272"/>
      <c r="V491" s="272"/>
      <c r="W491" s="272"/>
      <c r="X491" s="272"/>
      <c r="Y491" s="272"/>
      <c r="Z491" s="272"/>
      <c r="AA491" s="272"/>
      <c r="AB491" s="272"/>
      <c r="AC491" s="272"/>
      <c r="AD491" s="272"/>
      <c r="AE491" s="272"/>
      <c r="AF491" s="272"/>
      <c r="AG491" s="272"/>
      <c r="AH491" s="272"/>
      <c r="AI491" s="272"/>
    </row>
    <row r="492" spans="2:35" s="278" customFormat="1">
      <c r="B492" s="289"/>
      <c r="C492" s="280"/>
      <c r="G492" s="272"/>
      <c r="H492" s="272"/>
      <c r="I492" s="290"/>
      <c r="J492" s="290"/>
      <c r="K492" s="290"/>
      <c r="L492" s="290"/>
      <c r="M492" s="272"/>
      <c r="O492" s="272"/>
      <c r="P492" s="272"/>
      <c r="Q492" s="272"/>
      <c r="R492" s="272"/>
      <c r="S492" s="272"/>
      <c r="T492" s="272"/>
      <c r="U492" s="272"/>
      <c r="V492" s="272"/>
      <c r="W492" s="272"/>
      <c r="X492" s="272"/>
      <c r="Y492" s="272"/>
      <c r="Z492" s="272"/>
      <c r="AA492" s="272"/>
      <c r="AB492" s="272"/>
      <c r="AC492" s="272"/>
      <c r="AD492" s="272"/>
      <c r="AE492" s="272"/>
      <c r="AF492" s="272"/>
      <c r="AG492" s="272"/>
      <c r="AH492" s="272"/>
      <c r="AI492" s="272"/>
    </row>
    <row r="493" spans="2:35" s="278" customFormat="1">
      <c r="B493" s="289"/>
      <c r="C493" s="280"/>
      <c r="G493" s="272"/>
      <c r="H493" s="272"/>
      <c r="I493" s="290"/>
      <c r="J493" s="290"/>
      <c r="K493" s="290"/>
      <c r="L493" s="290"/>
      <c r="M493" s="272"/>
      <c r="O493" s="272"/>
      <c r="P493" s="272"/>
      <c r="Q493" s="272"/>
      <c r="R493" s="272"/>
      <c r="S493" s="272"/>
      <c r="T493" s="272"/>
      <c r="U493" s="272"/>
      <c r="V493" s="272"/>
      <c r="W493" s="272"/>
      <c r="X493" s="272"/>
      <c r="Y493" s="272"/>
      <c r="Z493" s="272"/>
      <c r="AA493" s="272"/>
      <c r="AB493" s="272"/>
      <c r="AC493" s="272"/>
      <c r="AD493" s="272"/>
      <c r="AE493" s="272"/>
      <c r="AF493" s="272"/>
      <c r="AG493" s="272"/>
      <c r="AH493" s="272"/>
      <c r="AI493" s="272"/>
    </row>
    <row r="494" spans="2:35" s="278" customFormat="1">
      <c r="B494" s="289"/>
      <c r="C494" s="280"/>
      <c r="G494" s="272"/>
      <c r="H494" s="272"/>
      <c r="I494" s="290"/>
      <c r="J494" s="290"/>
      <c r="K494" s="290"/>
      <c r="L494" s="290"/>
      <c r="M494" s="272"/>
      <c r="O494" s="272"/>
      <c r="P494" s="272"/>
      <c r="Q494" s="272"/>
      <c r="R494" s="272"/>
      <c r="S494" s="272"/>
      <c r="T494" s="272"/>
      <c r="U494" s="272"/>
      <c r="V494" s="272"/>
      <c r="W494" s="272"/>
      <c r="X494" s="272"/>
      <c r="Y494" s="272"/>
      <c r="Z494" s="272"/>
      <c r="AA494" s="272"/>
      <c r="AB494" s="272"/>
      <c r="AC494" s="272"/>
      <c r="AD494" s="272"/>
      <c r="AE494" s="272"/>
      <c r="AF494" s="272"/>
      <c r="AG494" s="272"/>
      <c r="AH494" s="272"/>
      <c r="AI494" s="272"/>
    </row>
    <row r="495" spans="2:35" s="278" customFormat="1">
      <c r="B495" s="289"/>
      <c r="C495" s="280"/>
      <c r="G495" s="272"/>
      <c r="H495" s="272"/>
      <c r="I495" s="290"/>
      <c r="J495" s="290"/>
      <c r="K495" s="290"/>
      <c r="L495" s="290"/>
      <c r="M495" s="272"/>
      <c r="O495" s="272"/>
      <c r="P495" s="272"/>
      <c r="Q495" s="272"/>
      <c r="R495" s="272"/>
      <c r="S495" s="272"/>
      <c r="T495" s="272"/>
      <c r="U495" s="272"/>
      <c r="V495" s="272"/>
      <c r="W495" s="272"/>
      <c r="X495" s="272"/>
      <c r="Y495" s="272"/>
      <c r="Z495" s="272"/>
      <c r="AA495" s="272"/>
      <c r="AB495" s="272"/>
      <c r="AC495" s="272"/>
      <c r="AD495" s="272"/>
      <c r="AE495" s="272"/>
      <c r="AF495" s="272"/>
      <c r="AG495" s="272"/>
      <c r="AH495" s="272"/>
      <c r="AI495" s="272"/>
    </row>
    <row r="496" spans="2:35" s="278" customFormat="1">
      <c r="B496" s="289"/>
      <c r="C496" s="280"/>
      <c r="G496" s="272"/>
      <c r="H496" s="272"/>
      <c r="I496" s="290"/>
      <c r="J496" s="290"/>
      <c r="K496" s="290"/>
      <c r="L496" s="290"/>
      <c r="M496" s="272"/>
      <c r="O496" s="272"/>
      <c r="P496" s="272"/>
      <c r="Q496" s="272"/>
      <c r="R496" s="272"/>
      <c r="S496" s="272"/>
      <c r="T496" s="272"/>
      <c r="U496" s="272"/>
      <c r="V496" s="272"/>
      <c r="W496" s="272"/>
      <c r="X496" s="272"/>
      <c r="Y496" s="272"/>
      <c r="Z496" s="272"/>
      <c r="AA496" s="272"/>
      <c r="AB496" s="272"/>
      <c r="AC496" s="272"/>
      <c r="AD496" s="272"/>
      <c r="AE496" s="272"/>
      <c r="AF496" s="272"/>
      <c r="AG496" s="272"/>
      <c r="AH496" s="272"/>
      <c r="AI496" s="272"/>
    </row>
    <row r="497" spans="2:35" s="278" customFormat="1">
      <c r="B497" s="289"/>
      <c r="C497" s="280"/>
      <c r="G497" s="272"/>
      <c r="H497" s="272"/>
      <c r="I497" s="290"/>
      <c r="J497" s="290"/>
      <c r="K497" s="290"/>
      <c r="L497" s="290"/>
      <c r="M497" s="272"/>
      <c r="O497" s="272"/>
      <c r="P497" s="272"/>
      <c r="Q497" s="272"/>
      <c r="R497" s="272"/>
      <c r="S497" s="272"/>
      <c r="T497" s="272"/>
      <c r="U497" s="272"/>
      <c r="V497" s="272"/>
      <c r="W497" s="272"/>
      <c r="X497" s="272"/>
      <c r="Y497" s="272"/>
      <c r="Z497" s="272"/>
      <c r="AA497" s="272"/>
      <c r="AB497" s="272"/>
      <c r="AC497" s="272"/>
      <c r="AD497" s="272"/>
      <c r="AE497" s="272"/>
      <c r="AF497" s="272"/>
      <c r="AG497" s="272"/>
      <c r="AH497" s="272"/>
      <c r="AI497" s="272"/>
    </row>
    <row r="498" spans="2:35" s="278" customFormat="1">
      <c r="B498" s="289"/>
      <c r="C498" s="280"/>
      <c r="G498" s="272"/>
      <c r="H498" s="272"/>
      <c r="I498" s="290"/>
      <c r="J498" s="290"/>
      <c r="K498" s="290"/>
      <c r="L498" s="290"/>
      <c r="M498" s="272"/>
      <c r="O498" s="272"/>
      <c r="P498" s="272"/>
      <c r="Q498" s="272"/>
      <c r="R498" s="272"/>
      <c r="S498" s="272"/>
      <c r="T498" s="272"/>
      <c r="U498" s="272"/>
      <c r="V498" s="272"/>
      <c r="W498" s="272"/>
      <c r="X498" s="272"/>
      <c r="Y498" s="272"/>
      <c r="Z498" s="272"/>
      <c r="AA498" s="272"/>
      <c r="AB498" s="272"/>
      <c r="AC498" s="272"/>
      <c r="AD498" s="272"/>
      <c r="AE498" s="272"/>
      <c r="AF498" s="272"/>
      <c r="AG498" s="272"/>
      <c r="AH498" s="272"/>
      <c r="AI498" s="272"/>
    </row>
    <row r="499" spans="2:35" s="278" customFormat="1">
      <c r="B499" s="289"/>
      <c r="C499" s="280"/>
      <c r="G499" s="272"/>
      <c r="H499" s="272"/>
      <c r="I499" s="290"/>
      <c r="J499" s="290"/>
      <c r="K499" s="290"/>
      <c r="L499" s="290"/>
      <c r="M499" s="272"/>
      <c r="O499" s="272"/>
      <c r="P499" s="272"/>
      <c r="Q499" s="272"/>
      <c r="R499" s="272"/>
      <c r="S499" s="272"/>
      <c r="T499" s="272"/>
      <c r="U499" s="272"/>
      <c r="V499" s="272"/>
      <c r="W499" s="272"/>
      <c r="X499" s="272"/>
      <c r="Y499" s="272"/>
      <c r="Z499" s="272"/>
      <c r="AA499" s="272"/>
      <c r="AB499" s="272"/>
      <c r="AC499" s="272"/>
      <c r="AD499" s="272"/>
      <c r="AE499" s="272"/>
      <c r="AF499" s="272"/>
      <c r="AG499" s="272"/>
      <c r="AH499" s="272"/>
      <c r="AI499" s="272"/>
    </row>
    <row r="500" spans="2:35" s="278" customFormat="1">
      <c r="B500" s="289"/>
      <c r="C500" s="280"/>
      <c r="G500" s="272"/>
      <c r="H500" s="272"/>
      <c r="I500" s="290"/>
      <c r="J500" s="290"/>
      <c r="K500" s="290"/>
      <c r="L500" s="290"/>
      <c r="M500" s="272"/>
      <c r="O500" s="272"/>
      <c r="P500" s="272"/>
      <c r="Q500" s="272"/>
      <c r="R500" s="272"/>
      <c r="S500" s="272"/>
      <c r="T500" s="272"/>
      <c r="U500" s="272"/>
      <c r="V500" s="272"/>
      <c r="W500" s="272"/>
      <c r="X500" s="272"/>
      <c r="Y500" s="272"/>
      <c r="Z500" s="272"/>
      <c r="AA500" s="272"/>
      <c r="AB500" s="272"/>
      <c r="AC500" s="272"/>
      <c r="AD500" s="272"/>
      <c r="AE500" s="272"/>
      <c r="AF500" s="272"/>
      <c r="AG500" s="272"/>
      <c r="AH500" s="272"/>
      <c r="AI500" s="272"/>
    </row>
    <row r="501" spans="2:35" s="278" customFormat="1">
      <c r="B501" s="289"/>
      <c r="C501" s="280"/>
      <c r="G501" s="272"/>
      <c r="H501" s="272"/>
      <c r="I501" s="290"/>
      <c r="J501" s="290"/>
      <c r="K501" s="290"/>
      <c r="L501" s="290"/>
      <c r="M501" s="272"/>
      <c r="O501" s="272"/>
      <c r="P501" s="272"/>
      <c r="Q501" s="272"/>
      <c r="R501" s="272"/>
      <c r="S501" s="272"/>
      <c r="T501" s="272"/>
      <c r="U501" s="272"/>
      <c r="V501" s="272"/>
      <c r="W501" s="272"/>
      <c r="X501" s="272"/>
      <c r="Y501" s="272"/>
      <c r="Z501" s="272"/>
      <c r="AA501" s="272"/>
      <c r="AB501" s="272"/>
      <c r="AC501" s="272"/>
      <c r="AD501" s="272"/>
      <c r="AE501" s="272"/>
      <c r="AF501" s="272"/>
      <c r="AG501" s="272"/>
      <c r="AH501" s="272"/>
      <c r="AI501" s="272"/>
    </row>
    <row r="502" spans="2:35" s="278" customFormat="1">
      <c r="B502" s="289"/>
      <c r="C502" s="280"/>
      <c r="G502" s="272"/>
      <c r="H502" s="272"/>
      <c r="I502" s="290"/>
      <c r="J502" s="290"/>
      <c r="K502" s="290"/>
      <c r="L502" s="290"/>
      <c r="M502" s="272"/>
      <c r="O502" s="272"/>
      <c r="P502" s="272"/>
      <c r="Q502" s="272"/>
      <c r="R502" s="272"/>
      <c r="S502" s="272"/>
      <c r="T502" s="272"/>
      <c r="U502" s="272"/>
      <c r="V502" s="272"/>
      <c r="W502" s="272"/>
      <c r="X502" s="272"/>
      <c r="Y502" s="272"/>
      <c r="Z502" s="272"/>
      <c r="AA502" s="272"/>
      <c r="AB502" s="272"/>
      <c r="AC502" s="272"/>
      <c r="AD502" s="272"/>
      <c r="AE502" s="272"/>
      <c r="AF502" s="272"/>
      <c r="AG502" s="272"/>
      <c r="AH502" s="272"/>
      <c r="AI502" s="272"/>
    </row>
    <row r="503" spans="2:35" s="278" customFormat="1">
      <c r="B503" s="289"/>
      <c r="C503" s="280"/>
      <c r="G503" s="272"/>
      <c r="H503" s="272"/>
      <c r="I503" s="290"/>
      <c r="J503" s="290"/>
      <c r="K503" s="290"/>
      <c r="L503" s="290"/>
      <c r="M503" s="272"/>
      <c r="O503" s="272"/>
      <c r="P503" s="272"/>
      <c r="Q503" s="272"/>
      <c r="R503" s="272"/>
      <c r="S503" s="272"/>
      <c r="T503" s="272"/>
      <c r="U503" s="272"/>
      <c r="V503" s="272"/>
      <c r="W503" s="272"/>
      <c r="X503" s="272"/>
      <c r="Y503" s="272"/>
      <c r="Z503" s="272"/>
      <c r="AA503" s="272"/>
      <c r="AB503" s="272"/>
      <c r="AC503" s="272"/>
      <c r="AD503" s="272"/>
      <c r="AE503" s="272"/>
      <c r="AF503" s="272"/>
      <c r="AG503" s="272"/>
      <c r="AH503" s="272"/>
      <c r="AI503" s="272"/>
    </row>
    <row r="504" spans="2:35" s="278" customFormat="1">
      <c r="B504" s="289"/>
      <c r="C504" s="280"/>
      <c r="G504" s="272"/>
      <c r="H504" s="272"/>
      <c r="I504" s="290"/>
      <c r="J504" s="290"/>
      <c r="K504" s="290"/>
      <c r="L504" s="290"/>
      <c r="M504" s="272"/>
      <c r="O504" s="272"/>
      <c r="P504" s="272"/>
      <c r="Q504" s="272"/>
      <c r="R504" s="272"/>
      <c r="S504" s="272"/>
      <c r="T504" s="272"/>
      <c r="U504" s="272"/>
      <c r="V504" s="272"/>
      <c r="W504" s="272"/>
      <c r="X504" s="272"/>
      <c r="Y504" s="272"/>
      <c r="Z504" s="272"/>
      <c r="AA504" s="272"/>
      <c r="AB504" s="272"/>
      <c r="AC504" s="272"/>
      <c r="AD504" s="272"/>
      <c r="AE504" s="272"/>
      <c r="AF504" s="272"/>
      <c r="AG504" s="272"/>
      <c r="AH504" s="272"/>
      <c r="AI504" s="272"/>
    </row>
    <row r="505" spans="2:35" s="278" customFormat="1">
      <c r="B505" s="289"/>
      <c r="C505" s="280"/>
      <c r="G505" s="272"/>
      <c r="H505" s="272"/>
      <c r="I505" s="290"/>
      <c r="J505" s="290"/>
      <c r="K505" s="290"/>
      <c r="L505" s="290"/>
      <c r="M505" s="272"/>
      <c r="O505" s="272"/>
      <c r="P505" s="272"/>
      <c r="Q505" s="272"/>
      <c r="R505" s="272"/>
      <c r="S505" s="272"/>
      <c r="T505" s="272"/>
      <c r="U505" s="272"/>
      <c r="V505" s="272"/>
      <c r="W505" s="272"/>
      <c r="X505" s="272"/>
      <c r="Y505" s="272"/>
      <c r="Z505" s="272"/>
      <c r="AA505" s="272"/>
      <c r="AB505" s="272"/>
      <c r="AC505" s="272"/>
      <c r="AD505" s="272"/>
      <c r="AE505" s="272"/>
      <c r="AF505" s="272"/>
      <c r="AG505" s="272"/>
      <c r="AH505" s="272"/>
      <c r="AI505" s="272"/>
    </row>
    <row r="506" spans="2:35" s="278" customFormat="1">
      <c r="B506" s="289"/>
      <c r="C506" s="280"/>
      <c r="G506" s="272"/>
      <c r="H506" s="272"/>
      <c r="I506" s="290"/>
      <c r="J506" s="290"/>
      <c r="K506" s="290"/>
      <c r="L506" s="290"/>
      <c r="M506" s="272"/>
      <c r="O506" s="272"/>
      <c r="P506" s="272"/>
      <c r="Q506" s="272"/>
      <c r="R506" s="272"/>
      <c r="S506" s="272"/>
      <c r="T506" s="272"/>
      <c r="U506" s="272"/>
      <c r="V506" s="272"/>
      <c r="W506" s="272"/>
      <c r="X506" s="272"/>
      <c r="Y506" s="272"/>
      <c r="Z506" s="272"/>
      <c r="AA506" s="272"/>
      <c r="AB506" s="272"/>
      <c r="AC506" s="272"/>
      <c r="AD506" s="272"/>
      <c r="AE506" s="272"/>
      <c r="AF506" s="272"/>
      <c r="AG506" s="272"/>
      <c r="AH506" s="272"/>
      <c r="AI506" s="272"/>
    </row>
    <row r="507" spans="2:35" s="278" customFormat="1">
      <c r="B507" s="289"/>
      <c r="C507" s="280"/>
      <c r="G507" s="272"/>
      <c r="H507" s="272"/>
      <c r="I507" s="290"/>
      <c r="J507" s="290"/>
      <c r="K507" s="290"/>
      <c r="L507" s="290"/>
      <c r="M507" s="272"/>
      <c r="O507" s="272"/>
      <c r="P507" s="272"/>
      <c r="Q507" s="272"/>
      <c r="R507" s="272"/>
      <c r="S507" s="272"/>
      <c r="T507" s="272"/>
      <c r="U507" s="272"/>
      <c r="V507" s="272"/>
      <c r="W507" s="272"/>
      <c r="X507" s="272"/>
      <c r="Y507" s="272"/>
      <c r="Z507" s="272"/>
      <c r="AA507" s="272"/>
      <c r="AB507" s="272"/>
      <c r="AC507" s="272"/>
      <c r="AD507" s="272"/>
      <c r="AE507" s="272"/>
      <c r="AF507" s="272"/>
      <c r="AG507" s="272"/>
      <c r="AH507" s="272"/>
      <c r="AI507" s="272"/>
    </row>
    <row r="508" spans="2:35" s="278" customFormat="1">
      <c r="B508" s="289"/>
      <c r="C508" s="280"/>
      <c r="G508" s="272"/>
      <c r="H508" s="272"/>
      <c r="I508" s="290"/>
      <c r="J508" s="290"/>
      <c r="K508" s="290"/>
      <c r="L508" s="290"/>
      <c r="M508" s="272"/>
      <c r="O508" s="272"/>
      <c r="P508" s="272"/>
      <c r="Q508" s="272"/>
      <c r="R508" s="272"/>
      <c r="S508" s="272"/>
      <c r="T508" s="272"/>
      <c r="U508" s="272"/>
      <c r="V508" s="272"/>
      <c r="W508" s="272"/>
      <c r="X508" s="272"/>
      <c r="Y508" s="272"/>
      <c r="Z508" s="272"/>
      <c r="AA508" s="272"/>
      <c r="AB508" s="272"/>
      <c r="AC508" s="272"/>
      <c r="AD508" s="272"/>
      <c r="AE508" s="272"/>
      <c r="AF508" s="272"/>
      <c r="AG508" s="272"/>
      <c r="AH508" s="272"/>
      <c r="AI508" s="272"/>
    </row>
    <row r="509" spans="2:35" s="278" customFormat="1">
      <c r="B509" s="289"/>
      <c r="C509" s="280"/>
      <c r="G509" s="272"/>
      <c r="H509" s="272"/>
      <c r="I509" s="290"/>
      <c r="J509" s="290"/>
      <c r="K509" s="290"/>
      <c r="L509" s="290"/>
      <c r="M509" s="272"/>
      <c r="O509" s="272"/>
      <c r="P509" s="272"/>
      <c r="Q509" s="272"/>
      <c r="R509" s="272"/>
      <c r="S509" s="272"/>
      <c r="T509" s="272"/>
      <c r="U509" s="272"/>
      <c r="V509" s="272"/>
      <c r="W509" s="272"/>
      <c r="X509" s="272"/>
      <c r="Y509" s="272"/>
      <c r="Z509" s="272"/>
      <c r="AA509" s="272"/>
      <c r="AB509" s="272"/>
      <c r="AC509" s="272"/>
      <c r="AD509" s="272"/>
      <c r="AE509" s="272"/>
      <c r="AF509" s="272"/>
      <c r="AG509" s="272"/>
      <c r="AH509" s="272"/>
      <c r="AI509" s="272"/>
    </row>
    <row r="510" spans="2:35" s="278" customFormat="1">
      <c r="B510" s="289"/>
      <c r="C510" s="280"/>
      <c r="G510" s="272"/>
      <c r="H510" s="272"/>
      <c r="I510" s="290"/>
      <c r="J510" s="290"/>
      <c r="K510" s="290"/>
      <c r="L510" s="290"/>
      <c r="M510" s="272"/>
      <c r="O510" s="272"/>
      <c r="P510" s="272"/>
      <c r="Q510" s="272"/>
      <c r="R510" s="272"/>
      <c r="S510" s="272"/>
      <c r="T510" s="272"/>
      <c r="U510" s="272"/>
      <c r="V510" s="272"/>
      <c r="W510" s="272"/>
      <c r="X510" s="272"/>
      <c r="Y510" s="272"/>
      <c r="Z510" s="272"/>
      <c r="AA510" s="272"/>
      <c r="AB510" s="272"/>
      <c r="AC510" s="272"/>
      <c r="AD510" s="272"/>
      <c r="AE510" s="272"/>
      <c r="AF510" s="272"/>
      <c r="AG510" s="272"/>
      <c r="AH510" s="272"/>
      <c r="AI510" s="272"/>
    </row>
    <row r="511" spans="2:35" s="278" customFormat="1">
      <c r="B511" s="289"/>
      <c r="C511" s="280"/>
      <c r="G511" s="272"/>
      <c r="H511" s="272"/>
      <c r="I511" s="290"/>
      <c r="J511" s="290"/>
      <c r="K511" s="290"/>
      <c r="L511" s="290"/>
      <c r="M511" s="272"/>
      <c r="O511" s="272"/>
      <c r="P511" s="272"/>
      <c r="Q511" s="272"/>
      <c r="R511" s="272"/>
      <c r="S511" s="272"/>
      <c r="T511" s="272"/>
      <c r="U511" s="272"/>
      <c r="V511" s="272"/>
      <c r="W511" s="272"/>
      <c r="X511" s="272"/>
      <c r="Y511" s="272"/>
      <c r="Z511" s="272"/>
      <c r="AA511" s="272"/>
      <c r="AB511" s="272"/>
      <c r="AC511" s="272"/>
      <c r="AD511" s="272"/>
      <c r="AE511" s="272"/>
      <c r="AF511" s="272"/>
      <c r="AG511" s="272"/>
      <c r="AH511" s="272"/>
      <c r="AI511" s="272"/>
    </row>
    <row r="512" spans="2:35" s="278" customFormat="1">
      <c r="B512" s="289"/>
      <c r="C512" s="280"/>
      <c r="G512" s="272"/>
      <c r="H512" s="272"/>
      <c r="I512" s="290"/>
      <c r="J512" s="290"/>
      <c r="K512" s="290"/>
      <c r="L512" s="290"/>
      <c r="M512" s="272"/>
      <c r="O512" s="272"/>
      <c r="P512" s="272"/>
      <c r="Q512" s="272"/>
      <c r="R512" s="272"/>
      <c r="S512" s="272"/>
      <c r="T512" s="272"/>
      <c r="U512" s="272"/>
      <c r="V512" s="272"/>
      <c r="W512" s="272"/>
      <c r="X512" s="272"/>
      <c r="Y512" s="272"/>
      <c r="Z512" s="272"/>
      <c r="AA512" s="272"/>
      <c r="AB512" s="272"/>
      <c r="AC512" s="272"/>
      <c r="AD512" s="272"/>
      <c r="AE512" s="272"/>
      <c r="AF512" s="272"/>
      <c r="AG512" s="272"/>
      <c r="AH512" s="272"/>
      <c r="AI512" s="272"/>
    </row>
    <row r="513" spans="2:35" s="278" customFormat="1">
      <c r="B513" s="289"/>
      <c r="C513" s="280"/>
      <c r="G513" s="272"/>
      <c r="H513" s="272"/>
      <c r="I513" s="290"/>
      <c r="J513" s="290"/>
      <c r="K513" s="290"/>
      <c r="L513" s="290"/>
      <c r="M513" s="272"/>
      <c r="O513" s="272"/>
      <c r="P513" s="272"/>
      <c r="Q513" s="272"/>
      <c r="R513" s="272"/>
      <c r="S513" s="272"/>
      <c r="T513" s="272"/>
      <c r="U513" s="272"/>
      <c r="V513" s="272"/>
      <c r="W513" s="272"/>
      <c r="X513" s="272"/>
      <c r="Y513" s="272"/>
      <c r="Z513" s="272"/>
      <c r="AA513" s="272"/>
      <c r="AB513" s="272"/>
      <c r="AC513" s="272"/>
      <c r="AD513" s="272"/>
      <c r="AE513" s="272"/>
      <c r="AF513" s="272"/>
      <c r="AG513" s="272"/>
      <c r="AH513" s="272"/>
      <c r="AI513" s="272"/>
    </row>
    <row r="514" spans="2:35" s="278" customFormat="1">
      <c r="B514" s="289"/>
      <c r="C514" s="280"/>
      <c r="G514" s="272"/>
      <c r="H514" s="272"/>
      <c r="I514" s="290"/>
      <c r="J514" s="290"/>
      <c r="K514" s="290"/>
      <c r="L514" s="290"/>
      <c r="M514" s="272"/>
      <c r="O514" s="272"/>
      <c r="P514" s="272"/>
      <c r="Q514" s="272"/>
      <c r="R514" s="272"/>
      <c r="S514" s="272"/>
      <c r="T514" s="272"/>
      <c r="U514" s="272"/>
      <c r="V514" s="272"/>
      <c r="W514" s="272"/>
      <c r="X514" s="272"/>
      <c r="Y514" s="272"/>
      <c r="Z514" s="272"/>
      <c r="AA514" s="272"/>
      <c r="AB514" s="272"/>
      <c r="AC514" s="272"/>
      <c r="AD514" s="272"/>
      <c r="AE514" s="272"/>
      <c r="AF514" s="272"/>
      <c r="AG514" s="272"/>
      <c r="AH514" s="272"/>
      <c r="AI514" s="272"/>
    </row>
    <row r="515" spans="2:35" s="278" customFormat="1">
      <c r="B515" s="289"/>
      <c r="C515" s="280"/>
      <c r="G515" s="272"/>
      <c r="H515" s="272"/>
      <c r="I515" s="290"/>
      <c r="J515" s="290"/>
      <c r="K515" s="290"/>
      <c r="L515" s="290"/>
      <c r="M515" s="272"/>
      <c r="O515" s="272"/>
      <c r="P515" s="272"/>
      <c r="Q515" s="272"/>
      <c r="R515" s="272"/>
      <c r="S515" s="272"/>
      <c r="T515" s="272"/>
      <c r="U515" s="272"/>
      <c r="V515" s="272"/>
      <c r="W515" s="272"/>
      <c r="X515" s="272"/>
      <c r="Y515" s="272"/>
      <c r="Z515" s="272"/>
      <c r="AA515" s="272"/>
      <c r="AB515" s="272"/>
      <c r="AC515" s="272"/>
      <c r="AD515" s="272"/>
      <c r="AE515" s="272"/>
      <c r="AF515" s="272"/>
      <c r="AG515" s="272"/>
      <c r="AH515" s="272"/>
      <c r="AI515" s="272"/>
    </row>
    <row r="516" spans="2:35" s="278" customFormat="1">
      <c r="B516" s="289"/>
      <c r="C516" s="280"/>
      <c r="G516" s="272"/>
      <c r="H516" s="272"/>
      <c r="I516" s="290"/>
      <c r="J516" s="290"/>
      <c r="K516" s="290"/>
      <c r="L516" s="290"/>
      <c r="M516" s="272"/>
      <c r="O516" s="272"/>
      <c r="P516" s="272"/>
      <c r="Q516" s="272"/>
      <c r="R516" s="272"/>
      <c r="S516" s="272"/>
      <c r="T516" s="272"/>
      <c r="U516" s="272"/>
      <c r="V516" s="272"/>
      <c r="W516" s="272"/>
      <c r="X516" s="272"/>
      <c r="Y516" s="272"/>
      <c r="Z516" s="272"/>
      <c r="AA516" s="272"/>
      <c r="AB516" s="272"/>
      <c r="AC516" s="272"/>
      <c r="AD516" s="272"/>
      <c r="AE516" s="272"/>
      <c r="AF516" s="272"/>
      <c r="AG516" s="272"/>
      <c r="AH516" s="272"/>
      <c r="AI516" s="272"/>
    </row>
    <row r="517" spans="2:35" s="278" customFormat="1">
      <c r="B517" s="289"/>
      <c r="C517" s="280"/>
      <c r="G517" s="272"/>
      <c r="H517" s="272"/>
      <c r="I517" s="290"/>
      <c r="J517" s="290"/>
      <c r="K517" s="290"/>
      <c r="L517" s="290"/>
      <c r="M517" s="272"/>
      <c r="O517" s="272"/>
      <c r="P517" s="272"/>
      <c r="Q517" s="272"/>
      <c r="R517" s="272"/>
      <c r="S517" s="272"/>
      <c r="T517" s="272"/>
      <c r="U517" s="272"/>
      <c r="V517" s="272"/>
      <c r="W517" s="272"/>
      <c r="X517" s="272"/>
      <c r="Y517" s="272"/>
      <c r="Z517" s="272"/>
      <c r="AA517" s="272"/>
      <c r="AB517" s="272"/>
      <c r="AC517" s="272"/>
      <c r="AD517" s="272"/>
      <c r="AE517" s="272"/>
      <c r="AF517" s="272"/>
      <c r="AG517" s="272"/>
      <c r="AH517" s="272"/>
      <c r="AI517" s="272"/>
    </row>
    <row r="518" spans="2:35" s="278" customFormat="1">
      <c r="B518" s="289"/>
      <c r="C518" s="280"/>
      <c r="G518" s="272"/>
      <c r="H518" s="272"/>
      <c r="I518" s="290"/>
      <c r="J518" s="290"/>
      <c r="K518" s="290"/>
      <c r="L518" s="290"/>
      <c r="M518" s="272"/>
      <c r="O518" s="272"/>
      <c r="P518" s="272"/>
      <c r="Q518" s="272"/>
      <c r="R518" s="272"/>
      <c r="S518" s="272"/>
      <c r="T518" s="272"/>
      <c r="U518" s="272"/>
      <c r="V518" s="272"/>
      <c r="W518" s="272"/>
      <c r="X518" s="272"/>
      <c r="Y518" s="272"/>
      <c r="Z518" s="272"/>
      <c r="AA518" s="272"/>
      <c r="AB518" s="272"/>
      <c r="AC518" s="272"/>
      <c r="AD518" s="272"/>
      <c r="AE518" s="272"/>
      <c r="AF518" s="272"/>
      <c r="AG518" s="272"/>
      <c r="AH518" s="272"/>
      <c r="AI518" s="272"/>
    </row>
    <row r="519" spans="2:35" s="278" customFormat="1">
      <c r="B519" s="289"/>
      <c r="C519" s="280"/>
      <c r="G519" s="272"/>
      <c r="H519" s="272"/>
      <c r="I519" s="290"/>
      <c r="J519" s="290"/>
      <c r="K519" s="290"/>
      <c r="L519" s="290"/>
      <c r="M519" s="272"/>
      <c r="O519" s="272"/>
      <c r="P519" s="272"/>
      <c r="Q519" s="272"/>
      <c r="R519" s="272"/>
      <c r="S519" s="272"/>
      <c r="T519" s="272"/>
      <c r="U519" s="272"/>
      <c r="V519" s="272"/>
      <c r="W519" s="272"/>
      <c r="X519" s="272"/>
      <c r="Y519" s="272"/>
      <c r="Z519" s="272"/>
      <c r="AA519" s="272"/>
      <c r="AB519" s="272"/>
      <c r="AC519" s="272"/>
      <c r="AD519" s="272"/>
      <c r="AE519" s="272"/>
      <c r="AF519" s="272"/>
      <c r="AG519" s="272"/>
      <c r="AH519" s="272"/>
      <c r="AI519" s="272"/>
    </row>
    <row r="520" spans="2:35" s="278" customFormat="1">
      <c r="B520" s="289"/>
      <c r="C520" s="280"/>
      <c r="G520" s="272"/>
      <c r="H520" s="272"/>
      <c r="I520" s="290"/>
      <c r="J520" s="290"/>
      <c r="K520" s="290"/>
      <c r="L520" s="290"/>
      <c r="M520" s="272"/>
      <c r="O520" s="272"/>
      <c r="P520" s="272"/>
      <c r="Q520" s="272"/>
      <c r="R520" s="272"/>
      <c r="S520" s="272"/>
      <c r="T520" s="272"/>
      <c r="U520" s="272"/>
      <c r="V520" s="272"/>
      <c r="W520" s="272"/>
      <c r="X520" s="272"/>
      <c r="Y520" s="272"/>
      <c r="Z520" s="272"/>
      <c r="AA520" s="272"/>
      <c r="AB520" s="272"/>
      <c r="AC520" s="272"/>
      <c r="AD520" s="272"/>
      <c r="AE520" s="272"/>
      <c r="AF520" s="272"/>
      <c r="AG520" s="272"/>
      <c r="AH520" s="272"/>
      <c r="AI520" s="272"/>
    </row>
    <row r="521" spans="2:35" s="278" customFormat="1">
      <c r="B521" s="289"/>
      <c r="C521" s="280"/>
      <c r="G521" s="272"/>
      <c r="H521" s="272"/>
      <c r="I521" s="290"/>
      <c r="J521" s="290"/>
      <c r="K521" s="290"/>
      <c r="L521" s="290"/>
      <c r="M521" s="272"/>
      <c r="O521" s="272"/>
      <c r="P521" s="272"/>
      <c r="Q521" s="272"/>
      <c r="R521" s="272"/>
      <c r="S521" s="272"/>
      <c r="T521" s="272"/>
      <c r="U521" s="272"/>
      <c r="V521" s="272"/>
      <c r="W521" s="272"/>
      <c r="X521" s="272"/>
      <c r="Y521" s="272"/>
      <c r="Z521" s="272"/>
      <c r="AA521" s="272"/>
      <c r="AB521" s="272"/>
      <c r="AC521" s="272"/>
      <c r="AD521" s="272"/>
      <c r="AE521" s="272"/>
      <c r="AF521" s="272"/>
      <c r="AG521" s="272"/>
      <c r="AH521" s="272"/>
      <c r="AI521" s="272"/>
    </row>
    <row r="522" spans="2:35" s="278" customFormat="1">
      <c r="B522" s="289"/>
      <c r="C522" s="280"/>
      <c r="G522" s="272"/>
      <c r="H522" s="272"/>
      <c r="I522" s="290"/>
      <c r="J522" s="290"/>
      <c r="K522" s="290"/>
      <c r="L522" s="290"/>
      <c r="M522" s="272"/>
      <c r="O522" s="272"/>
      <c r="P522" s="272"/>
      <c r="Q522" s="272"/>
      <c r="R522" s="272"/>
      <c r="S522" s="272"/>
      <c r="T522" s="272"/>
      <c r="U522" s="272"/>
      <c r="V522" s="272"/>
      <c r="W522" s="272"/>
      <c r="X522" s="272"/>
      <c r="Y522" s="272"/>
      <c r="Z522" s="272"/>
      <c r="AA522" s="272"/>
      <c r="AB522" s="272"/>
      <c r="AC522" s="272"/>
      <c r="AD522" s="272"/>
      <c r="AE522" s="272"/>
      <c r="AF522" s="272"/>
      <c r="AG522" s="272"/>
      <c r="AH522" s="272"/>
      <c r="AI522" s="272"/>
    </row>
    <row r="523" spans="2:35" s="278" customFormat="1">
      <c r="B523" s="289"/>
      <c r="C523" s="280"/>
      <c r="G523" s="272"/>
      <c r="H523" s="272"/>
      <c r="I523" s="290"/>
      <c r="J523" s="290"/>
      <c r="K523" s="290"/>
      <c r="L523" s="290"/>
      <c r="M523" s="272"/>
      <c r="O523" s="272"/>
      <c r="P523" s="272"/>
      <c r="Q523" s="272"/>
      <c r="R523" s="272"/>
      <c r="S523" s="272"/>
      <c r="T523" s="272"/>
      <c r="U523" s="272"/>
      <c r="V523" s="272"/>
      <c r="W523" s="272"/>
      <c r="X523" s="272"/>
      <c r="Y523" s="272"/>
      <c r="Z523" s="272"/>
      <c r="AA523" s="272"/>
      <c r="AB523" s="272"/>
      <c r="AC523" s="272"/>
      <c r="AD523" s="272"/>
      <c r="AE523" s="272"/>
      <c r="AF523" s="272"/>
      <c r="AG523" s="272"/>
      <c r="AH523" s="272"/>
      <c r="AI523" s="272"/>
    </row>
    <row r="524" spans="2:35" s="278" customFormat="1">
      <c r="B524" s="289"/>
      <c r="C524" s="280"/>
      <c r="G524" s="272"/>
      <c r="H524" s="272"/>
      <c r="I524" s="290"/>
      <c r="J524" s="290"/>
      <c r="K524" s="290"/>
      <c r="L524" s="290"/>
      <c r="M524" s="272"/>
      <c r="O524" s="272"/>
      <c r="P524" s="272"/>
      <c r="Q524" s="272"/>
      <c r="R524" s="272"/>
      <c r="S524" s="272"/>
      <c r="T524" s="272"/>
      <c r="U524" s="272"/>
      <c r="V524" s="272"/>
      <c r="W524" s="272"/>
      <c r="X524" s="272"/>
      <c r="Y524" s="272"/>
      <c r="Z524" s="272"/>
      <c r="AA524" s="272"/>
      <c r="AB524" s="272"/>
      <c r="AC524" s="272"/>
      <c r="AD524" s="272"/>
      <c r="AE524" s="272"/>
      <c r="AF524" s="272"/>
      <c r="AG524" s="272"/>
      <c r="AH524" s="272"/>
      <c r="AI524" s="272"/>
    </row>
    <row r="525" spans="2:35" s="278" customFormat="1">
      <c r="B525" s="289"/>
      <c r="C525" s="280"/>
      <c r="G525" s="272"/>
      <c r="H525" s="272"/>
      <c r="I525" s="290"/>
      <c r="J525" s="290"/>
      <c r="K525" s="290"/>
      <c r="L525" s="290"/>
      <c r="M525" s="272"/>
      <c r="O525" s="272"/>
      <c r="P525" s="272"/>
      <c r="Q525" s="272"/>
      <c r="R525" s="272"/>
      <c r="S525" s="272"/>
      <c r="T525" s="272"/>
      <c r="U525" s="272"/>
      <c r="V525" s="272"/>
      <c r="W525" s="272"/>
      <c r="X525" s="272"/>
      <c r="Y525" s="272"/>
      <c r="Z525" s="272"/>
      <c r="AA525" s="272"/>
      <c r="AB525" s="272"/>
      <c r="AC525" s="272"/>
      <c r="AD525" s="272"/>
      <c r="AE525" s="272"/>
      <c r="AF525" s="272"/>
      <c r="AG525" s="272"/>
      <c r="AH525" s="272"/>
      <c r="AI525" s="272"/>
    </row>
    <row r="526" spans="2:35" s="278" customFormat="1">
      <c r="B526" s="289"/>
      <c r="C526" s="280"/>
      <c r="G526" s="272"/>
      <c r="H526" s="272"/>
      <c r="I526" s="290"/>
      <c r="J526" s="290"/>
      <c r="K526" s="290"/>
      <c r="L526" s="290"/>
      <c r="M526" s="272"/>
      <c r="O526" s="272"/>
      <c r="P526" s="272"/>
      <c r="Q526" s="272"/>
      <c r="R526" s="272"/>
      <c r="S526" s="272"/>
      <c r="T526" s="272"/>
      <c r="U526" s="272"/>
      <c r="V526" s="272"/>
      <c r="W526" s="272"/>
      <c r="X526" s="272"/>
      <c r="Y526" s="272"/>
      <c r="Z526" s="272"/>
      <c r="AA526" s="272"/>
      <c r="AB526" s="272"/>
      <c r="AC526" s="272"/>
      <c r="AD526" s="272"/>
      <c r="AE526" s="272"/>
      <c r="AF526" s="272"/>
      <c r="AG526" s="272"/>
      <c r="AH526" s="272"/>
      <c r="AI526" s="272"/>
    </row>
    <row r="527" spans="2:35" s="278" customFormat="1">
      <c r="B527" s="289"/>
      <c r="C527" s="280"/>
      <c r="G527" s="272"/>
      <c r="H527" s="272"/>
      <c r="I527" s="290"/>
      <c r="J527" s="290"/>
      <c r="K527" s="290"/>
      <c r="L527" s="290"/>
      <c r="M527" s="272"/>
      <c r="O527" s="272"/>
      <c r="P527" s="272"/>
      <c r="Q527" s="272"/>
      <c r="R527" s="272"/>
      <c r="S527" s="272"/>
      <c r="T527" s="272"/>
      <c r="U527" s="272"/>
      <c r="V527" s="272"/>
      <c r="W527" s="272"/>
      <c r="X527" s="272"/>
      <c r="Y527" s="272"/>
      <c r="Z527" s="272"/>
      <c r="AA527" s="272"/>
      <c r="AB527" s="272"/>
      <c r="AC527" s="272"/>
      <c r="AD527" s="272"/>
      <c r="AE527" s="272"/>
      <c r="AF527" s="272"/>
      <c r="AG527" s="272"/>
      <c r="AH527" s="272"/>
      <c r="AI527" s="272"/>
    </row>
    <row r="528" spans="2:35" s="278" customFormat="1">
      <c r="B528" s="289"/>
      <c r="C528" s="280"/>
      <c r="G528" s="272"/>
      <c r="H528" s="272"/>
      <c r="I528" s="290"/>
      <c r="J528" s="290"/>
      <c r="K528" s="290"/>
      <c r="L528" s="290"/>
      <c r="M528" s="272"/>
      <c r="O528" s="272"/>
      <c r="P528" s="272"/>
      <c r="Q528" s="272"/>
      <c r="R528" s="272"/>
      <c r="S528" s="272"/>
      <c r="T528" s="272"/>
      <c r="U528" s="272"/>
      <c r="V528" s="272"/>
      <c r="W528" s="272"/>
      <c r="X528" s="272"/>
      <c r="Y528" s="272"/>
      <c r="Z528" s="272"/>
      <c r="AA528" s="272"/>
      <c r="AB528" s="272"/>
      <c r="AC528" s="272"/>
      <c r="AD528" s="272"/>
      <c r="AE528" s="272"/>
      <c r="AF528" s="272"/>
      <c r="AG528" s="272"/>
      <c r="AH528" s="272"/>
      <c r="AI528" s="272"/>
    </row>
    <row r="529" spans="2:35" s="278" customFormat="1">
      <c r="B529" s="289"/>
      <c r="C529" s="280"/>
      <c r="G529" s="272"/>
      <c r="H529" s="272"/>
      <c r="I529" s="290"/>
      <c r="J529" s="290"/>
      <c r="K529" s="290"/>
      <c r="L529" s="290"/>
      <c r="M529" s="272"/>
      <c r="O529" s="272"/>
      <c r="P529" s="272"/>
      <c r="Q529" s="272"/>
      <c r="R529" s="272"/>
      <c r="S529" s="272"/>
      <c r="T529" s="272"/>
      <c r="U529" s="272"/>
      <c r="V529" s="272"/>
      <c r="W529" s="272"/>
      <c r="X529" s="272"/>
      <c r="Y529" s="272"/>
      <c r="Z529" s="272"/>
      <c r="AA529" s="272"/>
      <c r="AB529" s="272"/>
      <c r="AC529" s="272"/>
      <c r="AD529" s="272"/>
      <c r="AE529" s="272"/>
      <c r="AF529" s="272"/>
      <c r="AG529" s="272"/>
      <c r="AH529" s="272"/>
      <c r="AI529" s="272"/>
    </row>
    <row r="530" spans="2:35" s="278" customFormat="1">
      <c r="B530" s="289"/>
      <c r="C530" s="280"/>
      <c r="G530" s="272"/>
      <c r="H530" s="272"/>
      <c r="I530" s="290"/>
      <c r="J530" s="290"/>
      <c r="K530" s="290"/>
      <c r="L530" s="290"/>
      <c r="M530" s="272"/>
      <c r="O530" s="272"/>
      <c r="P530" s="272"/>
      <c r="Q530" s="272"/>
      <c r="R530" s="272"/>
      <c r="S530" s="272"/>
      <c r="T530" s="272"/>
      <c r="U530" s="272"/>
      <c r="V530" s="272"/>
      <c r="W530" s="272"/>
      <c r="X530" s="272"/>
      <c r="Y530" s="272"/>
      <c r="Z530" s="272"/>
      <c r="AA530" s="272"/>
      <c r="AB530" s="272"/>
      <c r="AC530" s="272"/>
      <c r="AD530" s="272"/>
      <c r="AE530" s="272"/>
      <c r="AF530" s="272"/>
      <c r="AG530" s="272"/>
      <c r="AH530" s="272"/>
      <c r="AI530" s="272"/>
    </row>
    <row r="531" spans="2:35" s="278" customFormat="1">
      <c r="B531" s="289"/>
      <c r="C531" s="280"/>
      <c r="G531" s="272"/>
      <c r="H531" s="272"/>
      <c r="I531" s="290"/>
      <c r="J531" s="290"/>
      <c r="K531" s="290"/>
      <c r="L531" s="290"/>
      <c r="M531" s="272"/>
      <c r="O531" s="272"/>
      <c r="P531" s="272"/>
      <c r="Q531" s="272"/>
      <c r="R531" s="272"/>
      <c r="S531" s="272"/>
      <c r="T531" s="272"/>
      <c r="U531" s="272"/>
      <c r="V531" s="272"/>
      <c r="W531" s="272"/>
      <c r="X531" s="272"/>
      <c r="Y531" s="272"/>
      <c r="Z531" s="272"/>
      <c r="AA531" s="272"/>
      <c r="AB531" s="272"/>
      <c r="AC531" s="272"/>
      <c r="AD531" s="272"/>
      <c r="AE531" s="272"/>
      <c r="AF531" s="272"/>
      <c r="AG531" s="272"/>
      <c r="AH531" s="272"/>
      <c r="AI531" s="272"/>
    </row>
    <row r="532" spans="2:35" s="278" customFormat="1">
      <c r="B532" s="289"/>
      <c r="C532" s="280"/>
      <c r="G532" s="272"/>
      <c r="H532" s="272"/>
      <c r="I532" s="290"/>
      <c r="J532" s="290"/>
      <c r="K532" s="290"/>
      <c r="L532" s="290"/>
      <c r="M532" s="272"/>
      <c r="O532" s="272"/>
      <c r="P532" s="272"/>
      <c r="Q532" s="272"/>
      <c r="R532" s="272"/>
      <c r="S532" s="272"/>
      <c r="T532" s="272"/>
      <c r="U532" s="272"/>
      <c r="V532" s="272"/>
      <c r="W532" s="272"/>
      <c r="X532" s="272"/>
      <c r="Y532" s="272"/>
      <c r="Z532" s="272"/>
      <c r="AA532" s="272"/>
      <c r="AB532" s="272"/>
      <c r="AC532" s="272"/>
      <c r="AD532" s="272"/>
      <c r="AE532" s="272"/>
      <c r="AF532" s="272"/>
      <c r="AG532" s="272"/>
      <c r="AH532" s="272"/>
      <c r="AI532" s="272"/>
    </row>
    <row r="533" spans="2:35" s="278" customFormat="1">
      <c r="B533" s="289"/>
      <c r="C533" s="280"/>
      <c r="G533" s="272"/>
      <c r="H533" s="272"/>
      <c r="I533" s="290"/>
      <c r="J533" s="290"/>
      <c r="K533" s="290"/>
      <c r="L533" s="290"/>
      <c r="M533" s="272"/>
      <c r="O533" s="272"/>
      <c r="P533" s="272"/>
      <c r="Q533" s="272"/>
      <c r="R533" s="272"/>
      <c r="S533" s="272"/>
      <c r="T533" s="272"/>
      <c r="U533" s="272"/>
      <c r="V533" s="272"/>
      <c r="W533" s="272"/>
      <c r="X533" s="272"/>
      <c r="Y533" s="272"/>
      <c r="Z533" s="272"/>
      <c r="AA533" s="272"/>
      <c r="AB533" s="272"/>
      <c r="AC533" s="272"/>
      <c r="AD533" s="272"/>
      <c r="AE533" s="272"/>
      <c r="AF533" s="272"/>
      <c r="AG533" s="272"/>
      <c r="AH533" s="272"/>
      <c r="AI533" s="272"/>
    </row>
    <row r="534" spans="2:35" s="278" customFormat="1">
      <c r="B534" s="289"/>
      <c r="C534" s="280"/>
      <c r="G534" s="272"/>
      <c r="H534" s="272"/>
      <c r="I534" s="290"/>
      <c r="J534" s="290"/>
      <c r="K534" s="290"/>
      <c r="L534" s="290"/>
      <c r="M534" s="272"/>
      <c r="O534" s="272"/>
      <c r="P534" s="272"/>
      <c r="Q534" s="272"/>
      <c r="R534" s="272"/>
      <c r="S534" s="272"/>
      <c r="T534" s="272"/>
      <c r="U534" s="272"/>
      <c r="V534" s="272"/>
      <c r="W534" s="272"/>
      <c r="X534" s="272"/>
      <c r="Y534" s="272"/>
      <c r="Z534" s="272"/>
      <c r="AA534" s="272"/>
      <c r="AB534" s="272"/>
      <c r="AC534" s="272"/>
      <c r="AD534" s="272"/>
      <c r="AE534" s="272"/>
      <c r="AF534" s="272"/>
      <c r="AG534" s="272"/>
      <c r="AH534" s="272"/>
      <c r="AI534" s="272"/>
    </row>
    <row r="535" spans="2:35" s="278" customFormat="1">
      <c r="B535" s="289"/>
      <c r="C535" s="280"/>
      <c r="G535" s="272"/>
      <c r="H535" s="272"/>
      <c r="I535" s="290"/>
      <c r="J535" s="290"/>
      <c r="K535" s="290"/>
      <c r="L535" s="290"/>
      <c r="M535" s="272"/>
      <c r="O535" s="272"/>
      <c r="P535" s="272"/>
      <c r="Q535" s="272"/>
      <c r="R535" s="272"/>
      <c r="S535" s="272"/>
      <c r="T535" s="272"/>
      <c r="U535" s="272"/>
      <c r="V535" s="272"/>
      <c r="W535" s="272"/>
      <c r="X535" s="272"/>
      <c r="Y535" s="272"/>
      <c r="Z535" s="272"/>
      <c r="AA535" s="272"/>
      <c r="AB535" s="272"/>
      <c r="AC535" s="272"/>
      <c r="AD535" s="272"/>
      <c r="AE535" s="272"/>
      <c r="AF535" s="272"/>
      <c r="AG535" s="272"/>
      <c r="AH535" s="272"/>
      <c r="AI535" s="272"/>
    </row>
    <row r="536" spans="2:35" s="278" customFormat="1">
      <c r="B536" s="289"/>
      <c r="C536" s="280"/>
      <c r="G536" s="272"/>
      <c r="H536" s="272"/>
      <c r="I536" s="290"/>
      <c r="J536" s="290"/>
      <c r="K536" s="290"/>
      <c r="L536" s="290"/>
      <c r="M536" s="272"/>
      <c r="O536" s="272"/>
      <c r="P536" s="272"/>
      <c r="Q536" s="272"/>
      <c r="R536" s="272"/>
      <c r="S536" s="272"/>
      <c r="T536" s="272"/>
      <c r="U536" s="272"/>
      <c r="V536" s="272"/>
      <c r="W536" s="272"/>
      <c r="X536" s="272"/>
      <c r="Y536" s="272"/>
      <c r="Z536" s="272"/>
      <c r="AA536" s="272"/>
      <c r="AB536" s="272"/>
      <c r="AC536" s="272"/>
      <c r="AD536" s="272"/>
      <c r="AE536" s="272"/>
      <c r="AF536" s="272"/>
      <c r="AG536" s="272"/>
      <c r="AH536" s="272"/>
      <c r="AI536" s="272"/>
    </row>
    <row r="537" spans="2:35" s="278" customFormat="1">
      <c r="B537" s="289"/>
      <c r="C537" s="280"/>
      <c r="G537" s="272"/>
      <c r="H537" s="272"/>
      <c r="I537" s="290"/>
      <c r="J537" s="290"/>
      <c r="K537" s="290"/>
      <c r="L537" s="290"/>
      <c r="M537" s="272"/>
      <c r="O537" s="272"/>
      <c r="P537" s="272"/>
      <c r="Q537" s="272"/>
      <c r="R537" s="272"/>
      <c r="S537" s="272"/>
      <c r="T537" s="272"/>
      <c r="U537" s="272"/>
      <c r="V537" s="272"/>
      <c r="W537" s="272"/>
      <c r="X537" s="272"/>
      <c r="Y537" s="272"/>
      <c r="Z537" s="272"/>
      <c r="AA537" s="272"/>
      <c r="AB537" s="272"/>
      <c r="AC537" s="272"/>
      <c r="AD537" s="272"/>
      <c r="AE537" s="272"/>
      <c r="AF537" s="272"/>
      <c r="AG537" s="272"/>
      <c r="AH537" s="272"/>
      <c r="AI537" s="272"/>
    </row>
    <row r="538" spans="2:35" s="278" customFormat="1">
      <c r="B538" s="289"/>
      <c r="C538" s="280"/>
      <c r="G538" s="272"/>
      <c r="H538" s="272"/>
      <c r="I538" s="290"/>
      <c r="J538" s="290"/>
      <c r="K538" s="290"/>
      <c r="L538" s="290"/>
      <c r="M538" s="272"/>
      <c r="O538" s="272"/>
      <c r="P538" s="272"/>
      <c r="Q538" s="272"/>
      <c r="R538" s="272"/>
      <c r="S538" s="272"/>
      <c r="T538" s="272"/>
      <c r="U538" s="272"/>
      <c r="V538" s="272"/>
      <c r="W538" s="272"/>
      <c r="X538" s="272"/>
      <c r="Y538" s="272"/>
      <c r="Z538" s="272"/>
      <c r="AA538" s="272"/>
      <c r="AB538" s="272"/>
      <c r="AC538" s="272"/>
      <c r="AD538" s="272"/>
      <c r="AE538" s="272"/>
      <c r="AF538" s="272"/>
      <c r="AG538" s="272"/>
      <c r="AH538" s="272"/>
      <c r="AI538" s="272"/>
    </row>
    <row r="539" spans="2:35" s="278" customFormat="1">
      <c r="B539" s="289"/>
      <c r="C539" s="280"/>
      <c r="G539" s="272"/>
      <c r="H539" s="272"/>
      <c r="I539" s="290"/>
      <c r="J539" s="290"/>
      <c r="K539" s="290"/>
      <c r="L539" s="290"/>
      <c r="M539" s="272"/>
      <c r="O539" s="272"/>
      <c r="P539" s="272"/>
      <c r="Q539" s="272"/>
      <c r="R539" s="272"/>
      <c r="S539" s="272"/>
      <c r="T539" s="272"/>
      <c r="U539" s="272"/>
      <c r="V539" s="272"/>
      <c r="W539" s="272"/>
      <c r="X539" s="272"/>
      <c r="Y539" s="272"/>
      <c r="Z539" s="272"/>
      <c r="AA539" s="272"/>
      <c r="AB539" s="272"/>
      <c r="AC539" s="272"/>
      <c r="AD539" s="272"/>
      <c r="AE539" s="272"/>
      <c r="AF539" s="272"/>
      <c r="AG539" s="272"/>
      <c r="AH539" s="272"/>
      <c r="AI539" s="272"/>
    </row>
    <row r="540" spans="2:35" s="278" customFormat="1">
      <c r="B540" s="289"/>
      <c r="C540" s="280"/>
      <c r="G540" s="272"/>
      <c r="H540" s="272"/>
      <c r="I540" s="290"/>
      <c r="J540" s="290"/>
      <c r="K540" s="290"/>
      <c r="L540" s="290"/>
      <c r="M540" s="272"/>
      <c r="O540" s="272"/>
      <c r="P540" s="272"/>
      <c r="Q540" s="272"/>
      <c r="R540" s="272"/>
      <c r="S540" s="272"/>
      <c r="T540" s="272"/>
      <c r="U540" s="272"/>
      <c r="V540" s="272"/>
      <c r="W540" s="272"/>
      <c r="X540" s="272"/>
      <c r="Y540" s="272"/>
      <c r="Z540" s="272"/>
      <c r="AA540" s="272"/>
      <c r="AB540" s="272"/>
      <c r="AC540" s="272"/>
      <c r="AD540" s="272"/>
      <c r="AE540" s="272"/>
      <c r="AF540" s="272"/>
      <c r="AG540" s="272"/>
      <c r="AH540" s="272"/>
      <c r="AI540" s="272"/>
    </row>
    <row r="541" spans="2:35" s="278" customFormat="1">
      <c r="B541" s="289"/>
      <c r="C541" s="280"/>
      <c r="G541" s="272"/>
      <c r="H541" s="272"/>
      <c r="I541" s="290"/>
      <c r="J541" s="290"/>
      <c r="K541" s="290"/>
      <c r="L541" s="290"/>
      <c r="M541" s="272"/>
      <c r="O541" s="272"/>
      <c r="P541" s="272"/>
      <c r="Q541" s="272"/>
      <c r="R541" s="272"/>
      <c r="S541" s="272"/>
      <c r="T541" s="272"/>
      <c r="U541" s="272"/>
      <c r="V541" s="272"/>
      <c r="W541" s="272"/>
      <c r="X541" s="272"/>
      <c r="Y541" s="272"/>
      <c r="Z541" s="272"/>
      <c r="AA541" s="272"/>
      <c r="AB541" s="272"/>
      <c r="AC541" s="272"/>
      <c r="AD541" s="272"/>
      <c r="AE541" s="272"/>
      <c r="AF541" s="272"/>
      <c r="AG541" s="272"/>
      <c r="AH541" s="272"/>
      <c r="AI541" s="272"/>
    </row>
    <row r="542" spans="2:35" s="278" customFormat="1">
      <c r="B542" s="289"/>
      <c r="C542" s="280"/>
      <c r="G542" s="272"/>
      <c r="H542" s="272"/>
      <c r="I542" s="290"/>
      <c r="J542" s="290"/>
      <c r="K542" s="290"/>
      <c r="L542" s="290"/>
      <c r="M542" s="272"/>
      <c r="O542" s="272"/>
      <c r="P542" s="272"/>
      <c r="Q542" s="272"/>
      <c r="R542" s="272"/>
      <c r="S542" s="272"/>
      <c r="T542" s="272"/>
      <c r="U542" s="272"/>
      <c r="V542" s="272"/>
      <c r="W542" s="272"/>
      <c r="X542" s="272"/>
      <c r="Y542" s="272"/>
      <c r="Z542" s="272"/>
      <c r="AA542" s="272"/>
      <c r="AB542" s="272"/>
      <c r="AC542" s="272"/>
      <c r="AD542" s="272"/>
      <c r="AE542" s="272"/>
      <c r="AF542" s="272"/>
      <c r="AG542" s="272"/>
      <c r="AH542" s="272"/>
      <c r="AI542" s="272"/>
    </row>
    <row r="543" spans="2:35" s="278" customFormat="1">
      <c r="B543" s="289"/>
      <c r="C543" s="280"/>
      <c r="G543" s="272"/>
      <c r="H543" s="272"/>
      <c r="I543" s="290"/>
      <c r="J543" s="290"/>
      <c r="K543" s="290"/>
      <c r="L543" s="290"/>
      <c r="M543" s="272"/>
      <c r="O543" s="272"/>
      <c r="P543" s="272"/>
      <c r="Q543" s="272"/>
      <c r="R543" s="272"/>
      <c r="S543" s="272"/>
      <c r="T543" s="272"/>
      <c r="U543" s="272"/>
      <c r="V543" s="272"/>
      <c r="W543" s="272"/>
      <c r="X543" s="272"/>
      <c r="Y543" s="272"/>
      <c r="Z543" s="272"/>
      <c r="AA543" s="272"/>
      <c r="AB543" s="272"/>
      <c r="AC543" s="272"/>
      <c r="AD543" s="272"/>
      <c r="AE543" s="272"/>
      <c r="AF543" s="272"/>
      <c r="AG543" s="272"/>
      <c r="AH543" s="272"/>
      <c r="AI543" s="272"/>
    </row>
    <row r="544" spans="2:35" s="278" customFormat="1">
      <c r="B544" s="289"/>
      <c r="C544" s="280"/>
      <c r="G544" s="272"/>
      <c r="H544" s="272"/>
      <c r="I544" s="290"/>
      <c r="J544" s="290"/>
      <c r="K544" s="290"/>
      <c r="L544" s="290"/>
      <c r="M544" s="272"/>
      <c r="O544" s="272"/>
      <c r="P544" s="272"/>
      <c r="Q544" s="272"/>
      <c r="R544" s="272"/>
      <c r="S544" s="272"/>
      <c r="T544" s="272"/>
      <c r="U544" s="272"/>
      <c r="V544" s="272"/>
      <c r="W544" s="272"/>
      <c r="X544" s="272"/>
      <c r="Y544" s="272"/>
      <c r="Z544" s="272"/>
      <c r="AA544" s="272"/>
      <c r="AB544" s="272"/>
      <c r="AC544" s="272"/>
      <c r="AD544" s="272"/>
      <c r="AE544" s="272"/>
      <c r="AF544" s="272"/>
      <c r="AG544" s="272"/>
      <c r="AH544" s="272"/>
      <c r="AI544" s="272"/>
    </row>
    <row r="545" spans="2:35" s="278" customFormat="1">
      <c r="B545" s="289"/>
      <c r="C545" s="280"/>
      <c r="G545" s="272"/>
      <c r="H545" s="272"/>
      <c r="I545" s="290"/>
      <c r="J545" s="290"/>
      <c r="K545" s="290"/>
      <c r="L545" s="290"/>
      <c r="M545" s="272"/>
      <c r="O545" s="272"/>
      <c r="P545" s="272"/>
      <c r="Q545" s="272"/>
      <c r="R545" s="272"/>
      <c r="S545" s="272"/>
      <c r="T545" s="272"/>
      <c r="U545" s="272"/>
      <c r="V545" s="272"/>
      <c r="W545" s="272"/>
      <c r="X545" s="272"/>
      <c r="Y545" s="272"/>
      <c r="Z545" s="272"/>
      <c r="AA545" s="272"/>
      <c r="AB545" s="272"/>
      <c r="AC545" s="272"/>
      <c r="AD545" s="272"/>
      <c r="AE545" s="272"/>
      <c r="AF545" s="272"/>
      <c r="AG545" s="272"/>
      <c r="AH545" s="272"/>
      <c r="AI545" s="272"/>
    </row>
    <row r="546" spans="2:35" s="278" customFormat="1">
      <c r="B546" s="289"/>
      <c r="C546" s="280"/>
      <c r="G546" s="272"/>
      <c r="H546" s="272"/>
      <c r="I546" s="290"/>
      <c r="J546" s="290"/>
      <c r="K546" s="290"/>
      <c r="L546" s="290"/>
      <c r="M546" s="272"/>
      <c r="O546" s="272"/>
      <c r="P546" s="272"/>
      <c r="Q546" s="272"/>
      <c r="R546" s="272"/>
      <c r="S546" s="272"/>
      <c r="T546" s="272"/>
      <c r="U546" s="272"/>
      <c r="V546" s="272"/>
      <c r="W546" s="272"/>
      <c r="X546" s="272"/>
      <c r="Y546" s="272"/>
      <c r="Z546" s="272"/>
      <c r="AA546" s="272"/>
      <c r="AB546" s="272"/>
      <c r="AC546" s="272"/>
      <c r="AD546" s="272"/>
      <c r="AE546" s="272"/>
      <c r="AF546" s="272"/>
      <c r="AG546" s="272"/>
      <c r="AH546" s="272"/>
      <c r="AI546" s="272"/>
    </row>
    <row r="547" spans="2:35" s="278" customFormat="1">
      <c r="B547" s="289"/>
      <c r="C547" s="280"/>
      <c r="G547" s="272"/>
      <c r="H547" s="272"/>
      <c r="I547" s="290"/>
      <c r="J547" s="290"/>
      <c r="K547" s="290"/>
      <c r="L547" s="290"/>
      <c r="M547" s="272"/>
      <c r="O547" s="272"/>
      <c r="P547" s="272"/>
      <c r="Q547" s="272"/>
      <c r="R547" s="272"/>
      <c r="S547" s="272"/>
      <c r="T547" s="272"/>
      <c r="U547" s="272"/>
      <c r="V547" s="272"/>
      <c r="W547" s="272"/>
      <c r="X547" s="272"/>
      <c r="Y547" s="272"/>
      <c r="Z547" s="272"/>
      <c r="AA547" s="272"/>
      <c r="AB547" s="272"/>
      <c r="AC547" s="272"/>
      <c r="AD547" s="272"/>
      <c r="AE547" s="272"/>
      <c r="AF547" s="272"/>
      <c r="AG547" s="272"/>
      <c r="AH547" s="272"/>
      <c r="AI547" s="272"/>
    </row>
    <row r="548" spans="2:35" s="278" customFormat="1">
      <c r="B548" s="289"/>
      <c r="C548" s="280"/>
      <c r="G548" s="272"/>
      <c r="H548" s="272"/>
      <c r="I548" s="290"/>
      <c r="J548" s="290"/>
      <c r="K548" s="290"/>
      <c r="L548" s="290"/>
      <c r="M548" s="272"/>
      <c r="O548" s="272"/>
      <c r="P548" s="272"/>
      <c r="Q548" s="272"/>
      <c r="R548" s="272"/>
      <c r="S548" s="272"/>
      <c r="T548" s="272"/>
      <c r="U548" s="272"/>
      <c r="V548" s="272"/>
      <c r="W548" s="272"/>
      <c r="X548" s="272"/>
      <c r="Y548" s="272"/>
      <c r="Z548" s="272"/>
      <c r="AA548" s="272"/>
      <c r="AB548" s="272"/>
      <c r="AC548" s="272"/>
      <c r="AD548" s="272"/>
      <c r="AE548" s="272"/>
      <c r="AF548" s="272"/>
      <c r="AG548" s="272"/>
      <c r="AH548" s="272"/>
      <c r="AI548" s="272"/>
    </row>
    <row r="549" spans="2:35" s="278" customFormat="1">
      <c r="B549" s="289"/>
      <c r="C549" s="280"/>
      <c r="G549" s="272"/>
      <c r="H549" s="272"/>
      <c r="I549" s="290"/>
      <c r="J549" s="290"/>
      <c r="K549" s="290"/>
      <c r="L549" s="290"/>
      <c r="M549" s="272"/>
      <c r="O549" s="272"/>
      <c r="P549" s="272"/>
      <c r="Q549" s="272"/>
      <c r="R549" s="272"/>
      <c r="S549" s="272"/>
      <c r="T549" s="272"/>
      <c r="U549" s="272"/>
      <c r="V549" s="272"/>
      <c r="W549" s="272"/>
      <c r="X549" s="272"/>
      <c r="Y549" s="272"/>
      <c r="Z549" s="272"/>
      <c r="AA549" s="272"/>
      <c r="AB549" s="272"/>
      <c r="AC549" s="272"/>
      <c r="AD549" s="272"/>
      <c r="AE549" s="272"/>
      <c r="AF549" s="272"/>
      <c r="AG549" s="272"/>
      <c r="AH549" s="272"/>
      <c r="AI549" s="272"/>
    </row>
    <row r="550" spans="2:35" s="278" customFormat="1">
      <c r="B550" s="289"/>
      <c r="C550" s="280"/>
      <c r="G550" s="272"/>
      <c r="H550" s="272"/>
      <c r="I550" s="290"/>
      <c r="J550" s="290"/>
      <c r="K550" s="290"/>
      <c r="L550" s="290"/>
      <c r="M550" s="272"/>
      <c r="O550" s="272"/>
      <c r="P550" s="272"/>
      <c r="Q550" s="272"/>
      <c r="R550" s="272"/>
      <c r="S550" s="272"/>
      <c r="T550" s="272"/>
      <c r="U550" s="272"/>
      <c r="V550" s="272"/>
      <c r="W550" s="272"/>
      <c r="X550" s="272"/>
      <c r="Y550" s="272"/>
      <c r="Z550" s="272"/>
      <c r="AA550" s="272"/>
      <c r="AB550" s="272"/>
      <c r="AC550" s="272"/>
      <c r="AD550" s="272"/>
      <c r="AE550" s="272"/>
      <c r="AF550" s="272"/>
      <c r="AG550" s="272"/>
      <c r="AH550" s="272"/>
      <c r="AI550" s="272"/>
    </row>
    <row r="551" spans="2:35" s="278" customFormat="1">
      <c r="B551" s="289"/>
      <c r="C551" s="280"/>
      <c r="G551" s="272"/>
      <c r="H551" s="272"/>
      <c r="I551" s="290"/>
      <c r="J551" s="290"/>
      <c r="K551" s="290"/>
      <c r="L551" s="290"/>
      <c r="M551" s="272"/>
      <c r="O551" s="272"/>
      <c r="P551" s="272"/>
      <c r="Q551" s="272"/>
      <c r="R551" s="272"/>
      <c r="S551" s="272"/>
      <c r="T551" s="272"/>
      <c r="U551" s="272"/>
      <c r="V551" s="272"/>
      <c r="W551" s="272"/>
      <c r="X551" s="272"/>
      <c r="Y551" s="272"/>
      <c r="Z551" s="272"/>
      <c r="AA551" s="272"/>
      <c r="AB551" s="272"/>
      <c r="AC551" s="272"/>
      <c r="AD551" s="272"/>
      <c r="AE551" s="272"/>
      <c r="AF551" s="272"/>
      <c r="AG551" s="272"/>
      <c r="AH551" s="272"/>
      <c r="AI551" s="272"/>
    </row>
    <row r="552" spans="2:35" s="278" customFormat="1">
      <c r="B552" s="289"/>
      <c r="C552" s="280"/>
      <c r="G552" s="272"/>
      <c r="H552" s="272"/>
      <c r="I552" s="290"/>
      <c r="J552" s="290"/>
      <c r="K552" s="290"/>
      <c r="L552" s="290"/>
      <c r="M552" s="272"/>
      <c r="O552" s="272"/>
      <c r="P552" s="272"/>
      <c r="Q552" s="272"/>
      <c r="R552" s="272"/>
      <c r="S552" s="272"/>
      <c r="T552" s="272"/>
      <c r="U552" s="272"/>
      <c r="V552" s="272"/>
      <c r="W552" s="272"/>
      <c r="X552" s="272"/>
      <c r="Y552" s="272"/>
      <c r="Z552" s="272"/>
      <c r="AA552" s="272"/>
      <c r="AB552" s="272"/>
      <c r="AC552" s="272"/>
      <c r="AD552" s="272"/>
      <c r="AE552" s="272"/>
      <c r="AF552" s="272"/>
      <c r="AG552" s="272"/>
      <c r="AH552" s="272"/>
      <c r="AI552" s="272"/>
    </row>
    <row r="553" spans="2:35" s="278" customFormat="1">
      <c r="B553" s="289"/>
      <c r="C553" s="280"/>
      <c r="G553" s="272"/>
      <c r="H553" s="272"/>
      <c r="I553" s="290"/>
      <c r="J553" s="290"/>
      <c r="K553" s="290"/>
      <c r="L553" s="290"/>
      <c r="M553" s="272"/>
      <c r="O553" s="272"/>
      <c r="P553" s="272"/>
      <c r="Q553" s="272"/>
      <c r="R553" s="272"/>
      <c r="S553" s="272"/>
      <c r="T553" s="272"/>
      <c r="U553" s="272"/>
      <c r="V553" s="272"/>
      <c r="W553" s="272"/>
      <c r="X553" s="272"/>
      <c r="Y553" s="272"/>
      <c r="Z553" s="272"/>
      <c r="AA553" s="272"/>
      <c r="AB553" s="272"/>
      <c r="AC553" s="272"/>
      <c r="AD553" s="272"/>
      <c r="AE553" s="272"/>
      <c r="AF553" s="272"/>
      <c r="AG553" s="272"/>
      <c r="AH553" s="272"/>
      <c r="AI553" s="272"/>
    </row>
    <row r="554" spans="2:35" s="278" customFormat="1">
      <c r="B554" s="289"/>
      <c r="C554" s="280"/>
      <c r="G554" s="272"/>
      <c r="H554" s="272"/>
      <c r="I554" s="290"/>
      <c r="J554" s="290"/>
      <c r="K554" s="290"/>
      <c r="L554" s="290"/>
      <c r="M554" s="272"/>
      <c r="O554" s="272"/>
      <c r="P554" s="272"/>
      <c r="Q554" s="272"/>
      <c r="R554" s="272"/>
      <c r="S554" s="272"/>
      <c r="T554" s="272"/>
      <c r="U554" s="272"/>
      <c r="V554" s="272"/>
      <c r="W554" s="272"/>
      <c r="X554" s="272"/>
      <c r="Y554" s="272"/>
      <c r="Z554" s="272"/>
      <c r="AA554" s="272"/>
      <c r="AB554" s="272"/>
      <c r="AC554" s="272"/>
      <c r="AD554" s="272"/>
      <c r="AE554" s="272"/>
      <c r="AF554" s="272"/>
      <c r="AG554" s="272"/>
      <c r="AH554" s="272"/>
      <c r="AI554" s="272"/>
    </row>
    <row r="555" spans="2:35" s="278" customFormat="1">
      <c r="B555" s="289"/>
      <c r="C555" s="280"/>
      <c r="G555" s="272"/>
      <c r="H555" s="272"/>
      <c r="I555" s="290"/>
      <c r="J555" s="290"/>
      <c r="K555" s="290"/>
      <c r="L555" s="290"/>
      <c r="M555" s="272"/>
      <c r="O555" s="272"/>
      <c r="P555" s="272"/>
      <c r="Q555" s="272"/>
      <c r="R555" s="272"/>
      <c r="S555" s="272"/>
      <c r="T555" s="272"/>
      <c r="U555" s="272"/>
      <c r="V555" s="272"/>
      <c r="W555" s="272"/>
      <c r="X555" s="272"/>
      <c r="Y555" s="272"/>
      <c r="Z555" s="272"/>
      <c r="AA555" s="272"/>
      <c r="AB555" s="272"/>
      <c r="AC555" s="272"/>
      <c r="AD555" s="272"/>
      <c r="AE555" s="272"/>
      <c r="AF555" s="272"/>
      <c r="AG555" s="272"/>
      <c r="AH555" s="272"/>
      <c r="AI555" s="272"/>
    </row>
    <row r="556" spans="2:35" s="278" customFormat="1">
      <c r="B556" s="289"/>
      <c r="C556" s="280"/>
      <c r="G556" s="272"/>
      <c r="H556" s="272"/>
      <c r="I556" s="290"/>
      <c r="J556" s="290"/>
      <c r="K556" s="290"/>
      <c r="L556" s="290"/>
      <c r="M556" s="272"/>
      <c r="O556" s="272"/>
      <c r="P556" s="272"/>
      <c r="Q556" s="272"/>
      <c r="R556" s="272"/>
      <c r="S556" s="272"/>
      <c r="T556" s="272"/>
      <c r="U556" s="272"/>
      <c r="V556" s="272"/>
      <c r="W556" s="272"/>
      <c r="X556" s="272"/>
      <c r="Y556" s="272"/>
      <c r="Z556" s="272"/>
      <c r="AA556" s="272"/>
      <c r="AB556" s="272"/>
      <c r="AC556" s="272"/>
      <c r="AD556" s="272"/>
      <c r="AE556" s="272"/>
      <c r="AF556" s="272"/>
      <c r="AG556" s="272"/>
      <c r="AH556" s="272"/>
      <c r="AI556" s="272"/>
    </row>
    <row r="557" spans="2:35" s="278" customFormat="1">
      <c r="B557" s="289"/>
      <c r="C557" s="280"/>
      <c r="G557" s="272"/>
      <c r="H557" s="272"/>
      <c r="I557" s="290"/>
      <c r="J557" s="290"/>
      <c r="K557" s="290"/>
      <c r="L557" s="290"/>
      <c r="M557" s="272"/>
      <c r="O557" s="272"/>
      <c r="P557" s="272"/>
      <c r="Q557" s="272"/>
      <c r="R557" s="272"/>
      <c r="S557" s="272"/>
      <c r="T557" s="272"/>
      <c r="U557" s="272"/>
      <c r="V557" s="272"/>
      <c r="W557" s="272"/>
      <c r="X557" s="272"/>
      <c r="Y557" s="272"/>
      <c r="Z557" s="272"/>
      <c r="AA557" s="272"/>
      <c r="AB557" s="272"/>
      <c r="AC557" s="272"/>
      <c r="AD557" s="272"/>
      <c r="AE557" s="272"/>
      <c r="AF557" s="272"/>
      <c r="AG557" s="272"/>
      <c r="AH557" s="272"/>
      <c r="AI557" s="272"/>
    </row>
    <row r="558" spans="2:35" s="278" customFormat="1">
      <c r="B558" s="289"/>
      <c r="C558" s="280"/>
      <c r="G558" s="272"/>
      <c r="H558" s="272"/>
      <c r="I558" s="290"/>
      <c r="J558" s="290"/>
      <c r="K558" s="290"/>
      <c r="L558" s="290"/>
      <c r="M558" s="272"/>
      <c r="O558" s="272"/>
      <c r="P558" s="272"/>
      <c r="Q558" s="272"/>
      <c r="R558" s="272"/>
      <c r="S558" s="272"/>
      <c r="T558" s="272"/>
      <c r="U558" s="272"/>
      <c r="V558" s="272"/>
      <c r="W558" s="272"/>
      <c r="X558" s="272"/>
      <c r="Y558" s="272"/>
      <c r="Z558" s="272"/>
      <c r="AA558" s="272"/>
      <c r="AB558" s="272"/>
      <c r="AC558" s="272"/>
      <c r="AD558" s="272"/>
      <c r="AE558" s="272"/>
      <c r="AF558" s="272"/>
      <c r="AG558" s="272"/>
      <c r="AH558" s="272"/>
      <c r="AI558" s="272"/>
    </row>
    <row r="559" spans="2:35" s="278" customFormat="1">
      <c r="B559" s="289"/>
      <c r="C559" s="280"/>
      <c r="G559" s="272"/>
      <c r="H559" s="272"/>
      <c r="I559" s="290"/>
      <c r="J559" s="290"/>
      <c r="K559" s="290"/>
      <c r="L559" s="290"/>
      <c r="M559" s="272"/>
      <c r="O559" s="272"/>
      <c r="P559" s="272"/>
      <c r="Q559" s="272"/>
      <c r="R559" s="272"/>
      <c r="S559" s="272"/>
      <c r="T559" s="272"/>
      <c r="U559" s="272"/>
      <c r="V559" s="272"/>
      <c r="W559" s="272"/>
      <c r="X559" s="272"/>
      <c r="Y559" s="272"/>
      <c r="Z559" s="272"/>
      <c r="AA559" s="272"/>
      <c r="AB559" s="272"/>
      <c r="AC559" s="272"/>
      <c r="AD559" s="272"/>
      <c r="AE559" s="272"/>
      <c r="AF559" s="272"/>
      <c r="AG559" s="272"/>
      <c r="AH559" s="272"/>
      <c r="AI559" s="272"/>
    </row>
    <row r="560" spans="2:35" s="278" customFormat="1">
      <c r="B560" s="289"/>
      <c r="C560" s="280"/>
      <c r="G560" s="272"/>
      <c r="H560" s="272"/>
      <c r="I560" s="290"/>
      <c r="J560" s="290"/>
      <c r="K560" s="290"/>
      <c r="L560" s="290"/>
      <c r="M560" s="272"/>
      <c r="O560" s="272"/>
      <c r="P560" s="272"/>
      <c r="Q560" s="272"/>
      <c r="R560" s="272"/>
      <c r="S560" s="272"/>
      <c r="T560" s="272"/>
      <c r="U560" s="272"/>
      <c r="V560" s="272"/>
      <c r="W560" s="272"/>
      <c r="X560" s="272"/>
      <c r="Y560" s="272"/>
      <c r="Z560" s="272"/>
      <c r="AA560" s="272"/>
      <c r="AB560" s="272"/>
      <c r="AC560" s="272"/>
      <c r="AD560" s="272"/>
      <c r="AE560" s="272"/>
      <c r="AF560" s="272"/>
      <c r="AG560" s="272"/>
      <c r="AH560" s="272"/>
      <c r="AI560" s="272"/>
    </row>
    <row r="561" spans="2:35" s="278" customFormat="1">
      <c r="B561" s="289"/>
      <c r="C561" s="280"/>
      <c r="G561" s="272"/>
      <c r="H561" s="272"/>
      <c r="I561" s="290"/>
      <c r="J561" s="290"/>
      <c r="K561" s="290"/>
      <c r="L561" s="290"/>
      <c r="M561" s="272"/>
      <c r="O561" s="272"/>
      <c r="P561" s="272"/>
      <c r="Q561" s="272"/>
      <c r="R561" s="272"/>
      <c r="S561" s="272"/>
      <c r="T561" s="272"/>
      <c r="U561" s="272"/>
      <c r="V561" s="272"/>
      <c r="W561" s="272"/>
      <c r="X561" s="272"/>
      <c r="Y561" s="272"/>
      <c r="Z561" s="272"/>
      <c r="AA561" s="272"/>
      <c r="AB561" s="272"/>
      <c r="AC561" s="272"/>
      <c r="AD561" s="272"/>
      <c r="AE561" s="272"/>
      <c r="AF561" s="272"/>
      <c r="AG561" s="272"/>
      <c r="AH561" s="272"/>
      <c r="AI561" s="272"/>
    </row>
    <row r="562" spans="2:35" s="278" customFormat="1">
      <c r="B562" s="289"/>
      <c r="C562" s="280"/>
      <c r="G562" s="272"/>
      <c r="H562" s="272"/>
      <c r="I562" s="290"/>
      <c r="J562" s="290"/>
      <c r="K562" s="290"/>
      <c r="L562" s="290"/>
      <c r="M562" s="272"/>
      <c r="O562" s="272"/>
      <c r="P562" s="272"/>
      <c r="Q562" s="272"/>
      <c r="R562" s="272"/>
      <c r="S562" s="272"/>
      <c r="T562" s="272"/>
      <c r="U562" s="272"/>
      <c r="V562" s="272"/>
      <c r="W562" s="272"/>
      <c r="X562" s="272"/>
      <c r="Y562" s="272"/>
      <c r="Z562" s="272"/>
      <c r="AA562" s="272"/>
      <c r="AB562" s="272"/>
      <c r="AC562" s="272"/>
      <c r="AD562" s="272"/>
      <c r="AE562" s="272"/>
      <c r="AF562" s="272"/>
      <c r="AG562" s="272"/>
      <c r="AH562" s="272"/>
      <c r="AI562" s="272"/>
    </row>
    <row r="563" spans="2:35" s="278" customFormat="1">
      <c r="B563" s="289"/>
      <c r="C563" s="280"/>
      <c r="G563" s="272"/>
      <c r="H563" s="272"/>
      <c r="I563" s="290"/>
      <c r="J563" s="290"/>
      <c r="K563" s="290"/>
      <c r="L563" s="290"/>
      <c r="M563" s="272"/>
      <c r="O563" s="272"/>
      <c r="P563" s="272"/>
      <c r="Q563" s="272"/>
      <c r="R563" s="272"/>
      <c r="S563" s="272"/>
      <c r="T563" s="272"/>
      <c r="U563" s="272"/>
      <c r="V563" s="272"/>
      <c r="W563" s="272"/>
      <c r="X563" s="272"/>
      <c r="Y563" s="272"/>
      <c r="Z563" s="272"/>
      <c r="AA563" s="272"/>
      <c r="AB563" s="272"/>
      <c r="AC563" s="272"/>
      <c r="AD563" s="272"/>
      <c r="AE563" s="272"/>
      <c r="AF563" s="272"/>
      <c r="AG563" s="272"/>
      <c r="AH563" s="272"/>
      <c r="AI563" s="272"/>
    </row>
    <row r="564" spans="2:35" s="278" customFormat="1">
      <c r="B564" s="289"/>
      <c r="C564" s="280"/>
      <c r="G564" s="272"/>
      <c r="H564" s="272"/>
      <c r="I564" s="290"/>
      <c r="J564" s="290"/>
      <c r="K564" s="290"/>
      <c r="L564" s="290"/>
      <c r="M564" s="272"/>
      <c r="O564" s="272"/>
      <c r="P564" s="272"/>
      <c r="Q564" s="272"/>
      <c r="R564" s="272"/>
      <c r="S564" s="272"/>
      <c r="T564" s="272"/>
      <c r="U564" s="272"/>
      <c r="V564" s="272"/>
      <c r="W564" s="272"/>
      <c r="X564" s="272"/>
      <c r="Y564" s="272"/>
      <c r="Z564" s="272"/>
      <c r="AA564" s="272"/>
      <c r="AB564" s="272"/>
      <c r="AC564" s="272"/>
      <c r="AD564" s="272"/>
      <c r="AE564" s="272"/>
      <c r="AF564" s="272"/>
      <c r="AG564" s="272"/>
      <c r="AH564" s="272"/>
      <c r="AI564" s="272"/>
    </row>
    <row r="565" spans="2:35" s="278" customFormat="1">
      <c r="B565" s="289"/>
      <c r="C565" s="280"/>
      <c r="G565" s="272"/>
      <c r="H565" s="272"/>
      <c r="I565" s="290"/>
      <c r="J565" s="290"/>
      <c r="K565" s="290"/>
      <c r="L565" s="290"/>
      <c r="M565" s="272"/>
      <c r="O565" s="272"/>
      <c r="P565" s="272"/>
      <c r="Q565" s="272"/>
      <c r="R565" s="272"/>
      <c r="S565" s="272"/>
      <c r="T565" s="272"/>
      <c r="U565" s="272"/>
      <c r="V565" s="272"/>
      <c r="W565" s="272"/>
      <c r="X565" s="272"/>
      <c r="Y565" s="272"/>
      <c r="Z565" s="272"/>
      <c r="AA565" s="272"/>
      <c r="AB565" s="272"/>
      <c r="AC565" s="272"/>
      <c r="AD565" s="272"/>
      <c r="AE565" s="272"/>
      <c r="AF565" s="272"/>
      <c r="AG565" s="272"/>
      <c r="AH565" s="272"/>
      <c r="AI565" s="272"/>
    </row>
    <row r="566" spans="2:35" s="278" customFormat="1">
      <c r="B566" s="289"/>
      <c r="C566" s="280"/>
      <c r="G566" s="272"/>
      <c r="H566" s="272"/>
      <c r="I566" s="290"/>
      <c r="J566" s="290"/>
      <c r="K566" s="290"/>
      <c r="L566" s="290"/>
      <c r="M566" s="272"/>
      <c r="O566" s="272"/>
      <c r="P566" s="272"/>
      <c r="Q566" s="272"/>
      <c r="R566" s="272"/>
      <c r="S566" s="272"/>
      <c r="T566" s="272"/>
      <c r="U566" s="272"/>
      <c r="V566" s="272"/>
      <c r="W566" s="272"/>
      <c r="X566" s="272"/>
      <c r="Y566" s="272"/>
      <c r="Z566" s="272"/>
      <c r="AA566" s="272"/>
      <c r="AB566" s="272"/>
      <c r="AC566" s="272"/>
      <c r="AD566" s="272"/>
      <c r="AE566" s="272"/>
      <c r="AF566" s="272"/>
      <c r="AG566" s="272"/>
      <c r="AH566" s="272"/>
      <c r="AI566" s="272"/>
    </row>
    <row r="567" spans="2:35" s="278" customFormat="1">
      <c r="B567" s="289"/>
      <c r="C567" s="280"/>
      <c r="G567" s="272"/>
      <c r="H567" s="272"/>
      <c r="I567" s="290"/>
      <c r="J567" s="290"/>
      <c r="K567" s="290"/>
      <c r="L567" s="290"/>
      <c r="M567" s="272"/>
      <c r="O567" s="272"/>
      <c r="P567" s="272"/>
      <c r="Q567" s="272"/>
      <c r="R567" s="272"/>
      <c r="S567" s="272"/>
      <c r="T567" s="272"/>
      <c r="U567" s="272"/>
      <c r="V567" s="272"/>
      <c r="W567" s="272"/>
      <c r="X567" s="272"/>
      <c r="Y567" s="272"/>
      <c r="Z567" s="272"/>
      <c r="AA567" s="272"/>
      <c r="AB567" s="272"/>
      <c r="AC567" s="272"/>
      <c r="AD567" s="272"/>
      <c r="AE567" s="272"/>
      <c r="AF567" s="272"/>
      <c r="AG567" s="272"/>
      <c r="AH567" s="272"/>
      <c r="AI567" s="272"/>
    </row>
    <row r="568" spans="2:35" s="278" customFormat="1">
      <c r="B568" s="289"/>
      <c r="C568" s="280"/>
      <c r="G568" s="272"/>
      <c r="H568" s="272"/>
      <c r="I568" s="290"/>
      <c r="J568" s="290"/>
      <c r="K568" s="290"/>
      <c r="L568" s="290"/>
      <c r="M568" s="272"/>
      <c r="O568" s="272"/>
      <c r="P568" s="272"/>
      <c r="Q568" s="272"/>
      <c r="R568" s="272"/>
      <c r="S568" s="272"/>
      <c r="T568" s="272"/>
      <c r="U568" s="272"/>
      <c r="V568" s="272"/>
      <c r="W568" s="272"/>
      <c r="X568" s="272"/>
      <c r="Y568" s="272"/>
      <c r="Z568" s="272"/>
      <c r="AA568" s="272"/>
      <c r="AB568" s="272"/>
      <c r="AC568" s="272"/>
      <c r="AD568" s="272"/>
      <c r="AE568" s="272"/>
      <c r="AF568" s="272"/>
      <c r="AG568" s="272"/>
      <c r="AH568" s="272"/>
      <c r="AI568" s="272"/>
    </row>
    <row r="569" spans="2:35" s="278" customFormat="1">
      <c r="B569" s="289"/>
      <c r="C569" s="280"/>
      <c r="G569" s="272"/>
      <c r="H569" s="272"/>
      <c r="I569" s="290"/>
      <c r="J569" s="290"/>
      <c r="K569" s="290"/>
      <c r="L569" s="290"/>
      <c r="M569" s="272"/>
      <c r="O569" s="272"/>
      <c r="P569" s="272"/>
      <c r="Q569" s="272"/>
      <c r="R569" s="272"/>
      <c r="S569" s="272"/>
      <c r="T569" s="272"/>
      <c r="U569" s="272"/>
      <c r="V569" s="272"/>
      <c r="W569" s="272"/>
      <c r="X569" s="272"/>
      <c r="Y569" s="272"/>
      <c r="Z569" s="272"/>
      <c r="AA569" s="272"/>
      <c r="AB569" s="272"/>
      <c r="AC569" s="272"/>
      <c r="AD569" s="272"/>
      <c r="AE569" s="272"/>
      <c r="AF569" s="272"/>
      <c r="AG569" s="272"/>
      <c r="AH569" s="272"/>
      <c r="AI569" s="272"/>
    </row>
    <row r="570" spans="2:35" s="278" customFormat="1">
      <c r="B570" s="289"/>
      <c r="C570" s="280"/>
      <c r="G570" s="272"/>
      <c r="H570" s="272"/>
      <c r="I570" s="290"/>
      <c r="J570" s="290"/>
      <c r="K570" s="290"/>
      <c r="L570" s="290"/>
      <c r="M570" s="272"/>
      <c r="O570" s="272"/>
      <c r="P570" s="272"/>
      <c r="Q570" s="272"/>
      <c r="R570" s="272"/>
      <c r="S570" s="272"/>
      <c r="T570" s="272"/>
      <c r="U570" s="272"/>
      <c r="V570" s="272"/>
      <c r="W570" s="272"/>
      <c r="X570" s="272"/>
      <c r="Y570" s="272"/>
      <c r="Z570" s="272"/>
      <c r="AA570" s="272"/>
      <c r="AB570" s="272"/>
      <c r="AC570" s="272"/>
      <c r="AD570" s="272"/>
      <c r="AE570" s="272"/>
      <c r="AF570" s="272"/>
      <c r="AG570" s="272"/>
      <c r="AH570" s="272"/>
      <c r="AI570" s="272"/>
    </row>
    <row r="571" spans="2:35" s="278" customFormat="1">
      <c r="B571" s="289"/>
      <c r="C571" s="280"/>
      <c r="G571" s="272"/>
      <c r="H571" s="272"/>
      <c r="I571" s="290"/>
      <c r="J571" s="290"/>
      <c r="K571" s="290"/>
      <c r="L571" s="290"/>
      <c r="M571" s="272"/>
      <c r="O571" s="272"/>
      <c r="P571" s="272"/>
      <c r="Q571" s="272"/>
      <c r="R571" s="272"/>
      <c r="S571" s="272"/>
      <c r="T571" s="272"/>
      <c r="U571" s="272"/>
      <c r="V571" s="272"/>
      <c r="W571" s="272"/>
      <c r="X571" s="272"/>
      <c r="Y571" s="272"/>
      <c r="Z571" s="272"/>
      <c r="AA571" s="272"/>
      <c r="AB571" s="272"/>
      <c r="AC571" s="272"/>
      <c r="AD571" s="272"/>
      <c r="AE571" s="272"/>
      <c r="AF571" s="272"/>
      <c r="AG571" s="272"/>
      <c r="AH571" s="272"/>
      <c r="AI571" s="272"/>
    </row>
    <row r="572" spans="2:35" s="278" customFormat="1">
      <c r="B572" s="289"/>
      <c r="C572" s="280"/>
      <c r="G572" s="272"/>
      <c r="H572" s="272"/>
      <c r="I572" s="290"/>
      <c r="J572" s="290"/>
      <c r="K572" s="290"/>
      <c r="L572" s="290"/>
      <c r="M572" s="272"/>
      <c r="O572" s="272"/>
      <c r="P572" s="272"/>
      <c r="Q572" s="272"/>
      <c r="R572" s="272"/>
      <c r="S572" s="272"/>
      <c r="T572" s="272"/>
      <c r="U572" s="272"/>
      <c r="V572" s="272"/>
      <c r="W572" s="272"/>
      <c r="X572" s="272"/>
      <c r="Y572" s="272"/>
      <c r="Z572" s="272"/>
      <c r="AA572" s="272"/>
      <c r="AB572" s="272"/>
      <c r="AC572" s="272"/>
      <c r="AD572" s="272"/>
      <c r="AE572" s="272"/>
      <c r="AF572" s="272"/>
      <c r="AG572" s="272"/>
      <c r="AH572" s="272"/>
      <c r="AI572" s="272"/>
    </row>
    <row r="573" spans="2:35" s="278" customFormat="1">
      <c r="B573" s="289"/>
      <c r="C573" s="280"/>
      <c r="G573" s="272"/>
      <c r="H573" s="272"/>
      <c r="I573" s="290"/>
      <c r="J573" s="290"/>
      <c r="K573" s="290"/>
      <c r="L573" s="290"/>
      <c r="M573" s="272"/>
      <c r="O573" s="272"/>
      <c r="P573" s="272"/>
      <c r="Q573" s="272"/>
      <c r="R573" s="272"/>
      <c r="S573" s="272"/>
      <c r="T573" s="272"/>
      <c r="U573" s="272"/>
      <c r="V573" s="272"/>
      <c r="W573" s="272"/>
      <c r="X573" s="272"/>
      <c r="Y573" s="272"/>
      <c r="Z573" s="272"/>
      <c r="AA573" s="272"/>
      <c r="AB573" s="272"/>
      <c r="AC573" s="272"/>
      <c r="AD573" s="272"/>
      <c r="AE573" s="272"/>
      <c r="AF573" s="272"/>
      <c r="AG573" s="272"/>
      <c r="AH573" s="272"/>
      <c r="AI573" s="272"/>
    </row>
    <row r="574" spans="2:35" s="278" customFormat="1">
      <c r="B574" s="289"/>
      <c r="C574" s="280"/>
      <c r="G574" s="272"/>
      <c r="H574" s="272"/>
      <c r="I574" s="290"/>
      <c r="J574" s="290"/>
      <c r="K574" s="290"/>
      <c r="L574" s="290"/>
      <c r="M574" s="272"/>
      <c r="O574" s="272"/>
      <c r="P574" s="272"/>
      <c r="Q574" s="272"/>
      <c r="R574" s="272"/>
      <c r="S574" s="272"/>
      <c r="T574" s="272"/>
      <c r="U574" s="272"/>
      <c r="V574" s="272"/>
      <c r="W574" s="272"/>
      <c r="X574" s="272"/>
      <c r="Y574" s="272"/>
      <c r="Z574" s="272"/>
      <c r="AA574" s="272"/>
      <c r="AB574" s="272"/>
      <c r="AC574" s="272"/>
      <c r="AD574" s="272"/>
      <c r="AE574" s="272"/>
      <c r="AF574" s="272"/>
      <c r="AG574" s="272"/>
      <c r="AH574" s="272"/>
      <c r="AI574" s="272"/>
    </row>
    <row r="575" spans="2:35" s="278" customFormat="1">
      <c r="B575" s="289"/>
      <c r="C575" s="280"/>
      <c r="G575" s="272"/>
      <c r="H575" s="272"/>
      <c r="I575" s="290"/>
      <c r="J575" s="290"/>
      <c r="K575" s="290"/>
      <c r="L575" s="290"/>
      <c r="M575" s="272"/>
      <c r="O575" s="272"/>
      <c r="P575" s="272"/>
      <c r="Q575" s="272"/>
      <c r="R575" s="272"/>
      <c r="S575" s="272"/>
      <c r="T575" s="272"/>
      <c r="U575" s="272"/>
      <c r="V575" s="272"/>
      <c r="W575" s="272"/>
      <c r="X575" s="272"/>
      <c r="Y575" s="272"/>
      <c r="Z575" s="272"/>
      <c r="AA575" s="272"/>
      <c r="AB575" s="272"/>
      <c r="AC575" s="272"/>
      <c r="AD575" s="272"/>
      <c r="AE575" s="272"/>
      <c r="AF575" s="272"/>
      <c r="AG575" s="272"/>
      <c r="AH575" s="272"/>
      <c r="AI575" s="272"/>
    </row>
    <row r="576" spans="2:35" s="278" customFormat="1">
      <c r="B576" s="289"/>
      <c r="C576" s="280"/>
      <c r="G576" s="272"/>
      <c r="H576" s="272"/>
      <c r="I576" s="290"/>
      <c r="J576" s="290"/>
      <c r="K576" s="290"/>
      <c r="L576" s="290"/>
      <c r="M576" s="272"/>
      <c r="O576" s="272"/>
      <c r="P576" s="272"/>
      <c r="Q576" s="272"/>
      <c r="R576" s="272"/>
      <c r="S576" s="272"/>
      <c r="T576" s="272"/>
      <c r="U576" s="272"/>
      <c r="V576" s="272"/>
      <c r="W576" s="272"/>
      <c r="X576" s="272"/>
      <c r="Y576" s="272"/>
      <c r="Z576" s="272"/>
      <c r="AA576" s="272"/>
      <c r="AB576" s="272"/>
      <c r="AC576" s="272"/>
      <c r="AD576" s="272"/>
      <c r="AE576" s="272"/>
      <c r="AF576" s="272"/>
      <c r="AG576" s="272"/>
      <c r="AH576" s="272"/>
      <c r="AI576" s="272"/>
    </row>
    <row r="577" spans="2:35" s="278" customFormat="1">
      <c r="B577" s="289"/>
      <c r="C577" s="280"/>
      <c r="G577" s="272"/>
      <c r="H577" s="272"/>
      <c r="I577" s="290"/>
      <c r="J577" s="290"/>
      <c r="K577" s="290"/>
      <c r="L577" s="290"/>
      <c r="M577" s="272"/>
      <c r="O577" s="272"/>
      <c r="P577" s="272"/>
      <c r="Q577" s="272"/>
      <c r="R577" s="272"/>
      <c r="S577" s="272"/>
      <c r="T577" s="272"/>
      <c r="U577" s="272"/>
      <c r="V577" s="272"/>
      <c r="W577" s="272"/>
      <c r="X577" s="272"/>
      <c r="Y577" s="272"/>
      <c r="Z577" s="272"/>
      <c r="AA577" s="272"/>
      <c r="AB577" s="272"/>
      <c r="AC577" s="272"/>
      <c r="AD577" s="272"/>
      <c r="AE577" s="272"/>
      <c r="AF577" s="272"/>
      <c r="AG577" s="272"/>
      <c r="AH577" s="272"/>
      <c r="AI577" s="272"/>
    </row>
    <row r="578" spans="2:35" s="278" customFormat="1">
      <c r="B578" s="289"/>
      <c r="C578" s="280"/>
      <c r="G578" s="272"/>
      <c r="H578" s="272"/>
      <c r="I578" s="290"/>
      <c r="J578" s="290"/>
      <c r="K578" s="290"/>
      <c r="L578" s="290"/>
      <c r="M578" s="272"/>
      <c r="O578" s="272"/>
      <c r="P578" s="272"/>
      <c r="Q578" s="272"/>
      <c r="R578" s="272"/>
      <c r="S578" s="272"/>
      <c r="T578" s="272"/>
      <c r="U578" s="272"/>
      <c r="V578" s="272"/>
      <c r="W578" s="272"/>
      <c r="X578" s="272"/>
      <c r="Y578" s="272"/>
      <c r="Z578" s="272"/>
      <c r="AA578" s="272"/>
      <c r="AB578" s="272"/>
      <c r="AC578" s="272"/>
      <c r="AD578" s="272"/>
      <c r="AE578" s="272"/>
      <c r="AF578" s="272"/>
      <c r="AG578" s="272"/>
      <c r="AH578" s="272"/>
      <c r="AI578" s="272"/>
    </row>
    <row r="579" spans="2:35" s="278" customFormat="1">
      <c r="B579" s="289"/>
      <c r="C579" s="280"/>
      <c r="G579" s="272"/>
      <c r="H579" s="272"/>
      <c r="I579" s="290"/>
      <c r="J579" s="290"/>
      <c r="K579" s="290"/>
      <c r="L579" s="290"/>
      <c r="M579" s="272"/>
      <c r="O579" s="272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  <c r="AA579" s="272"/>
      <c r="AB579" s="272"/>
      <c r="AC579" s="272"/>
      <c r="AD579" s="272"/>
      <c r="AE579" s="272"/>
      <c r="AF579" s="272"/>
      <c r="AG579" s="272"/>
      <c r="AH579" s="272"/>
      <c r="AI579" s="272"/>
    </row>
    <row r="580" spans="2:35" s="278" customFormat="1">
      <c r="B580" s="289"/>
      <c r="C580" s="280"/>
      <c r="G580" s="272"/>
      <c r="H580" s="272"/>
      <c r="I580" s="290"/>
      <c r="J580" s="290"/>
      <c r="K580" s="290"/>
      <c r="L580" s="290"/>
      <c r="M580" s="272"/>
      <c r="O580" s="272"/>
      <c r="P580" s="272"/>
      <c r="Q580" s="272"/>
      <c r="R580" s="272"/>
      <c r="S580" s="272"/>
      <c r="T580" s="272"/>
      <c r="U580" s="272"/>
      <c r="V580" s="272"/>
      <c r="W580" s="272"/>
      <c r="X580" s="272"/>
      <c r="Y580" s="272"/>
      <c r="Z580" s="272"/>
      <c r="AA580" s="272"/>
      <c r="AB580" s="272"/>
      <c r="AC580" s="272"/>
      <c r="AD580" s="272"/>
      <c r="AE580" s="272"/>
      <c r="AF580" s="272"/>
      <c r="AG580" s="272"/>
      <c r="AH580" s="272"/>
      <c r="AI580" s="272"/>
    </row>
    <row r="581" spans="2:35" s="278" customFormat="1">
      <c r="B581" s="289"/>
      <c r="C581" s="280"/>
      <c r="G581" s="272"/>
      <c r="H581" s="272"/>
      <c r="I581" s="290"/>
      <c r="J581" s="290"/>
      <c r="K581" s="290"/>
      <c r="L581" s="290"/>
      <c r="M581" s="272"/>
      <c r="O581" s="272"/>
      <c r="P581" s="272"/>
      <c r="Q581" s="272"/>
      <c r="R581" s="272"/>
      <c r="S581" s="272"/>
      <c r="T581" s="272"/>
      <c r="U581" s="272"/>
      <c r="V581" s="272"/>
      <c r="W581" s="272"/>
      <c r="X581" s="272"/>
      <c r="Y581" s="272"/>
      <c r="Z581" s="272"/>
      <c r="AA581" s="272"/>
      <c r="AB581" s="272"/>
      <c r="AC581" s="272"/>
      <c r="AD581" s="272"/>
      <c r="AE581" s="272"/>
      <c r="AF581" s="272"/>
      <c r="AG581" s="272"/>
      <c r="AH581" s="272"/>
      <c r="AI581" s="272"/>
    </row>
    <row r="582" spans="2:35" s="278" customFormat="1">
      <c r="B582" s="289"/>
      <c r="C582" s="280"/>
      <c r="G582" s="272"/>
      <c r="H582" s="272"/>
      <c r="I582" s="290"/>
      <c r="J582" s="290"/>
      <c r="K582" s="290"/>
      <c r="L582" s="290"/>
      <c r="M582" s="272"/>
      <c r="O582" s="272"/>
      <c r="P582" s="272"/>
      <c r="Q582" s="272"/>
      <c r="R582" s="272"/>
      <c r="S582" s="272"/>
      <c r="T582" s="272"/>
      <c r="U582" s="272"/>
      <c r="V582" s="272"/>
      <c r="W582" s="272"/>
      <c r="X582" s="272"/>
      <c r="Y582" s="272"/>
      <c r="Z582" s="272"/>
      <c r="AA582" s="272"/>
      <c r="AB582" s="272"/>
      <c r="AC582" s="272"/>
      <c r="AD582" s="272"/>
      <c r="AE582" s="272"/>
      <c r="AF582" s="272"/>
      <c r="AG582" s="272"/>
      <c r="AH582" s="272"/>
      <c r="AI582" s="272"/>
    </row>
    <row r="583" spans="2:35" s="278" customFormat="1">
      <c r="B583" s="289"/>
      <c r="C583" s="280"/>
      <c r="G583" s="272"/>
      <c r="H583" s="272"/>
      <c r="I583" s="290"/>
      <c r="J583" s="290"/>
      <c r="K583" s="290"/>
      <c r="L583" s="290"/>
      <c r="M583" s="272"/>
      <c r="O583" s="272"/>
      <c r="P583" s="272"/>
      <c r="Q583" s="272"/>
      <c r="R583" s="272"/>
      <c r="S583" s="272"/>
      <c r="T583" s="272"/>
      <c r="U583" s="272"/>
      <c r="V583" s="272"/>
      <c r="W583" s="272"/>
      <c r="X583" s="272"/>
      <c r="Y583" s="272"/>
      <c r="Z583" s="272"/>
      <c r="AA583" s="272"/>
      <c r="AB583" s="272"/>
      <c r="AC583" s="272"/>
      <c r="AD583" s="272"/>
      <c r="AE583" s="272"/>
      <c r="AF583" s="272"/>
      <c r="AG583" s="272"/>
      <c r="AH583" s="272"/>
      <c r="AI583" s="272"/>
    </row>
    <row r="584" spans="2:35" s="278" customFormat="1">
      <c r="B584" s="289"/>
      <c r="C584" s="280"/>
      <c r="G584" s="272"/>
      <c r="H584" s="272"/>
      <c r="I584" s="290"/>
      <c r="J584" s="290"/>
      <c r="K584" s="290"/>
      <c r="L584" s="290"/>
      <c r="M584" s="272"/>
      <c r="O584" s="272"/>
      <c r="P584" s="272"/>
      <c r="Q584" s="272"/>
      <c r="R584" s="272"/>
      <c r="S584" s="272"/>
      <c r="T584" s="272"/>
      <c r="U584" s="272"/>
      <c r="V584" s="272"/>
      <c r="W584" s="272"/>
      <c r="X584" s="272"/>
      <c r="Y584" s="272"/>
      <c r="Z584" s="272"/>
      <c r="AA584" s="272"/>
      <c r="AB584" s="272"/>
      <c r="AC584" s="272"/>
      <c r="AD584" s="272"/>
      <c r="AE584" s="272"/>
      <c r="AF584" s="272"/>
      <c r="AG584" s="272"/>
      <c r="AH584" s="272"/>
      <c r="AI584" s="272"/>
    </row>
    <row r="585" spans="2:35" s="278" customFormat="1">
      <c r="B585" s="289"/>
      <c r="C585" s="280"/>
      <c r="G585" s="272"/>
      <c r="H585" s="272"/>
      <c r="I585" s="290"/>
      <c r="J585" s="290"/>
      <c r="K585" s="290"/>
      <c r="L585" s="290"/>
      <c r="M585" s="272"/>
      <c r="O585" s="272"/>
      <c r="P585" s="272"/>
      <c r="Q585" s="272"/>
      <c r="R585" s="272"/>
      <c r="S585" s="272"/>
      <c r="T585" s="272"/>
      <c r="U585" s="272"/>
      <c r="V585" s="272"/>
      <c r="W585" s="272"/>
      <c r="X585" s="272"/>
      <c r="Y585" s="272"/>
      <c r="Z585" s="272"/>
      <c r="AA585" s="272"/>
      <c r="AB585" s="272"/>
      <c r="AC585" s="272"/>
      <c r="AD585" s="272"/>
      <c r="AE585" s="272"/>
      <c r="AF585" s="272"/>
      <c r="AG585" s="272"/>
      <c r="AH585" s="272"/>
      <c r="AI585" s="272"/>
    </row>
    <row r="586" spans="2:35" s="278" customFormat="1">
      <c r="B586" s="289"/>
      <c r="C586" s="280"/>
      <c r="G586" s="272"/>
      <c r="H586" s="272"/>
      <c r="I586" s="290"/>
      <c r="J586" s="290"/>
      <c r="K586" s="290"/>
      <c r="L586" s="290"/>
      <c r="M586" s="272"/>
      <c r="O586" s="272"/>
      <c r="P586" s="272"/>
      <c r="Q586" s="272"/>
      <c r="R586" s="272"/>
      <c r="S586" s="272"/>
      <c r="T586" s="272"/>
      <c r="U586" s="272"/>
      <c r="V586" s="272"/>
      <c r="W586" s="272"/>
      <c r="X586" s="272"/>
      <c r="Y586" s="272"/>
      <c r="Z586" s="272"/>
      <c r="AA586" s="272"/>
      <c r="AB586" s="272"/>
      <c r="AC586" s="272"/>
      <c r="AD586" s="272"/>
      <c r="AE586" s="272"/>
      <c r="AF586" s="272"/>
      <c r="AG586" s="272"/>
      <c r="AH586" s="272"/>
      <c r="AI586" s="272"/>
    </row>
    <row r="587" spans="2:35" s="278" customFormat="1">
      <c r="B587" s="289"/>
      <c r="C587" s="280"/>
      <c r="G587" s="272"/>
      <c r="H587" s="272"/>
      <c r="I587" s="290"/>
      <c r="J587" s="290"/>
      <c r="K587" s="290"/>
      <c r="L587" s="290"/>
      <c r="M587" s="272"/>
      <c r="O587" s="272"/>
      <c r="P587" s="272"/>
      <c r="Q587" s="272"/>
      <c r="R587" s="272"/>
      <c r="S587" s="272"/>
      <c r="T587" s="272"/>
      <c r="U587" s="272"/>
      <c r="V587" s="272"/>
      <c r="W587" s="272"/>
      <c r="X587" s="272"/>
      <c r="Y587" s="272"/>
      <c r="Z587" s="272"/>
      <c r="AA587" s="272"/>
      <c r="AB587" s="272"/>
      <c r="AC587" s="272"/>
      <c r="AD587" s="272"/>
      <c r="AE587" s="272"/>
      <c r="AF587" s="272"/>
      <c r="AG587" s="272"/>
      <c r="AH587" s="272"/>
      <c r="AI587" s="272"/>
    </row>
    <row r="588" spans="2:35" s="278" customFormat="1">
      <c r="B588" s="289"/>
      <c r="C588" s="280"/>
      <c r="G588" s="272"/>
      <c r="H588" s="272"/>
      <c r="I588" s="290"/>
      <c r="J588" s="290"/>
      <c r="K588" s="290"/>
      <c r="L588" s="290"/>
      <c r="M588" s="272"/>
      <c r="O588" s="272"/>
      <c r="P588" s="272"/>
      <c r="Q588" s="272"/>
      <c r="R588" s="272"/>
      <c r="S588" s="272"/>
      <c r="T588" s="272"/>
      <c r="U588" s="272"/>
      <c r="V588" s="272"/>
      <c r="W588" s="272"/>
      <c r="X588" s="272"/>
      <c r="Y588" s="272"/>
      <c r="Z588" s="272"/>
      <c r="AA588" s="272"/>
      <c r="AB588" s="272"/>
      <c r="AC588" s="272"/>
      <c r="AD588" s="272"/>
      <c r="AE588" s="272"/>
      <c r="AF588" s="272"/>
      <c r="AG588" s="272"/>
      <c r="AH588" s="272"/>
      <c r="AI588" s="272"/>
    </row>
    <row r="589" spans="2:35" s="278" customFormat="1">
      <c r="B589" s="289"/>
      <c r="C589" s="280"/>
      <c r="G589" s="272"/>
      <c r="H589" s="272"/>
      <c r="I589" s="290"/>
      <c r="J589" s="290"/>
      <c r="K589" s="290"/>
      <c r="L589" s="290"/>
      <c r="M589" s="272"/>
      <c r="O589" s="272"/>
      <c r="P589" s="272"/>
      <c r="Q589" s="272"/>
      <c r="R589" s="272"/>
      <c r="S589" s="272"/>
      <c r="T589" s="272"/>
      <c r="U589" s="272"/>
      <c r="V589" s="272"/>
      <c r="W589" s="272"/>
      <c r="X589" s="272"/>
      <c r="Y589" s="272"/>
      <c r="Z589" s="272"/>
      <c r="AA589" s="272"/>
      <c r="AB589" s="272"/>
      <c r="AC589" s="272"/>
      <c r="AD589" s="272"/>
      <c r="AE589" s="272"/>
      <c r="AF589" s="272"/>
      <c r="AG589" s="272"/>
      <c r="AH589" s="272"/>
      <c r="AI589" s="272"/>
    </row>
    <row r="590" spans="2:35" s="278" customFormat="1">
      <c r="B590" s="289"/>
      <c r="C590" s="280"/>
      <c r="G590" s="272"/>
      <c r="H590" s="272"/>
      <c r="I590" s="290"/>
      <c r="J590" s="290"/>
      <c r="K590" s="290"/>
      <c r="L590" s="290"/>
      <c r="M590" s="272"/>
      <c r="O590" s="272"/>
      <c r="P590" s="272"/>
      <c r="Q590" s="272"/>
      <c r="R590" s="272"/>
      <c r="S590" s="272"/>
      <c r="T590" s="272"/>
      <c r="U590" s="272"/>
      <c r="V590" s="272"/>
      <c r="W590" s="272"/>
      <c r="X590" s="272"/>
      <c r="Y590" s="272"/>
      <c r="Z590" s="272"/>
      <c r="AA590" s="272"/>
      <c r="AB590" s="272"/>
      <c r="AC590" s="272"/>
      <c r="AD590" s="272"/>
      <c r="AE590" s="272"/>
      <c r="AF590" s="272"/>
      <c r="AG590" s="272"/>
      <c r="AH590" s="272"/>
      <c r="AI590" s="272"/>
    </row>
    <row r="591" spans="2:35" s="278" customFormat="1">
      <c r="B591" s="289"/>
      <c r="C591" s="280"/>
      <c r="G591" s="272"/>
      <c r="H591" s="272"/>
      <c r="I591" s="290"/>
      <c r="J591" s="290"/>
      <c r="K591" s="290"/>
      <c r="L591" s="290"/>
      <c r="M591" s="272"/>
      <c r="O591" s="272"/>
      <c r="P591" s="272"/>
      <c r="Q591" s="272"/>
      <c r="R591" s="272"/>
      <c r="S591" s="272"/>
      <c r="T591" s="272"/>
      <c r="U591" s="272"/>
      <c r="V591" s="272"/>
      <c r="W591" s="272"/>
      <c r="X591" s="272"/>
      <c r="Y591" s="272"/>
      <c r="Z591" s="272"/>
      <c r="AA591" s="272"/>
      <c r="AB591" s="272"/>
      <c r="AC591" s="272"/>
      <c r="AD591" s="272"/>
      <c r="AE591" s="272"/>
      <c r="AF591" s="272"/>
      <c r="AG591" s="272"/>
      <c r="AH591" s="272"/>
      <c r="AI591" s="272"/>
    </row>
    <row r="592" spans="2:35" s="278" customFormat="1">
      <c r="B592" s="289"/>
      <c r="C592" s="280"/>
      <c r="G592" s="272"/>
      <c r="H592" s="272"/>
      <c r="I592" s="290"/>
      <c r="J592" s="290"/>
      <c r="K592" s="290"/>
      <c r="L592" s="290"/>
      <c r="M592" s="272"/>
      <c r="O592" s="272"/>
      <c r="P592" s="272"/>
      <c r="Q592" s="272"/>
      <c r="R592" s="272"/>
      <c r="S592" s="272"/>
      <c r="T592" s="272"/>
      <c r="U592" s="272"/>
      <c r="V592" s="272"/>
      <c r="W592" s="272"/>
      <c r="X592" s="272"/>
      <c r="Y592" s="272"/>
      <c r="Z592" s="272"/>
      <c r="AA592" s="272"/>
      <c r="AB592" s="272"/>
      <c r="AC592" s="272"/>
      <c r="AD592" s="272"/>
      <c r="AE592" s="272"/>
      <c r="AF592" s="272"/>
      <c r="AG592" s="272"/>
      <c r="AH592" s="272"/>
      <c r="AI592" s="272"/>
    </row>
    <row r="593" spans="2:35" s="278" customFormat="1">
      <c r="B593" s="289"/>
      <c r="C593" s="280"/>
      <c r="G593" s="272"/>
      <c r="H593" s="272"/>
      <c r="I593" s="290"/>
      <c r="J593" s="290"/>
      <c r="K593" s="290"/>
      <c r="L593" s="290"/>
      <c r="M593" s="272"/>
      <c r="O593" s="272"/>
      <c r="P593" s="272"/>
      <c r="Q593" s="272"/>
      <c r="R593" s="272"/>
      <c r="S593" s="272"/>
      <c r="T593" s="272"/>
      <c r="U593" s="272"/>
      <c r="V593" s="272"/>
      <c r="W593" s="272"/>
      <c r="X593" s="272"/>
      <c r="Y593" s="272"/>
      <c r="Z593" s="272"/>
      <c r="AA593" s="272"/>
      <c r="AB593" s="272"/>
      <c r="AC593" s="272"/>
      <c r="AD593" s="272"/>
      <c r="AE593" s="272"/>
      <c r="AF593" s="272"/>
      <c r="AG593" s="272"/>
      <c r="AH593" s="272"/>
      <c r="AI593" s="272"/>
    </row>
    <row r="594" spans="2:35" s="278" customFormat="1">
      <c r="B594" s="289"/>
      <c r="C594" s="280"/>
      <c r="G594" s="272"/>
      <c r="H594" s="272"/>
      <c r="I594" s="290"/>
      <c r="J594" s="290"/>
      <c r="K594" s="290"/>
      <c r="L594" s="290"/>
      <c r="M594" s="272"/>
      <c r="O594" s="272"/>
      <c r="P594" s="272"/>
      <c r="Q594" s="272"/>
      <c r="R594" s="272"/>
      <c r="S594" s="272"/>
      <c r="T594" s="272"/>
      <c r="U594" s="272"/>
      <c r="V594" s="272"/>
      <c r="W594" s="272"/>
      <c r="X594" s="272"/>
      <c r="Y594" s="272"/>
      <c r="Z594" s="272"/>
      <c r="AA594" s="272"/>
      <c r="AB594" s="272"/>
      <c r="AC594" s="272"/>
      <c r="AD594" s="272"/>
      <c r="AE594" s="272"/>
      <c r="AF594" s="272"/>
      <c r="AG594" s="272"/>
      <c r="AH594" s="272"/>
      <c r="AI594" s="272"/>
    </row>
    <row r="595" spans="2:35" s="278" customFormat="1">
      <c r="B595" s="289"/>
      <c r="C595" s="280"/>
      <c r="G595" s="272"/>
      <c r="H595" s="272"/>
      <c r="I595" s="290"/>
      <c r="J595" s="290"/>
      <c r="K595" s="290"/>
      <c r="L595" s="290"/>
      <c r="M595" s="272"/>
      <c r="O595" s="272"/>
      <c r="P595" s="272"/>
      <c r="Q595" s="272"/>
      <c r="R595" s="272"/>
      <c r="S595" s="272"/>
      <c r="T595" s="272"/>
      <c r="U595" s="272"/>
      <c r="V595" s="272"/>
      <c r="W595" s="272"/>
      <c r="X595" s="272"/>
      <c r="Y595" s="272"/>
      <c r="Z595" s="272"/>
      <c r="AA595" s="272"/>
      <c r="AB595" s="272"/>
      <c r="AC595" s="272"/>
      <c r="AD595" s="272"/>
      <c r="AE595" s="272"/>
      <c r="AF595" s="272"/>
      <c r="AG595" s="272"/>
      <c r="AH595" s="272"/>
      <c r="AI595" s="272"/>
    </row>
    <row r="596" spans="2:35" s="278" customFormat="1">
      <c r="B596" s="289"/>
      <c r="C596" s="280"/>
      <c r="G596" s="272"/>
      <c r="H596" s="272"/>
      <c r="I596" s="290"/>
      <c r="J596" s="290"/>
      <c r="K596" s="290"/>
      <c r="L596" s="290"/>
      <c r="M596" s="272"/>
      <c r="O596" s="272"/>
      <c r="P596" s="272"/>
      <c r="Q596" s="272"/>
      <c r="R596" s="272"/>
      <c r="S596" s="272"/>
      <c r="T596" s="272"/>
      <c r="U596" s="272"/>
      <c r="V596" s="272"/>
      <c r="W596" s="272"/>
      <c r="X596" s="272"/>
      <c r="Y596" s="272"/>
      <c r="Z596" s="272"/>
      <c r="AA596" s="272"/>
      <c r="AB596" s="272"/>
      <c r="AC596" s="272"/>
      <c r="AD596" s="272"/>
      <c r="AE596" s="272"/>
      <c r="AF596" s="272"/>
      <c r="AG596" s="272"/>
      <c r="AH596" s="272"/>
      <c r="AI596" s="272"/>
    </row>
    <row r="597" spans="2:35" s="278" customFormat="1">
      <c r="B597" s="289"/>
      <c r="C597" s="280"/>
      <c r="G597" s="272"/>
      <c r="H597" s="272"/>
      <c r="I597" s="290"/>
      <c r="J597" s="290"/>
      <c r="K597" s="290"/>
      <c r="L597" s="290"/>
      <c r="M597" s="272"/>
      <c r="O597" s="272"/>
      <c r="P597" s="272"/>
      <c r="Q597" s="272"/>
      <c r="R597" s="272"/>
      <c r="S597" s="272"/>
      <c r="T597" s="272"/>
      <c r="U597" s="272"/>
      <c r="V597" s="272"/>
      <c r="W597" s="272"/>
      <c r="X597" s="272"/>
      <c r="Y597" s="272"/>
      <c r="Z597" s="272"/>
      <c r="AA597" s="272"/>
      <c r="AB597" s="272"/>
      <c r="AC597" s="272"/>
      <c r="AD597" s="272"/>
      <c r="AE597" s="272"/>
      <c r="AF597" s="272"/>
      <c r="AG597" s="272"/>
      <c r="AH597" s="272"/>
      <c r="AI597" s="272"/>
    </row>
    <row r="598" spans="2:35" s="278" customFormat="1">
      <c r="B598" s="289"/>
      <c r="C598" s="280"/>
      <c r="G598" s="272"/>
      <c r="H598" s="272"/>
      <c r="I598" s="290"/>
      <c r="J598" s="290"/>
      <c r="K598" s="290"/>
      <c r="L598" s="290"/>
      <c r="M598" s="272"/>
      <c r="O598" s="272"/>
      <c r="P598" s="272"/>
      <c r="Q598" s="272"/>
      <c r="R598" s="272"/>
      <c r="S598" s="272"/>
      <c r="T598" s="272"/>
      <c r="U598" s="272"/>
      <c r="V598" s="272"/>
      <c r="W598" s="272"/>
      <c r="X598" s="272"/>
      <c r="Y598" s="272"/>
      <c r="Z598" s="272"/>
      <c r="AA598" s="272"/>
      <c r="AB598" s="272"/>
      <c r="AC598" s="272"/>
      <c r="AD598" s="272"/>
      <c r="AE598" s="272"/>
      <c r="AF598" s="272"/>
      <c r="AG598" s="272"/>
      <c r="AH598" s="272"/>
      <c r="AI598" s="272"/>
    </row>
    <row r="599" spans="2:35" s="278" customFormat="1">
      <c r="B599" s="289"/>
      <c r="C599" s="280"/>
      <c r="G599" s="272"/>
      <c r="H599" s="272"/>
      <c r="I599" s="290"/>
      <c r="J599" s="290"/>
      <c r="K599" s="290"/>
      <c r="L599" s="290"/>
      <c r="M599" s="272"/>
      <c r="O599" s="272"/>
      <c r="P599" s="272"/>
      <c r="Q599" s="272"/>
      <c r="R599" s="272"/>
      <c r="S599" s="272"/>
      <c r="T599" s="272"/>
      <c r="U599" s="272"/>
      <c r="V599" s="272"/>
      <c r="W599" s="272"/>
      <c r="X599" s="272"/>
      <c r="Y599" s="272"/>
      <c r="Z599" s="272"/>
      <c r="AA599" s="272"/>
      <c r="AB599" s="272"/>
      <c r="AC599" s="272"/>
      <c r="AD599" s="272"/>
      <c r="AE599" s="272"/>
      <c r="AF599" s="272"/>
      <c r="AG599" s="272"/>
      <c r="AH599" s="272"/>
      <c r="AI599" s="272"/>
    </row>
    <row r="600" spans="2:35" s="278" customFormat="1">
      <c r="B600" s="289"/>
      <c r="C600" s="280"/>
      <c r="G600" s="272"/>
      <c r="H600" s="272"/>
      <c r="I600" s="290"/>
      <c r="J600" s="290"/>
      <c r="K600" s="290"/>
      <c r="L600" s="290"/>
      <c r="M600" s="272"/>
      <c r="O600" s="272"/>
      <c r="P600" s="272"/>
      <c r="Q600" s="272"/>
      <c r="R600" s="272"/>
      <c r="S600" s="272"/>
      <c r="T600" s="272"/>
      <c r="U600" s="272"/>
      <c r="V600" s="272"/>
      <c r="W600" s="272"/>
      <c r="X600" s="272"/>
      <c r="Y600" s="272"/>
      <c r="Z600" s="272"/>
      <c r="AA600" s="272"/>
      <c r="AB600" s="272"/>
      <c r="AC600" s="272"/>
      <c r="AD600" s="272"/>
      <c r="AE600" s="272"/>
      <c r="AF600" s="272"/>
      <c r="AG600" s="272"/>
      <c r="AH600" s="272"/>
      <c r="AI600" s="272"/>
    </row>
    <row r="601" spans="2:35" s="278" customFormat="1">
      <c r="B601" s="289"/>
      <c r="C601" s="280"/>
      <c r="G601" s="272"/>
      <c r="H601" s="272"/>
      <c r="I601" s="290"/>
      <c r="J601" s="290"/>
      <c r="K601" s="290"/>
      <c r="L601" s="290"/>
      <c r="M601" s="272"/>
      <c r="O601" s="272"/>
      <c r="P601" s="272"/>
      <c r="Q601" s="272"/>
      <c r="R601" s="272"/>
      <c r="S601" s="272"/>
      <c r="T601" s="272"/>
      <c r="U601" s="272"/>
      <c r="V601" s="272"/>
      <c r="W601" s="272"/>
      <c r="X601" s="272"/>
      <c r="Y601" s="272"/>
      <c r="Z601" s="272"/>
      <c r="AA601" s="272"/>
      <c r="AB601" s="272"/>
      <c r="AC601" s="272"/>
      <c r="AD601" s="272"/>
      <c r="AE601" s="272"/>
      <c r="AF601" s="272"/>
      <c r="AG601" s="272"/>
      <c r="AH601" s="272"/>
      <c r="AI601" s="272"/>
    </row>
    <row r="602" spans="2:35" s="278" customFormat="1">
      <c r="B602" s="289"/>
      <c r="C602" s="280"/>
      <c r="G602" s="272"/>
      <c r="H602" s="272"/>
      <c r="I602" s="290"/>
      <c r="J602" s="290"/>
      <c r="K602" s="290"/>
      <c r="L602" s="290"/>
      <c r="M602" s="272"/>
      <c r="O602" s="272"/>
      <c r="P602" s="272"/>
      <c r="Q602" s="272"/>
      <c r="R602" s="272"/>
      <c r="S602" s="272"/>
      <c r="T602" s="272"/>
      <c r="U602" s="272"/>
      <c r="V602" s="272"/>
      <c r="W602" s="272"/>
      <c r="X602" s="272"/>
      <c r="Y602" s="272"/>
      <c r="Z602" s="272"/>
      <c r="AA602" s="272"/>
      <c r="AB602" s="272"/>
      <c r="AC602" s="272"/>
      <c r="AD602" s="272"/>
      <c r="AE602" s="272"/>
      <c r="AF602" s="272"/>
      <c r="AG602" s="272"/>
      <c r="AH602" s="272"/>
      <c r="AI602" s="272"/>
    </row>
    <row r="603" spans="2:35" s="278" customFormat="1">
      <c r="B603" s="289"/>
      <c r="C603" s="280"/>
      <c r="G603" s="272"/>
      <c r="H603" s="272"/>
      <c r="I603" s="290"/>
      <c r="J603" s="290"/>
      <c r="K603" s="290"/>
      <c r="L603" s="290"/>
      <c r="M603" s="272"/>
      <c r="O603" s="272"/>
      <c r="P603" s="272"/>
      <c r="Q603" s="272"/>
      <c r="R603" s="272"/>
      <c r="S603" s="272"/>
      <c r="T603" s="272"/>
      <c r="U603" s="272"/>
      <c r="V603" s="272"/>
      <c r="W603" s="272"/>
      <c r="X603" s="272"/>
      <c r="Y603" s="272"/>
      <c r="Z603" s="272"/>
      <c r="AA603" s="272"/>
      <c r="AB603" s="272"/>
      <c r="AC603" s="272"/>
      <c r="AD603" s="272"/>
      <c r="AE603" s="272"/>
      <c r="AF603" s="272"/>
      <c r="AG603" s="272"/>
      <c r="AH603" s="272"/>
      <c r="AI603" s="272"/>
    </row>
    <row r="604" spans="2:35" s="278" customFormat="1">
      <c r="B604" s="289"/>
      <c r="C604" s="280"/>
      <c r="G604" s="272"/>
      <c r="H604" s="272"/>
      <c r="I604" s="290"/>
      <c r="J604" s="290"/>
      <c r="K604" s="290"/>
      <c r="L604" s="290"/>
      <c r="M604" s="272"/>
      <c r="O604" s="272"/>
      <c r="P604" s="272"/>
      <c r="Q604" s="272"/>
      <c r="R604" s="272"/>
      <c r="S604" s="272"/>
      <c r="T604" s="272"/>
      <c r="U604" s="272"/>
      <c r="V604" s="272"/>
      <c r="W604" s="272"/>
      <c r="X604" s="272"/>
      <c r="Y604" s="272"/>
      <c r="Z604" s="272"/>
      <c r="AA604" s="272"/>
      <c r="AB604" s="272"/>
      <c r="AC604" s="272"/>
      <c r="AD604" s="272"/>
      <c r="AE604" s="272"/>
      <c r="AF604" s="272"/>
      <c r="AG604" s="272"/>
      <c r="AH604" s="272"/>
      <c r="AI604" s="272"/>
    </row>
    <row r="605" spans="2:35" s="278" customFormat="1">
      <c r="B605" s="289"/>
      <c r="C605" s="280"/>
      <c r="G605" s="272"/>
      <c r="H605" s="272"/>
      <c r="I605" s="290"/>
      <c r="J605" s="290"/>
      <c r="K605" s="290"/>
      <c r="L605" s="290"/>
      <c r="M605" s="272"/>
      <c r="O605" s="272"/>
      <c r="P605" s="272"/>
      <c r="Q605" s="272"/>
      <c r="R605" s="272"/>
      <c r="S605" s="272"/>
      <c r="T605" s="272"/>
      <c r="U605" s="272"/>
      <c r="V605" s="272"/>
      <c r="W605" s="272"/>
      <c r="X605" s="272"/>
      <c r="Y605" s="272"/>
      <c r="Z605" s="272"/>
      <c r="AA605" s="272"/>
      <c r="AB605" s="272"/>
      <c r="AC605" s="272"/>
      <c r="AD605" s="272"/>
      <c r="AE605" s="272"/>
      <c r="AF605" s="272"/>
      <c r="AG605" s="272"/>
      <c r="AH605" s="272"/>
      <c r="AI605" s="272"/>
    </row>
    <row r="606" spans="2:35" s="278" customFormat="1">
      <c r="B606" s="289"/>
      <c r="C606" s="280"/>
      <c r="G606" s="272"/>
      <c r="H606" s="272"/>
      <c r="I606" s="290"/>
      <c r="J606" s="290"/>
      <c r="K606" s="290"/>
      <c r="L606" s="290"/>
      <c r="M606" s="272"/>
      <c r="O606" s="272"/>
      <c r="P606" s="272"/>
      <c r="Q606" s="272"/>
      <c r="R606" s="272"/>
      <c r="S606" s="272"/>
      <c r="T606" s="272"/>
      <c r="U606" s="272"/>
      <c r="V606" s="272"/>
      <c r="W606" s="272"/>
      <c r="X606" s="272"/>
      <c r="Y606" s="272"/>
      <c r="Z606" s="272"/>
      <c r="AA606" s="272"/>
      <c r="AB606" s="272"/>
      <c r="AC606" s="272"/>
      <c r="AD606" s="272"/>
      <c r="AE606" s="272"/>
      <c r="AF606" s="272"/>
      <c r="AG606" s="272"/>
      <c r="AH606" s="272"/>
      <c r="AI606" s="272"/>
    </row>
    <row r="607" spans="2:35" s="278" customFormat="1">
      <c r="B607" s="289"/>
      <c r="C607" s="280"/>
      <c r="G607" s="272"/>
      <c r="H607" s="272"/>
      <c r="I607" s="290"/>
      <c r="J607" s="290"/>
      <c r="K607" s="290"/>
      <c r="L607" s="290"/>
      <c r="M607" s="272"/>
      <c r="O607" s="272"/>
      <c r="P607" s="272"/>
      <c r="Q607" s="272"/>
      <c r="R607" s="272"/>
      <c r="S607" s="272"/>
      <c r="T607" s="272"/>
      <c r="U607" s="272"/>
      <c r="V607" s="272"/>
      <c r="W607" s="272"/>
      <c r="X607" s="272"/>
      <c r="Y607" s="272"/>
      <c r="Z607" s="272"/>
      <c r="AA607" s="272"/>
      <c r="AB607" s="272"/>
      <c r="AC607" s="272"/>
      <c r="AD607" s="272"/>
      <c r="AE607" s="272"/>
      <c r="AF607" s="272"/>
      <c r="AG607" s="272"/>
      <c r="AH607" s="272"/>
      <c r="AI607" s="272"/>
    </row>
    <row r="608" spans="2:35" s="278" customFormat="1">
      <c r="B608" s="289"/>
      <c r="C608" s="280"/>
      <c r="G608" s="272"/>
      <c r="H608" s="272"/>
      <c r="I608" s="290"/>
      <c r="J608" s="290"/>
      <c r="K608" s="290"/>
      <c r="L608" s="290"/>
      <c r="M608" s="272"/>
      <c r="O608" s="272"/>
      <c r="P608" s="272"/>
      <c r="Q608" s="272"/>
      <c r="R608" s="272"/>
      <c r="S608" s="272"/>
      <c r="T608" s="272"/>
      <c r="U608" s="272"/>
      <c r="V608" s="272"/>
      <c r="W608" s="272"/>
      <c r="X608" s="272"/>
      <c r="Y608" s="272"/>
      <c r="Z608" s="272"/>
      <c r="AA608" s="272"/>
      <c r="AB608" s="272"/>
      <c r="AC608" s="272"/>
      <c r="AD608" s="272"/>
      <c r="AE608" s="272"/>
      <c r="AF608" s="272"/>
      <c r="AG608" s="272"/>
      <c r="AH608" s="272"/>
      <c r="AI608" s="272"/>
    </row>
    <row r="609" spans="2:35" s="278" customFormat="1">
      <c r="B609" s="289"/>
      <c r="C609" s="280"/>
      <c r="G609" s="272"/>
      <c r="H609" s="272"/>
      <c r="I609" s="290"/>
      <c r="J609" s="290"/>
      <c r="K609" s="290"/>
      <c r="L609" s="290"/>
      <c r="M609" s="272"/>
      <c r="O609" s="272"/>
      <c r="P609" s="272"/>
      <c r="Q609" s="272"/>
      <c r="R609" s="272"/>
      <c r="S609" s="272"/>
      <c r="T609" s="272"/>
      <c r="U609" s="272"/>
      <c r="V609" s="272"/>
      <c r="W609" s="272"/>
      <c r="X609" s="272"/>
      <c r="Y609" s="272"/>
      <c r="Z609" s="272"/>
      <c r="AA609" s="272"/>
      <c r="AB609" s="272"/>
      <c r="AC609" s="272"/>
      <c r="AD609" s="272"/>
      <c r="AE609" s="272"/>
      <c r="AF609" s="272"/>
      <c r="AG609" s="272"/>
      <c r="AH609" s="272"/>
      <c r="AI609" s="272"/>
    </row>
    <row r="610" spans="2:35" s="278" customFormat="1">
      <c r="B610" s="289"/>
      <c r="C610" s="280"/>
      <c r="G610" s="272"/>
      <c r="H610" s="272"/>
      <c r="I610" s="290"/>
      <c r="J610" s="290"/>
      <c r="K610" s="290"/>
      <c r="L610" s="290"/>
      <c r="M610" s="272"/>
      <c r="O610" s="272"/>
      <c r="P610" s="272"/>
      <c r="Q610" s="272"/>
      <c r="R610" s="272"/>
      <c r="S610" s="272"/>
      <c r="T610" s="272"/>
      <c r="U610" s="272"/>
      <c r="V610" s="272"/>
      <c r="W610" s="272"/>
      <c r="X610" s="272"/>
      <c r="Y610" s="272"/>
      <c r="Z610" s="272"/>
      <c r="AA610" s="272"/>
      <c r="AB610" s="272"/>
      <c r="AC610" s="272"/>
      <c r="AD610" s="272"/>
      <c r="AE610" s="272"/>
      <c r="AF610" s="272"/>
      <c r="AG610" s="272"/>
      <c r="AH610" s="272"/>
      <c r="AI610" s="272"/>
    </row>
    <row r="611" spans="2:35" s="278" customFormat="1">
      <c r="B611" s="289"/>
      <c r="C611" s="280"/>
      <c r="G611" s="272"/>
      <c r="H611" s="272"/>
      <c r="I611" s="290"/>
      <c r="J611" s="290"/>
      <c r="K611" s="290"/>
      <c r="L611" s="290"/>
      <c r="M611" s="272"/>
      <c r="O611" s="272"/>
      <c r="P611" s="272"/>
      <c r="Q611" s="272"/>
      <c r="R611" s="272"/>
      <c r="S611" s="272"/>
      <c r="T611" s="272"/>
      <c r="U611" s="272"/>
      <c r="V611" s="272"/>
      <c r="W611" s="272"/>
      <c r="X611" s="272"/>
      <c r="Y611" s="272"/>
      <c r="Z611" s="272"/>
      <c r="AA611" s="272"/>
      <c r="AB611" s="272"/>
      <c r="AC611" s="272"/>
      <c r="AD611" s="272"/>
      <c r="AE611" s="272"/>
      <c r="AF611" s="272"/>
      <c r="AG611" s="272"/>
      <c r="AH611" s="272"/>
      <c r="AI611" s="272"/>
    </row>
    <row r="612" spans="2:35" s="278" customFormat="1">
      <c r="B612" s="289"/>
      <c r="C612" s="280"/>
      <c r="G612" s="272"/>
      <c r="H612" s="272"/>
      <c r="I612" s="290"/>
      <c r="J612" s="290"/>
      <c r="K612" s="290"/>
      <c r="L612" s="290"/>
      <c r="M612" s="272"/>
      <c r="O612" s="272"/>
      <c r="P612" s="272"/>
      <c r="Q612" s="272"/>
      <c r="R612" s="272"/>
      <c r="S612" s="272"/>
      <c r="T612" s="272"/>
      <c r="U612" s="272"/>
      <c r="V612" s="272"/>
      <c r="W612" s="272"/>
      <c r="X612" s="272"/>
      <c r="Y612" s="272"/>
      <c r="Z612" s="272"/>
      <c r="AA612" s="272"/>
      <c r="AB612" s="272"/>
      <c r="AC612" s="272"/>
      <c r="AD612" s="272"/>
      <c r="AE612" s="272"/>
      <c r="AF612" s="272"/>
      <c r="AG612" s="272"/>
      <c r="AH612" s="272"/>
      <c r="AI612" s="272"/>
    </row>
    <row r="613" spans="2:35" s="278" customFormat="1">
      <c r="B613" s="289"/>
      <c r="C613" s="280"/>
      <c r="G613" s="272"/>
      <c r="H613" s="272"/>
      <c r="I613" s="290"/>
      <c r="J613" s="290"/>
      <c r="K613" s="290"/>
      <c r="L613" s="290"/>
      <c r="M613" s="272"/>
      <c r="O613" s="272"/>
      <c r="P613" s="272"/>
      <c r="Q613" s="272"/>
      <c r="R613" s="272"/>
      <c r="S613" s="272"/>
      <c r="T613" s="272"/>
      <c r="U613" s="272"/>
      <c r="V613" s="272"/>
      <c r="W613" s="272"/>
      <c r="X613" s="272"/>
      <c r="Y613" s="272"/>
      <c r="Z613" s="272"/>
      <c r="AA613" s="272"/>
      <c r="AB613" s="272"/>
      <c r="AC613" s="272"/>
      <c r="AD613" s="272"/>
      <c r="AE613" s="272"/>
      <c r="AF613" s="272"/>
      <c r="AG613" s="272"/>
      <c r="AH613" s="272"/>
      <c r="AI613" s="272"/>
    </row>
    <row r="614" spans="2:35" s="278" customFormat="1">
      <c r="B614" s="289"/>
      <c r="C614" s="280"/>
      <c r="G614" s="272"/>
      <c r="H614" s="272"/>
      <c r="I614" s="290"/>
      <c r="J614" s="290"/>
      <c r="K614" s="290"/>
      <c r="L614" s="290"/>
      <c r="M614" s="272"/>
      <c r="O614" s="272"/>
      <c r="P614" s="272"/>
      <c r="Q614" s="272"/>
      <c r="R614" s="272"/>
      <c r="S614" s="272"/>
      <c r="T614" s="272"/>
      <c r="U614" s="272"/>
      <c r="V614" s="272"/>
      <c r="W614" s="272"/>
      <c r="X614" s="272"/>
      <c r="Y614" s="272"/>
      <c r="Z614" s="272"/>
      <c r="AA614" s="272"/>
      <c r="AB614" s="272"/>
      <c r="AC614" s="272"/>
      <c r="AD614" s="272"/>
      <c r="AE614" s="272"/>
      <c r="AF614" s="272"/>
      <c r="AG614" s="272"/>
      <c r="AH614" s="272"/>
      <c r="AI614" s="272"/>
    </row>
    <row r="615" spans="2:35" s="278" customFormat="1">
      <c r="B615" s="289"/>
      <c r="C615" s="280"/>
      <c r="G615" s="272"/>
      <c r="H615" s="272"/>
      <c r="I615" s="290"/>
      <c r="J615" s="290"/>
      <c r="K615" s="290"/>
      <c r="L615" s="290"/>
      <c r="M615" s="272"/>
      <c r="O615" s="272"/>
      <c r="P615" s="272"/>
      <c r="Q615" s="272"/>
      <c r="R615" s="272"/>
      <c r="S615" s="272"/>
      <c r="T615" s="272"/>
      <c r="U615" s="272"/>
      <c r="V615" s="272"/>
      <c r="W615" s="272"/>
      <c r="X615" s="272"/>
      <c r="Y615" s="272"/>
      <c r="Z615" s="272"/>
      <c r="AA615" s="272"/>
      <c r="AB615" s="272"/>
      <c r="AC615" s="272"/>
      <c r="AD615" s="272"/>
      <c r="AE615" s="272"/>
      <c r="AF615" s="272"/>
      <c r="AG615" s="272"/>
      <c r="AH615" s="272"/>
      <c r="AI615" s="272"/>
    </row>
    <row r="616" spans="2:35" s="278" customFormat="1">
      <c r="B616" s="289"/>
      <c r="C616" s="280"/>
      <c r="G616" s="272"/>
      <c r="H616" s="272"/>
      <c r="I616" s="290"/>
      <c r="J616" s="290"/>
      <c r="K616" s="290"/>
      <c r="L616" s="290"/>
      <c r="M616" s="272"/>
      <c r="O616" s="272"/>
      <c r="P616" s="272"/>
      <c r="Q616" s="272"/>
      <c r="R616" s="272"/>
      <c r="S616" s="272"/>
      <c r="T616" s="272"/>
      <c r="U616" s="272"/>
      <c r="V616" s="272"/>
      <c r="W616" s="272"/>
      <c r="X616" s="272"/>
      <c r="Y616" s="272"/>
      <c r="Z616" s="272"/>
      <c r="AA616" s="272"/>
      <c r="AB616" s="272"/>
      <c r="AC616" s="272"/>
      <c r="AD616" s="272"/>
      <c r="AE616" s="272"/>
      <c r="AF616" s="272"/>
      <c r="AG616" s="272"/>
      <c r="AH616" s="272"/>
      <c r="AI616" s="272"/>
    </row>
    <row r="617" spans="2:35" s="278" customFormat="1">
      <c r="B617" s="289"/>
      <c r="C617" s="280"/>
      <c r="G617" s="272"/>
      <c r="H617" s="272"/>
      <c r="I617" s="290"/>
      <c r="J617" s="290"/>
      <c r="K617" s="290"/>
      <c r="L617" s="290"/>
      <c r="M617" s="272"/>
      <c r="O617" s="272"/>
      <c r="P617" s="272"/>
      <c r="Q617" s="272"/>
      <c r="R617" s="272"/>
      <c r="S617" s="272"/>
      <c r="T617" s="272"/>
      <c r="U617" s="272"/>
      <c r="V617" s="272"/>
      <c r="W617" s="272"/>
      <c r="X617" s="272"/>
      <c r="Y617" s="272"/>
      <c r="Z617" s="272"/>
      <c r="AA617" s="272"/>
      <c r="AB617" s="272"/>
      <c r="AC617" s="272"/>
      <c r="AD617" s="272"/>
      <c r="AE617" s="272"/>
      <c r="AF617" s="272"/>
      <c r="AG617" s="272"/>
      <c r="AH617" s="272"/>
      <c r="AI617" s="272"/>
    </row>
    <row r="618" spans="2:35" s="278" customFormat="1">
      <c r="B618" s="289"/>
      <c r="C618" s="280"/>
      <c r="G618" s="272"/>
      <c r="H618" s="272"/>
      <c r="I618" s="290"/>
      <c r="J618" s="290"/>
      <c r="K618" s="290"/>
      <c r="L618" s="290"/>
      <c r="M618" s="272"/>
      <c r="O618" s="272"/>
      <c r="P618" s="272"/>
      <c r="Q618" s="272"/>
      <c r="R618" s="272"/>
      <c r="S618" s="272"/>
      <c r="T618" s="272"/>
      <c r="U618" s="272"/>
      <c r="V618" s="272"/>
      <c r="W618" s="272"/>
      <c r="X618" s="272"/>
      <c r="Y618" s="272"/>
      <c r="Z618" s="272"/>
      <c r="AA618" s="272"/>
      <c r="AB618" s="272"/>
      <c r="AC618" s="272"/>
      <c r="AD618" s="272"/>
      <c r="AE618" s="272"/>
      <c r="AF618" s="272"/>
      <c r="AG618" s="272"/>
      <c r="AH618" s="272"/>
      <c r="AI618" s="272"/>
    </row>
    <row r="619" spans="2:35" s="278" customFormat="1">
      <c r="B619" s="289"/>
      <c r="C619" s="280"/>
      <c r="G619" s="272"/>
      <c r="H619" s="272"/>
      <c r="I619" s="290"/>
      <c r="J619" s="290"/>
      <c r="K619" s="290"/>
      <c r="L619" s="290"/>
      <c r="M619" s="272"/>
      <c r="O619" s="272"/>
      <c r="P619" s="272"/>
      <c r="Q619" s="272"/>
      <c r="R619" s="272"/>
      <c r="S619" s="272"/>
      <c r="T619" s="272"/>
      <c r="U619" s="272"/>
      <c r="V619" s="272"/>
      <c r="W619" s="272"/>
      <c r="X619" s="272"/>
      <c r="Y619" s="272"/>
      <c r="Z619" s="272"/>
      <c r="AA619" s="272"/>
      <c r="AB619" s="272"/>
      <c r="AC619" s="272"/>
      <c r="AD619" s="272"/>
      <c r="AE619" s="272"/>
      <c r="AF619" s="272"/>
      <c r="AG619" s="272"/>
      <c r="AH619" s="272"/>
      <c r="AI619" s="272"/>
    </row>
    <row r="620" spans="2:35" s="278" customFormat="1">
      <c r="B620" s="289"/>
      <c r="C620" s="280"/>
      <c r="G620" s="272"/>
      <c r="H620" s="272"/>
      <c r="I620" s="290"/>
      <c r="J620" s="290"/>
      <c r="K620" s="290"/>
      <c r="L620" s="290"/>
      <c r="M620" s="272"/>
      <c r="O620" s="272"/>
      <c r="P620" s="272"/>
      <c r="Q620" s="272"/>
      <c r="R620" s="272"/>
      <c r="S620" s="272"/>
      <c r="T620" s="272"/>
      <c r="U620" s="272"/>
      <c r="V620" s="272"/>
      <c r="W620" s="272"/>
      <c r="X620" s="272"/>
      <c r="Y620" s="272"/>
      <c r="Z620" s="272"/>
      <c r="AA620" s="272"/>
      <c r="AB620" s="272"/>
      <c r="AC620" s="272"/>
      <c r="AD620" s="272"/>
      <c r="AE620" s="272"/>
      <c r="AF620" s="272"/>
      <c r="AG620" s="272"/>
      <c r="AH620" s="272"/>
      <c r="AI620" s="272"/>
    </row>
    <row r="621" spans="2:35" s="278" customFormat="1">
      <c r="B621" s="289"/>
      <c r="C621" s="280"/>
      <c r="G621" s="272"/>
      <c r="H621" s="272"/>
      <c r="I621" s="290"/>
      <c r="J621" s="290"/>
      <c r="K621" s="290"/>
      <c r="L621" s="290"/>
      <c r="M621" s="272"/>
      <c r="O621" s="272"/>
      <c r="P621" s="272"/>
      <c r="Q621" s="272"/>
      <c r="R621" s="272"/>
      <c r="S621" s="272"/>
      <c r="T621" s="272"/>
      <c r="U621" s="272"/>
      <c r="V621" s="272"/>
      <c r="W621" s="272"/>
      <c r="X621" s="272"/>
      <c r="Y621" s="272"/>
      <c r="Z621" s="272"/>
      <c r="AA621" s="272"/>
      <c r="AB621" s="272"/>
      <c r="AC621" s="272"/>
      <c r="AD621" s="272"/>
      <c r="AE621" s="272"/>
      <c r="AF621" s="272"/>
      <c r="AG621" s="272"/>
      <c r="AH621" s="272"/>
      <c r="AI621" s="272"/>
    </row>
    <row r="622" spans="2:35" s="278" customFormat="1">
      <c r="B622" s="289"/>
      <c r="C622" s="280"/>
      <c r="G622" s="272"/>
      <c r="H622" s="272"/>
      <c r="I622" s="290"/>
      <c r="J622" s="290"/>
      <c r="K622" s="290"/>
      <c r="L622" s="290"/>
      <c r="M622" s="272"/>
      <c r="O622" s="272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  <c r="AA622" s="272"/>
      <c r="AB622" s="272"/>
      <c r="AC622" s="272"/>
      <c r="AD622" s="272"/>
      <c r="AE622" s="272"/>
      <c r="AF622" s="272"/>
      <c r="AG622" s="272"/>
      <c r="AH622" s="272"/>
      <c r="AI622" s="272"/>
    </row>
    <row r="623" spans="2:35" s="278" customFormat="1">
      <c r="B623" s="289"/>
      <c r="C623" s="280"/>
      <c r="G623" s="272"/>
      <c r="H623" s="272"/>
      <c r="I623" s="290"/>
      <c r="J623" s="290"/>
      <c r="K623" s="290"/>
      <c r="L623" s="290"/>
      <c r="M623" s="272"/>
      <c r="O623" s="272"/>
      <c r="P623" s="272"/>
      <c r="Q623" s="272"/>
      <c r="R623" s="272"/>
      <c r="S623" s="272"/>
      <c r="T623" s="272"/>
      <c r="U623" s="272"/>
      <c r="V623" s="272"/>
      <c r="W623" s="272"/>
      <c r="X623" s="272"/>
      <c r="Y623" s="272"/>
      <c r="Z623" s="272"/>
      <c r="AA623" s="272"/>
      <c r="AB623" s="272"/>
      <c r="AC623" s="272"/>
      <c r="AD623" s="272"/>
      <c r="AE623" s="272"/>
      <c r="AF623" s="272"/>
      <c r="AG623" s="272"/>
      <c r="AH623" s="272"/>
      <c r="AI623" s="272"/>
    </row>
    <row r="624" spans="2:35" s="278" customFormat="1">
      <c r="B624" s="289"/>
      <c r="C624" s="280"/>
      <c r="G624" s="272"/>
      <c r="H624" s="272"/>
      <c r="I624" s="290"/>
      <c r="J624" s="290"/>
      <c r="K624" s="290"/>
      <c r="L624" s="290"/>
      <c r="M624" s="272"/>
      <c r="O624" s="272"/>
      <c r="P624" s="272"/>
      <c r="Q624" s="272"/>
      <c r="R624" s="272"/>
      <c r="S624" s="272"/>
      <c r="T624" s="272"/>
      <c r="U624" s="272"/>
      <c r="V624" s="272"/>
      <c r="W624" s="272"/>
      <c r="X624" s="272"/>
      <c r="Y624" s="272"/>
      <c r="Z624" s="272"/>
      <c r="AA624" s="272"/>
      <c r="AB624" s="272"/>
      <c r="AC624" s="272"/>
      <c r="AD624" s="272"/>
      <c r="AE624" s="272"/>
      <c r="AF624" s="272"/>
      <c r="AG624" s="272"/>
      <c r="AH624" s="272"/>
      <c r="AI624" s="272"/>
    </row>
    <row r="625" spans="2:35" s="278" customFormat="1">
      <c r="B625" s="289"/>
      <c r="C625" s="280"/>
      <c r="G625" s="272"/>
      <c r="H625" s="272"/>
      <c r="I625" s="290"/>
      <c r="J625" s="290"/>
      <c r="K625" s="290"/>
      <c r="L625" s="290"/>
      <c r="M625" s="272"/>
      <c r="O625" s="272"/>
      <c r="P625" s="272"/>
      <c r="Q625" s="272"/>
      <c r="R625" s="272"/>
      <c r="S625" s="272"/>
      <c r="T625" s="272"/>
      <c r="U625" s="272"/>
      <c r="V625" s="272"/>
      <c r="W625" s="272"/>
      <c r="X625" s="272"/>
      <c r="Y625" s="272"/>
      <c r="Z625" s="272"/>
      <c r="AA625" s="272"/>
      <c r="AB625" s="272"/>
      <c r="AC625" s="272"/>
      <c r="AD625" s="272"/>
      <c r="AE625" s="272"/>
      <c r="AF625" s="272"/>
      <c r="AG625" s="272"/>
      <c r="AH625" s="272"/>
      <c r="AI625" s="272"/>
    </row>
    <row r="626" spans="2:35" s="278" customFormat="1">
      <c r="B626" s="289"/>
      <c r="C626" s="280"/>
      <c r="G626" s="272"/>
      <c r="H626" s="272"/>
      <c r="I626" s="290"/>
      <c r="J626" s="290"/>
      <c r="K626" s="290"/>
      <c r="L626" s="290"/>
      <c r="M626" s="272"/>
      <c r="O626" s="272"/>
      <c r="P626" s="272"/>
      <c r="Q626" s="272"/>
      <c r="R626" s="272"/>
      <c r="S626" s="272"/>
      <c r="T626" s="272"/>
      <c r="U626" s="272"/>
      <c r="V626" s="272"/>
      <c r="W626" s="272"/>
      <c r="X626" s="272"/>
      <c r="Y626" s="272"/>
      <c r="Z626" s="272"/>
      <c r="AA626" s="272"/>
      <c r="AB626" s="272"/>
      <c r="AC626" s="272"/>
      <c r="AD626" s="272"/>
      <c r="AE626" s="272"/>
      <c r="AF626" s="272"/>
      <c r="AG626" s="272"/>
      <c r="AH626" s="272"/>
      <c r="AI626" s="272"/>
    </row>
    <row r="627" spans="2:35" s="278" customFormat="1">
      <c r="B627" s="289"/>
      <c r="C627" s="280"/>
      <c r="G627" s="272"/>
      <c r="H627" s="272"/>
      <c r="I627" s="290"/>
      <c r="J627" s="290"/>
      <c r="K627" s="290"/>
      <c r="L627" s="290"/>
      <c r="M627" s="272"/>
      <c r="O627" s="272"/>
      <c r="P627" s="272"/>
      <c r="Q627" s="272"/>
      <c r="R627" s="272"/>
      <c r="S627" s="272"/>
      <c r="T627" s="272"/>
      <c r="U627" s="272"/>
      <c r="V627" s="272"/>
      <c r="W627" s="272"/>
      <c r="X627" s="272"/>
      <c r="Y627" s="272"/>
      <c r="Z627" s="272"/>
      <c r="AA627" s="272"/>
      <c r="AB627" s="272"/>
      <c r="AC627" s="272"/>
      <c r="AD627" s="272"/>
      <c r="AE627" s="272"/>
      <c r="AF627" s="272"/>
      <c r="AG627" s="272"/>
      <c r="AH627" s="272"/>
      <c r="AI627" s="272"/>
    </row>
    <row r="628" spans="2:35" s="278" customFormat="1">
      <c r="B628" s="289"/>
      <c r="C628" s="280"/>
      <c r="G628" s="272"/>
      <c r="H628" s="272"/>
      <c r="I628" s="290"/>
      <c r="J628" s="290"/>
      <c r="K628" s="290"/>
      <c r="L628" s="290"/>
      <c r="M628" s="272"/>
      <c r="O628" s="272"/>
      <c r="P628" s="272"/>
      <c r="Q628" s="272"/>
      <c r="R628" s="272"/>
      <c r="S628" s="272"/>
      <c r="T628" s="272"/>
      <c r="U628" s="272"/>
      <c r="V628" s="272"/>
      <c r="W628" s="272"/>
      <c r="X628" s="272"/>
      <c r="Y628" s="272"/>
      <c r="Z628" s="272"/>
      <c r="AA628" s="272"/>
      <c r="AB628" s="272"/>
      <c r="AC628" s="272"/>
      <c r="AD628" s="272"/>
      <c r="AE628" s="272"/>
      <c r="AF628" s="272"/>
      <c r="AG628" s="272"/>
      <c r="AH628" s="272"/>
      <c r="AI628" s="272"/>
    </row>
    <row r="629" spans="2:35" s="278" customFormat="1">
      <c r="B629" s="289"/>
      <c r="C629" s="280"/>
      <c r="G629" s="272"/>
      <c r="H629" s="272"/>
      <c r="I629" s="290"/>
      <c r="J629" s="290"/>
      <c r="K629" s="290"/>
      <c r="L629" s="290"/>
      <c r="M629" s="272"/>
      <c r="O629" s="272"/>
      <c r="P629" s="272"/>
      <c r="Q629" s="272"/>
      <c r="R629" s="272"/>
      <c r="S629" s="272"/>
      <c r="T629" s="272"/>
      <c r="U629" s="272"/>
      <c r="V629" s="272"/>
      <c r="W629" s="272"/>
      <c r="X629" s="272"/>
      <c r="Y629" s="272"/>
      <c r="Z629" s="272"/>
      <c r="AA629" s="272"/>
      <c r="AB629" s="272"/>
      <c r="AC629" s="272"/>
      <c r="AD629" s="272"/>
      <c r="AE629" s="272"/>
      <c r="AF629" s="272"/>
      <c r="AG629" s="272"/>
      <c r="AH629" s="272"/>
      <c r="AI629" s="272"/>
    </row>
    <row r="630" spans="2:35" s="278" customFormat="1">
      <c r="B630" s="289"/>
      <c r="C630" s="280"/>
      <c r="G630" s="272"/>
      <c r="H630" s="272"/>
      <c r="I630" s="290"/>
      <c r="J630" s="290"/>
      <c r="K630" s="290"/>
      <c r="L630" s="290"/>
      <c r="M630" s="272"/>
      <c r="O630" s="272"/>
      <c r="P630" s="272"/>
      <c r="Q630" s="272"/>
      <c r="R630" s="272"/>
      <c r="S630" s="272"/>
      <c r="T630" s="272"/>
      <c r="U630" s="272"/>
      <c r="V630" s="272"/>
      <c r="W630" s="272"/>
      <c r="X630" s="272"/>
      <c r="Y630" s="272"/>
      <c r="Z630" s="272"/>
      <c r="AA630" s="272"/>
      <c r="AB630" s="272"/>
      <c r="AC630" s="272"/>
      <c r="AD630" s="272"/>
      <c r="AE630" s="272"/>
      <c r="AF630" s="272"/>
      <c r="AG630" s="272"/>
      <c r="AH630" s="272"/>
      <c r="AI630" s="272"/>
    </row>
    <row r="631" spans="2:35" s="278" customFormat="1">
      <c r="B631" s="289"/>
      <c r="C631" s="280"/>
      <c r="G631" s="272"/>
      <c r="H631" s="272"/>
      <c r="I631" s="290"/>
      <c r="J631" s="290"/>
      <c r="K631" s="290"/>
      <c r="L631" s="290"/>
      <c r="M631" s="272"/>
      <c r="O631" s="272"/>
      <c r="P631" s="272"/>
      <c r="Q631" s="272"/>
      <c r="R631" s="272"/>
      <c r="S631" s="272"/>
      <c r="T631" s="272"/>
      <c r="U631" s="272"/>
      <c r="V631" s="272"/>
      <c r="W631" s="272"/>
      <c r="X631" s="272"/>
      <c r="Y631" s="272"/>
      <c r="Z631" s="272"/>
      <c r="AA631" s="272"/>
      <c r="AB631" s="272"/>
      <c r="AC631" s="272"/>
      <c r="AD631" s="272"/>
      <c r="AE631" s="272"/>
      <c r="AF631" s="272"/>
      <c r="AG631" s="272"/>
      <c r="AH631" s="272"/>
      <c r="AI631" s="272"/>
    </row>
    <row r="632" spans="2:35" s="278" customFormat="1">
      <c r="B632" s="289"/>
      <c r="C632" s="280"/>
      <c r="G632" s="272"/>
      <c r="H632" s="272"/>
      <c r="I632" s="290"/>
      <c r="J632" s="290"/>
      <c r="K632" s="290"/>
      <c r="L632" s="290"/>
      <c r="M632" s="272"/>
      <c r="O632" s="272"/>
      <c r="P632" s="272"/>
      <c r="Q632" s="272"/>
      <c r="R632" s="272"/>
      <c r="S632" s="272"/>
      <c r="T632" s="272"/>
      <c r="U632" s="272"/>
      <c r="V632" s="272"/>
      <c r="W632" s="272"/>
      <c r="X632" s="272"/>
      <c r="Y632" s="272"/>
      <c r="Z632" s="272"/>
      <c r="AA632" s="272"/>
      <c r="AB632" s="272"/>
      <c r="AC632" s="272"/>
      <c r="AD632" s="272"/>
      <c r="AE632" s="272"/>
      <c r="AF632" s="272"/>
      <c r="AG632" s="272"/>
      <c r="AH632" s="272"/>
      <c r="AI632" s="272"/>
    </row>
    <row r="633" spans="2:35" s="278" customFormat="1">
      <c r="B633" s="289"/>
      <c r="C633" s="280"/>
      <c r="G633" s="272"/>
      <c r="H633" s="272"/>
      <c r="I633" s="290"/>
      <c r="J633" s="290"/>
      <c r="K633" s="290"/>
      <c r="L633" s="290"/>
      <c r="M633" s="272"/>
      <c r="O633" s="272"/>
      <c r="P633" s="272"/>
      <c r="Q633" s="272"/>
      <c r="R633" s="272"/>
      <c r="S633" s="272"/>
      <c r="T633" s="272"/>
      <c r="U633" s="272"/>
      <c r="V633" s="272"/>
      <c r="W633" s="272"/>
      <c r="X633" s="272"/>
      <c r="Y633" s="272"/>
      <c r="Z633" s="272"/>
      <c r="AA633" s="272"/>
      <c r="AB633" s="272"/>
      <c r="AC633" s="272"/>
      <c r="AD633" s="272"/>
      <c r="AE633" s="272"/>
      <c r="AF633" s="272"/>
      <c r="AG633" s="272"/>
      <c r="AH633" s="272"/>
      <c r="AI633" s="272"/>
    </row>
    <row r="634" spans="2:35" s="278" customFormat="1">
      <c r="B634" s="289"/>
      <c r="C634" s="280"/>
      <c r="G634" s="272"/>
      <c r="H634" s="272"/>
      <c r="I634" s="290"/>
      <c r="J634" s="290"/>
      <c r="K634" s="290"/>
      <c r="L634" s="290"/>
      <c r="M634" s="272"/>
      <c r="O634" s="272"/>
      <c r="P634" s="272"/>
      <c r="Q634" s="272"/>
      <c r="R634" s="272"/>
      <c r="S634" s="272"/>
      <c r="T634" s="272"/>
      <c r="U634" s="272"/>
      <c r="V634" s="272"/>
      <c r="W634" s="272"/>
      <c r="X634" s="272"/>
      <c r="Y634" s="272"/>
      <c r="Z634" s="272"/>
      <c r="AA634" s="272"/>
      <c r="AB634" s="272"/>
      <c r="AC634" s="272"/>
      <c r="AD634" s="272"/>
      <c r="AE634" s="272"/>
      <c r="AF634" s="272"/>
      <c r="AG634" s="272"/>
      <c r="AH634" s="272"/>
      <c r="AI634" s="272"/>
    </row>
    <row r="635" spans="2:35" s="278" customFormat="1">
      <c r="B635" s="289"/>
      <c r="C635" s="280"/>
      <c r="G635" s="272"/>
      <c r="H635" s="272"/>
      <c r="I635" s="290"/>
      <c r="J635" s="290"/>
      <c r="K635" s="290"/>
      <c r="L635" s="290"/>
      <c r="M635" s="272"/>
      <c r="O635" s="272"/>
      <c r="P635" s="272"/>
      <c r="Q635" s="272"/>
      <c r="R635" s="272"/>
      <c r="S635" s="272"/>
      <c r="T635" s="272"/>
      <c r="U635" s="272"/>
      <c r="V635" s="272"/>
      <c r="W635" s="272"/>
      <c r="X635" s="272"/>
      <c r="Y635" s="272"/>
      <c r="Z635" s="272"/>
      <c r="AA635" s="272"/>
      <c r="AB635" s="272"/>
      <c r="AC635" s="272"/>
      <c r="AD635" s="272"/>
      <c r="AE635" s="272"/>
      <c r="AF635" s="272"/>
      <c r="AG635" s="272"/>
      <c r="AH635" s="272"/>
      <c r="AI635" s="272"/>
    </row>
    <row r="636" spans="2:35" s="278" customFormat="1">
      <c r="B636" s="289"/>
      <c r="C636" s="280"/>
      <c r="G636" s="272"/>
      <c r="H636" s="272"/>
      <c r="I636" s="290"/>
      <c r="J636" s="290"/>
      <c r="K636" s="290"/>
      <c r="L636" s="290"/>
      <c r="M636" s="272"/>
      <c r="O636" s="272"/>
      <c r="P636" s="272"/>
      <c r="Q636" s="272"/>
      <c r="R636" s="272"/>
      <c r="S636" s="272"/>
      <c r="T636" s="272"/>
      <c r="U636" s="272"/>
      <c r="V636" s="272"/>
      <c r="W636" s="272"/>
      <c r="X636" s="272"/>
      <c r="Y636" s="272"/>
      <c r="Z636" s="272"/>
      <c r="AA636" s="272"/>
      <c r="AB636" s="272"/>
      <c r="AC636" s="272"/>
      <c r="AD636" s="272"/>
      <c r="AE636" s="272"/>
      <c r="AF636" s="272"/>
      <c r="AG636" s="272"/>
      <c r="AH636" s="272"/>
      <c r="AI636" s="272"/>
    </row>
    <row r="637" spans="2:35" s="278" customFormat="1">
      <c r="B637" s="289"/>
      <c r="C637" s="280"/>
      <c r="G637" s="272"/>
      <c r="H637" s="272"/>
      <c r="I637" s="290"/>
      <c r="J637" s="290"/>
      <c r="K637" s="290"/>
      <c r="L637" s="290"/>
      <c r="M637" s="272"/>
      <c r="O637" s="272"/>
      <c r="P637" s="272"/>
      <c r="Q637" s="272"/>
      <c r="R637" s="272"/>
      <c r="S637" s="272"/>
      <c r="T637" s="272"/>
      <c r="U637" s="272"/>
      <c r="V637" s="272"/>
      <c r="W637" s="272"/>
      <c r="X637" s="272"/>
      <c r="Y637" s="272"/>
      <c r="Z637" s="272"/>
      <c r="AA637" s="272"/>
      <c r="AB637" s="272"/>
      <c r="AC637" s="272"/>
      <c r="AD637" s="272"/>
      <c r="AE637" s="272"/>
      <c r="AF637" s="272"/>
      <c r="AG637" s="272"/>
      <c r="AH637" s="272"/>
      <c r="AI637" s="272"/>
    </row>
    <row r="638" spans="2:35" s="278" customFormat="1">
      <c r="B638" s="289"/>
      <c r="C638" s="280"/>
      <c r="G638" s="272"/>
      <c r="H638" s="272"/>
      <c r="I638" s="290"/>
      <c r="J638" s="290"/>
      <c r="K638" s="290"/>
      <c r="L638" s="290"/>
      <c r="M638" s="272"/>
      <c r="O638" s="272"/>
      <c r="P638" s="272"/>
      <c r="Q638" s="272"/>
      <c r="R638" s="272"/>
      <c r="S638" s="272"/>
      <c r="T638" s="272"/>
      <c r="U638" s="272"/>
      <c r="V638" s="272"/>
      <c r="W638" s="272"/>
      <c r="X638" s="272"/>
      <c r="Y638" s="272"/>
      <c r="Z638" s="272"/>
      <c r="AA638" s="272"/>
      <c r="AB638" s="272"/>
      <c r="AC638" s="272"/>
      <c r="AD638" s="272"/>
      <c r="AE638" s="272"/>
      <c r="AF638" s="272"/>
      <c r="AG638" s="272"/>
      <c r="AH638" s="272"/>
      <c r="AI638" s="272"/>
    </row>
    <row r="639" spans="2:35" s="278" customFormat="1">
      <c r="B639" s="289"/>
      <c r="C639" s="280"/>
      <c r="G639" s="272"/>
      <c r="H639" s="272"/>
      <c r="I639" s="290"/>
      <c r="J639" s="290"/>
      <c r="K639" s="290"/>
      <c r="L639" s="290"/>
      <c r="M639" s="272"/>
      <c r="O639" s="272"/>
      <c r="P639" s="272"/>
      <c r="Q639" s="272"/>
      <c r="R639" s="272"/>
      <c r="S639" s="272"/>
      <c r="T639" s="272"/>
      <c r="U639" s="272"/>
      <c r="V639" s="272"/>
      <c r="W639" s="272"/>
      <c r="X639" s="272"/>
      <c r="Y639" s="272"/>
      <c r="Z639" s="272"/>
      <c r="AA639" s="272"/>
      <c r="AB639" s="272"/>
      <c r="AC639" s="272"/>
      <c r="AD639" s="272"/>
      <c r="AE639" s="272"/>
      <c r="AF639" s="272"/>
      <c r="AG639" s="272"/>
      <c r="AH639" s="272"/>
      <c r="AI639" s="272"/>
    </row>
    <row r="640" spans="2:35" s="278" customFormat="1">
      <c r="B640" s="289"/>
      <c r="C640" s="280"/>
      <c r="G640" s="272"/>
      <c r="H640" s="272"/>
      <c r="I640" s="290"/>
      <c r="J640" s="290"/>
      <c r="K640" s="290"/>
      <c r="L640" s="290"/>
      <c r="M640" s="272"/>
      <c r="O640" s="272"/>
      <c r="P640" s="272"/>
      <c r="Q640" s="272"/>
      <c r="R640" s="272"/>
      <c r="S640" s="272"/>
      <c r="T640" s="272"/>
      <c r="U640" s="272"/>
      <c r="V640" s="272"/>
      <c r="W640" s="272"/>
      <c r="X640" s="272"/>
      <c r="Y640" s="272"/>
      <c r="Z640" s="272"/>
      <c r="AA640" s="272"/>
      <c r="AB640" s="272"/>
      <c r="AC640" s="272"/>
      <c r="AD640" s="272"/>
      <c r="AE640" s="272"/>
      <c r="AF640" s="272"/>
      <c r="AG640" s="272"/>
      <c r="AH640" s="272"/>
      <c r="AI640" s="272"/>
    </row>
    <row r="641" spans="2:35" s="278" customFormat="1">
      <c r="B641" s="289"/>
      <c r="C641" s="280"/>
      <c r="G641" s="272"/>
      <c r="H641" s="272"/>
      <c r="I641" s="290"/>
      <c r="J641" s="290"/>
      <c r="K641" s="290"/>
      <c r="L641" s="290"/>
      <c r="M641" s="272"/>
      <c r="O641" s="272"/>
      <c r="P641" s="272"/>
      <c r="Q641" s="272"/>
      <c r="R641" s="272"/>
      <c r="S641" s="272"/>
      <c r="T641" s="272"/>
      <c r="U641" s="272"/>
      <c r="V641" s="272"/>
      <c r="W641" s="272"/>
      <c r="X641" s="272"/>
      <c r="Y641" s="272"/>
      <c r="Z641" s="272"/>
      <c r="AA641" s="272"/>
      <c r="AB641" s="272"/>
      <c r="AC641" s="272"/>
      <c r="AD641" s="272"/>
      <c r="AE641" s="272"/>
      <c r="AF641" s="272"/>
      <c r="AG641" s="272"/>
      <c r="AH641" s="272"/>
      <c r="AI641" s="272"/>
    </row>
    <row r="642" spans="2:35" s="278" customFormat="1">
      <c r="B642" s="289"/>
      <c r="C642" s="280"/>
      <c r="G642" s="272"/>
      <c r="H642" s="272"/>
      <c r="I642" s="290"/>
      <c r="J642" s="290"/>
      <c r="K642" s="290"/>
      <c r="L642" s="290"/>
      <c r="M642" s="272"/>
      <c r="O642" s="272"/>
      <c r="P642" s="272"/>
      <c r="Q642" s="272"/>
      <c r="R642" s="272"/>
      <c r="S642" s="272"/>
      <c r="T642" s="272"/>
      <c r="U642" s="272"/>
      <c r="V642" s="272"/>
      <c r="W642" s="272"/>
      <c r="X642" s="272"/>
      <c r="Y642" s="272"/>
      <c r="Z642" s="272"/>
      <c r="AA642" s="272"/>
      <c r="AB642" s="272"/>
      <c r="AC642" s="272"/>
      <c r="AD642" s="272"/>
      <c r="AE642" s="272"/>
      <c r="AF642" s="272"/>
      <c r="AG642" s="272"/>
      <c r="AH642" s="272"/>
      <c r="AI642" s="272"/>
    </row>
    <row r="643" spans="2:35" s="278" customFormat="1">
      <c r="B643" s="289"/>
      <c r="C643" s="280"/>
      <c r="G643" s="272"/>
      <c r="H643" s="272"/>
      <c r="I643" s="290"/>
      <c r="J643" s="290"/>
      <c r="K643" s="290"/>
      <c r="L643" s="290"/>
      <c r="M643" s="272"/>
      <c r="O643" s="272"/>
      <c r="P643" s="272"/>
      <c r="Q643" s="272"/>
      <c r="R643" s="272"/>
      <c r="S643" s="272"/>
      <c r="T643" s="272"/>
      <c r="U643" s="272"/>
      <c r="V643" s="272"/>
      <c r="W643" s="272"/>
      <c r="X643" s="272"/>
      <c r="Y643" s="272"/>
      <c r="Z643" s="272"/>
      <c r="AA643" s="272"/>
      <c r="AB643" s="272"/>
      <c r="AC643" s="272"/>
      <c r="AD643" s="272"/>
      <c r="AE643" s="272"/>
      <c r="AF643" s="272"/>
      <c r="AG643" s="272"/>
      <c r="AH643" s="272"/>
      <c r="AI643" s="272"/>
    </row>
    <row r="644" spans="2:35" s="278" customFormat="1">
      <c r="B644" s="289"/>
      <c r="C644" s="280"/>
      <c r="G644" s="272"/>
      <c r="H644" s="272"/>
      <c r="I644" s="290"/>
      <c r="J644" s="290"/>
      <c r="K644" s="290"/>
      <c r="L644" s="290"/>
      <c r="M644" s="272"/>
      <c r="O644" s="272"/>
      <c r="P644" s="272"/>
      <c r="Q644" s="272"/>
      <c r="R644" s="272"/>
      <c r="S644" s="272"/>
      <c r="T644" s="272"/>
      <c r="U644" s="272"/>
      <c r="V644" s="272"/>
      <c r="W644" s="272"/>
      <c r="X644" s="272"/>
      <c r="Y644" s="272"/>
      <c r="Z644" s="272"/>
      <c r="AA644" s="272"/>
      <c r="AB644" s="272"/>
      <c r="AC644" s="272"/>
      <c r="AD644" s="272"/>
      <c r="AE644" s="272"/>
      <c r="AF644" s="272"/>
      <c r="AG644" s="272"/>
      <c r="AH644" s="272"/>
      <c r="AI644" s="272"/>
    </row>
    <row r="645" spans="2:35" s="278" customFormat="1">
      <c r="B645" s="289"/>
      <c r="C645" s="280"/>
      <c r="G645" s="272"/>
      <c r="H645" s="272"/>
      <c r="I645" s="290"/>
      <c r="J645" s="290"/>
      <c r="K645" s="290"/>
      <c r="L645" s="290"/>
      <c r="M645" s="272"/>
      <c r="O645" s="272"/>
      <c r="P645" s="272"/>
      <c r="Q645" s="272"/>
      <c r="R645" s="272"/>
      <c r="S645" s="272"/>
      <c r="T645" s="272"/>
      <c r="U645" s="272"/>
      <c r="V645" s="272"/>
      <c r="W645" s="272"/>
      <c r="X645" s="272"/>
      <c r="Y645" s="272"/>
      <c r="Z645" s="272"/>
      <c r="AA645" s="272"/>
      <c r="AB645" s="272"/>
      <c r="AC645" s="272"/>
      <c r="AD645" s="272"/>
      <c r="AE645" s="272"/>
      <c r="AF645" s="272"/>
      <c r="AG645" s="272"/>
      <c r="AH645" s="272"/>
      <c r="AI645" s="272"/>
    </row>
    <row r="646" spans="2:35" s="278" customFormat="1">
      <c r="B646" s="289"/>
      <c r="C646" s="280"/>
      <c r="G646" s="272"/>
      <c r="H646" s="272"/>
      <c r="I646" s="290"/>
      <c r="J646" s="290"/>
      <c r="K646" s="290"/>
      <c r="L646" s="290"/>
      <c r="M646" s="272"/>
      <c r="O646" s="272"/>
      <c r="P646" s="272"/>
      <c r="Q646" s="272"/>
      <c r="R646" s="272"/>
      <c r="S646" s="272"/>
      <c r="T646" s="272"/>
      <c r="U646" s="272"/>
      <c r="V646" s="272"/>
      <c r="W646" s="272"/>
      <c r="X646" s="272"/>
      <c r="Y646" s="272"/>
      <c r="Z646" s="272"/>
      <c r="AA646" s="272"/>
      <c r="AB646" s="272"/>
      <c r="AC646" s="272"/>
      <c r="AD646" s="272"/>
      <c r="AE646" s="272"/>
      <c r="AF646" s="272"/>
      <c r="AG646" s="272"/>
      <c r="AH646" s="272"/>
      <c r="AI646" s="272"/>
    </row>
    <row r="647" spans="2:35" s="278" customFormat="1">
      <c r="B647" s="289"/>
      <c r="C647" s="280"/>
      <c r="G647" s="272"/>
      <c r="H647" s="272"/>
      <c r="I647" s="290"/>
      <c r="J647" s="290"/>
      <c r="K647" s="290"/>
      <c r="L647" s="290"/>
      <c r="M647" s="272"/>
      <c r="O647" s="272"/>
      <c r="P647" s="272"/>
      <c r="Q647" s="272"/>
      <c r="R647" s="272"/>
      <c r="S647" s="272"/>
      <c r="T647" s="272"/>
      <c r="U647" s="272"/>
      <c r="V647" s="272"/>
      <c r="W647" s="272"/>
      <c r="X647" s="272"/>
      <c r="Y647" s="272"/>
      <c r="Z647" s="272"/>
      <c r="AA647" s="272"/>
      <c r="AB647" s="272"/>
      <c r="AC647" s="272"/>
      <c r="AD647" s="272"/>
      <c r="AE647" s="272"/>
      <c r="AF647" s="272"/>
      <c r="AG647" s="272"/>
      <c r="AH647" s="272"/>
      <c r="AI647" s="272"/>
    </row>
    <row r="648" spans="2:35" s="278" customFormat="1">
      <c r="B648" s="289"/>
      <c r="C648" s="280"/>
      <c r="G648" s="272"/>
      <c r="H648" s="272"/>
      <c r="I648" s="290"/>
      <c r="J648" s="290"/>
      <c r="K648" s="290"/>
      <c r="L648" s="290"/>
      <c r="M648" s="272"/>
      <c r="O648" s="272"/>
      <c r="P648" s="272"/>
      <c r="Q648" s="272"/>
      <c r="R648" s="272"/>
      <c r="S648" s="272"/>
      <c r="T648" s="272"/>
      <c r="U648" s="272"/>
      <c r="V648" s="272"/>
      <c r="W648" s="272"/>
      <c r="X648" s="272"/>
      <c r="Y648" s="272"/>
      <c r="Z648" s="272"/>
      <c r="AA648" s="272"/>
      <c r="AB648" s="272"/>
      <c r="AC648" s="272"/>
      <c r="AD648" s="272"/>
      <c r="AE648" s="272"/>
      <c r="AF648" s="272"/>
      <c r="AG648" s="272"/>
      <c r="AH648" s="272"/>
      <c r="AI648" s="272"/>
    </row>
    <row r="649" spans="2:35" s="278" customFormat="1">
      <c r="B649" s="289"/>
      <c r="C649" s="280"/>
      <c r="G649" s="272"/>
      <c r="H649" s="272"/>
      <c r="I649" s="290"/>
      <c r="J649" s="290"/>
      <c r="K649" s="290"/>
      <c r="L649" s="290"/>
      <c r="M649" s="272"/>
      <c r="O649" s="272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  <c r="AA649" s="272"/>
      <c r="AB649" s="272"/>
      <c r="AC649" s="272"/>
      <c r="AD649" s="272"/>
      <c r="AE649" s="272"/>
      <c r="AF649" s="272"/>
      <c r="AG649" s="272"/>
      <c r="AH649" s="272"/>
      <c r="AI649" s="272"/>
    </row>
    <row r="650" spans="2:35" s="278" customFormat="1">
      <c r="B650" s="289"/>
      <c r="C650" s="280"/>
      <c r="G650" s="272"/>
      <c r="H650" s="272"/>
      <c r="I650" s="290"/>
      <c r="J650" s="290"/>
      <c r="K650" s="290"/>
      <c r="L650" s="290"/>
      <c r="M650" s="272"/>
      <c r="O650" s="272"/>
      <c r="P650" s="272"/>
      <c r="Q650" s="272"/>
      <c r="R650" s="272"/>
      <c r="S650" s="272"/>
      <c r="T650" s="272"/>
      <c r="U650" s="272"/>
      <c r="V650" s="272"/>
      <c r="W650" s="272"/>
      <c r="X650" s="272"/>
      <c r="Y650" s="272"/>
      <c r="Z650" s="272"/>
      <c r="AA650" s="272"/>
      <c r="AB650" s="272"/>
      <c r="AC650" s="272"/>
      <c r="AD650" s="272"/>
      <c r="AE650" s="272"/>
      <c r="AF650" s="272"/>
      <c r="AG650" s="272"/>
      <c r="AH650" s="272"/>
      <c r="AI650" s="272"/>
    </row>
    <row r="651" spans="2:35" s="278" customFormat="1">
      <c r="B651" s="289"/>
      <c r="C651" s="280"/>
      <c r="G651" s="272"/>
      <c r="H651" s="272"/>
      <c r="I651" s="290"/>
      <c r="J651" s="290"/>
      <c r="K651" s="290"/>
      <c r="L651" s="290"/>
      <c r="M651" s="272"/>
      <c r="O651" s="272"/>
      <c r="P651" s="272"/>
      <c r="Q651" s="272"/>
      <c r="R651" s="272"/>
      <c r="S651" s="272"/>
      <c r="T651" s="272"/>
      <c r="U651" s="272"/>
      <c r="V651" s="272"/>
      <c r="W651" s="272"/>
      <c r="X651" s="272"/>
      <c r="Y651" s="272"/>
      <c r="Z651" s="272"/>
      <c r="AA651" s="272"/>
      <c r="AB651" s="272"/>
      <c r="AC651" s="272"/>
      <c r="AD651" s="272"/>
      <c r="AE651" s="272"/>
      <c r="AF651" s="272"/>
      <c r="AG651" s="272"/>
      <c r="AH651" s="272"/>
      <c r="AI651" s="272"/>
    </row>
    <row r="652" spans="2:35" s="278" customFormat="1">
      <c r="B652" s="289"/>
      <c r="C652" s="280"/>
      <c r="G652" s="272"/>
      <c r="H652" s="272"/>
      <c r="I652" s="290"/>
      <c r="J652" s="290"/>
      <c r="K652" s="290"/>
      <c r="L652" s="290"/>
      <c r="M652" s="272"/>
      <c r="O652" s="272"/>
      <c r="P652" s="272"/>
      <c r="Q652" s="272"/>
      <c r="R652" s="272"/>
      <c r="S652" s="272"/>
      <c r="T652" s="272"/>
      <c r="U652" s="272"/>
      <c r="V652" s="272"/>
      <c r="W652" s="272"/>
      <c r="X652" s="272"/>
      <c r="Y652" s="272"/>
      <c r="Z652" s="272"/>
      <c r="AA652" s="272"/>
      <c r="AB652" s="272"/>
      <c r="AC652" s="272"/>
      <c r="AD652" s="272"/>
      <c r="AE652" s="272"/>
      <c r="AF652" s="272"/>
      <c r="AG652" s="272"/>
      <c r="AH652" s="272"/>
      <c r="AI652" s="272"/>
    </row>
    <row r="653" spans="2:35" s="278" customFormat="1">
      <c r="B653" s="289"/>
      <c r="C653" s="280"/>
      <c r="G653" s="272"/>
      <c r="H653" s="272"/>
      <c r="I653" s="290"/>
      <c r="J653" s="290"/>
      <c r="K653" s="290"/>
      <c r="L653" s="290"/>
      <c r="M653" s="272"/>
      <c r="O653" s="272"/>
      <c r="P653" s="272"/>
      <c r="Q653" s="272"/>
      <c r="R653" s="272"/>
      <c r="S653" s="272"/>
      <c r="T653" s="272"/>
      <c r="U653" s="272"/>
      <c r="V653" s="272"/>
      <c r="W653" s="272"/>
      <c r="X653" s="272"/>
      <c r="Y653" s="272"/>
      <c r="Z653" s="272"/>
      <c r="AA653" s="272"/>
      <c r="AB653" s="272"/>
      <c r="AC653" s="272"/>
      <c r="AD653" s="272"/>
      <c r="AE653" s="272"/>
      <c r="AF653" s="272"/>
      <c r="AG653" s="272"/>
      <c r="AH653" s="272"/>
      <c r="AI653" s="272"/>
    </row>
    <row r="654" spans="2:35" s="278" customFormat="1">
      <c r="B654" s="289"/>
      <c r="C654" s="280"/>
      <c r="G654" s="272"/>
      <c r="H654" s="272"/>
      <c r="I654" s="290"/>
      <c r="J654" s="290"/>
      <c r="K654" s="290"/>
      <c r="L654" s="290"/>
      <c r="M654" s="272"/>
      <c r="O654" s="272"/>
      <c r="P654" s="272"/>
      <c r="Q654" s="272"/>
      <c r="R654" s="272"/>
      <c r="S654" s="272"/>
      <c r="T654" s="272"/>
      <c r="U654" s="272"/>
      <c r="V654" s="272"/>
      <c r="W654" s="272"/>
      <c r="X654" s="272"/>
      <c r="Y654" s="272"/>
      <c r="Z654" s="272"/>
      <c r="AA654" s="272"/>
      <c r="AB654" s="272"/>
      <c r="AC654" s="272"/>
      <c r="AD654" s="272"/>
      <c r="AE654" s="272"/>
      <c r="AF654" s="272"/>
      <c r="AG654" s="272"/>
      <c r="AH654" s="272"/>
      <c r="AI654" s="272"/>
    </row>
    <row r="655" spans="2:35" s="278" customFormat="1">
      <c r="B655" s="289"/>
      <c r="C655" s="280"/>
      <c r="G655" s="272"/>
      <c r="H655" s="272"/>
      <c r="I655" s="290"/>
      <c r="J655" s="290"/>
      <c r="K655" s="290"/>
      <c r="L655" s="290"/>
      <c r="M655" s="272"/>
      <c r="O655" s="272"/>
      <c r="P655" s="272"/>
      <c r="Q655" s="272"/>
      <c r="R655" s="272"/>
      <c r="S655" s="272"/>
      <c r="T655" s="272"/>
      <c r="U655" s="272"/>
      <c r="V655" s="272"/>
      <c r="W655" s="272"/>
      <c r="X655" s="272"/>
      <c r="Y655" s="272"/>
      <c r="Z655" s="272"/>
      <c r="AA655" s="272"/>
      <c r="AB655" s="272"/>
      <c r="AC655" s="272"/>
      <c r="AD655" s="272"/>
      <c r="AE655" s="272"/>
      <c r="AF655" s="272"/>
      <c r="AG655" s="272"/>
      <c r="AH655" s="272"/>
      <c r="AI655" s="272"/>
    </row>
    <row r="656" spans="2:35" s="278" customFormat="1">
      <c r="B656" s="289"/>
      <c r="C656" s="280"/>
      <c r="G656" s="272"/>
      <c r="H656" s="272"/>
      <c r="I656" s="290"/>
      <c r="J656" s="290"/>
      <c r="K656" s="290"/>
      <c r="L656" s="290"/>
      <c r="M656" s="272"/>
      <c r="O656" s="272"/>
      <c r="P656" s="272"/>
      <c r="Q656" s="272"/>
      <c r="R656" s="272"/>
      <c r="S656" s="272"/>
      <c r="T656" s="272"/>
      <c r="U656" s="272"/>
      <c r="V656" s="272"/>
      <c r="W656" s="272"/>
      <c r="X656" s="272"/>
      <c r="Y656" s="272"/>
      <c r="Z656" s="272"/>
      <c r="AA656" s="272"/>
      <c r="AB656" s="272"/>
      <c r="AC656" s="272"/>
      <c r="AD656" s="272"/>
      <c r="AE656" s="272"/>
      <c r="AF656" s="272"/>
      <c r="AG656" s="272"/>
      <c r="AH656" s="272"/>
      <c r="AI656" s="272"/>
    </row>
    <row r="657" spans="2:35" s="278" customFormat="1">
      <c r="B657" s="289"/>
      <c r="C657" s="280"/>
      <c r="G657" s="272"/>
      <c r="H657" s="272"/>
      <c r="I657" s="290"/>
      <c r="J657" s="290"/>
      <c r="K657" s="290"/>
      <c r="L657" s="290"/>
      <c r="M657" s="272"/>
      <c r="O657" s="272"/>
      <c r="P657" s="272"/>
      <c r="Q657" s="272"/>
      <c r="R657" s="272"/>
      <c r="S657" s="272"/>
      <c r="T657" s="272"/>
      <c r="U657" s="272"/>
      <c r="V657" s="272"/>
      <c r="W657" s="272"/>
      <c r="X657" s="272"/>
      <c r="Y657" s="272"/>
      <c r="Z657" s="272"/>
      <c r="AA657" s="272"/>
      <c r="AB657" s="272"/>
      <c r="AC657" s="272"/>
      <c r="AD657" s="272"/>
      <c r="AE657" s="272"/>
      <c r="AF657" s="272"/>
      <c r="AG657" s="272"/>
      <c r="AH657" s="272"/>
      <c r="AI657" s="272"/>
    </row>
    <row r="658" spans="2:35" s="278" customFormat="1">
      <c r="B658" s="289"/>
      <c r="C658" s="280"/>
      <c r="G658" s="272"/>
      <c r="H658" s="272"/>
      <c r="I658" s="290"/>
      <c r="J658" s="290"/>
      <c r="K658" s="290"/>
      <c r="L658" s="290"/>
      <c r="M658" s="272"/>
      <c r="O658" s="272"/>
      <c r="P658" s="272"/>
      <c r="Q658" s="272"/>
      <c r="R658" s="272"/>
      <c r="S658" s="272"/>
      <c r="T658" s="272"/>
      <c r="U658" s="272"/>
      <c r="V658" s="272"/>
      <c r="W658" s="272"/>
      <c r="X658" s="272"/>
      <c r="Y658" s="272"/>
      <c r="Z658" s="272"/>
      <c r="AA658" s="272"/>
      <c r="AB658" s="272"/>
      <c r="AC658" s="272"/>
      <c r="AD658" s="272"/>
      <c r="AE658" s="272"/>
      <c r="AF658" s="272"/>
      <c r="AG658" s="272"/>
      <c r="AH658" s="272"/>
      <c r="AI658" s="272"/>
    </row>
    <row r="659" spans="2:35" s="278" customFormat="1">
      <c r="B659" s="289"/>
      <c r="C659" s="280"/>
      <c r="G659" s="272"/>
      <c r="H659" s="272"/>
      <c r="I659" s="290"/>
      <c r="J659" s="290"/>
      <c r="K659" s="290"/>
      <c r="L659" s="290"/>
      <c r="M659" s="272"/>
      <c r="O659" s="272"/>
      <c r="P659" s="272"/>
      <c r="Q659" s="272"/>
      <c r="R659" s="272"/>
      <c r="S659" s="272"/>
      <c r="T659" s="272"/>
      <c r="U659" s="272"/>
      <c r="V659" s="272"/>
      <c r="W659" s="272"/>
      <c r="X659" s="272"/>
      <c r="Y659" s="272"/>
      <c r="Z659" s="272"/>
      <c r="AA659" s="272"/>
      <c r="AB659" s="272"/>
      <c r="AC659" s="272"/>
      <c r="AD659" s="272"/>
      <c r="AE659" s="272"/>
      <c r="AF659" s="272"/>
      <c r="AG659" s="272"/>
      <c r="AH659" s="272"/>
      <c r="AI659" s="272"/>
    </row>
    <row r="660" spans="2:35" s="278" customFormat="1">
      <c r="B660" s="289"/>
      <c r="C660" s="280"/>
      <c r="G660" s="272"/>
      <c r="H660" s="272"/>
      <c r="I660" s="290"/>
      <c r="J660" s="290"/>
      <c r="K660" s="290"/>
      <c r="L660" s="290"/>
      <c r="M660" s="272"/>
      <c r="O660" s="272"/>
      <c r="P660" s="272"/>
      <c r="Q660" s="272"/>
      <c r="R660" s="272"/>
      <c r="S660" s="272"/>
      <c r="T660" s="272"/>
      <c r="U660" s="272"/>
      <c r="V660" s="272"/>
      <c r="W660" s="272"/>
      <c r="X660" s="272"/>
      <c r="Y660" s="272"/>
      <c r="Z660" s="272"/>
      <c r="AA660" s="272"/>
      <c r="AB660" s="272"/>
      <c r="AC660" s="272"/>
      <c r="AD660" s="272"/>
      <c r="AE660" s="272"/>
      <c r="AF660" s="272"/>
      <c r="AG660" s="272"/>
      <c r="AH660" s="272"/>
      <c r="AI660" s="272"/>
    </row>
    <row r="661" spans="2:35" s="278" customFormat="1">
      <c r="B661" s="289"/>
      <c r="C661" s="280"/>
      <c r="G661" s="272"/>
      <c r="H661" s="272"/>
      <c r="I661" s="290"/>
      <c r="J661" s="290"/>
      <c r="K661" s="290"/>
      <c r="L661" s="290"/>
      <c r="M661" s="272"/>
      <c r="O661" s="272"/>
      <c r="P661" s="272"/>
      <c r="Q661" s="272"/>
      <c r="R661" s="272"/>
      <c r="S661" s="272"/>
      <c r="T661" s="272"/>
      <c r="U661" s="272"/>
      <c r="V661" s="272"/>
      <c r="W661" s="272"/>
      <c r="X661" s="272"/>
      <c r="Y661" s="272"/>
      <c r="Z661" s="272"/>
      <c r="AA661" s="272"/>
      <c r="AB661" s="272"/>
      <c r="AC661" s="272"/>
      <c r="AD661" s="272"/>
      <c r="AE661" s="272"/>
      <c r="AF661" s="272"/>
      <c r="AG661" s="272"/>
      <c r="AH661" s="272"/>
      <c r="AI661" s="272"/>
    </row>
    <row r="662" spans="2:35" s="278" customFormat="1">
      <c r="B662" s="289"/>
      <c r="C662" s="280"/>
      <c r="G662" s="272"/>
      <c r="H662" s="272"/>
      <c r="I662" s="290"/>
      <c r="J662" s="290"/>
      <c r="K662" s="290"/>
      <c r="L662" s="290"/>
      <c r="M662" s="272"/>
      <c r="O662" s="272"/>
      <c r="P662" s="272"/>
      <c r="Q662" s="272"/>
      <c r="R662" s="272"/>
      <c r="S662" s="272"/>
      <c r="T662" s="272"/>
      <c r="U662" s="272"/>
      <c r="V662" s="272"/>
      <c r="W662" s="272"/>
      <c r="X662" s="272"/>
      <c r="Y662" s="272"/>
      <c r="Z662" s="272"/>
      <c r="AA662" s="272"/>
      <c r="AB662" s="272"/>
      <c r="AC662" s="272"/>
      <c r="AD662" s="272"/>
      <c r="AE662" s="272"/>
      <c r="AF662" s="272"/>
      <c r="AG662" s="272"/>
      <c r="AH662" s="272"/>
      <c r="AI662" s="272"/>
    </row>
    <row r="663" spans="2:35" s="278" customFormat="1">
      <c r="B663" s="289"/>
      <c r="C663" s="280"/>
      <c r="G663" s="272"/>
      <c r="H663" s="272"/>
      <c r="I663" s="290"/>
      <c r="J663" s="290"/>
      <c r="K663" s="290"/>
      <c r="L663" s="290"/>
      <c r="M663" s="272"/>
      <c r="O663" s="272"/>
      <c r="P663" s="272"/>
      <c r="Q663" s="272"/>
      <c r="R663" s="272"/>
      <c r="S663" s="272"/>
      <c r="T663" s="272"/>
      <c r="U663" s="272"/>
      <c r="V663" s="272"/>
      <c r="W663" s="272"/>
      <c r="X663" s="272"/>
      <c r="Y663" s="272"/>
      <c r="Z663" s="272"/>
      <c r="AA663" s="272"/>
      <c r="AB663" s="272"/>
      <c r="AC663" s="272"/>
      <c r="AD663" s="272"/>
      <c r="AE663" s="272"/>
      <c r="AF663" s="272"/>
      <c r="AG663" s="272"/>
      <c r="AH663" s="272"/>
      <c r="AI663" s="272"/>
    </row>
    <row r="664" spans="2:35" s="278" customFormat="1">
      <c r="B664" s="289"/>
      <c r="C664" s="280"/>
      <c r="G664" s="272"/>
      <c r="H664" s="272"/>
      <c r="I664" s="290"/>
      <c r="J664" s="290"/>
      <c r="K664" s="290"/>
      <c r="L664" s="290"/>
      <c r="M664" s="272"/>
      <c r="O664" s="272"/>
      <c r="P664" s="272"/>
      <c r="Q664" s="272"/>
      <c r="R664" s="272"/>
      <c r="S664" s="272"/>
      <c r="T664" s="272"/>
      <c r="U664" s="272"/>
      <c r="V664" s="272"/>
      <c r="W664" s="272"/>
      <c r="X664" s="272"/>
      <c r="Y664" s="272"/>
      <c r="Z664" s="272"/>
      <c r="AA664" s="272"/>
      <c r="AB664" s="272"/>
      <c r="AC664" s="272"/>
      <c r="AD664" s="272"/>
      <c r="AE664" s="272"/>
      <c r="AF664" s="272"/>
      <c r="AG664" s="272"/>
      <c r="AH664" s="272"/>
      <c r="AI664" s="272"/>
    </row>
    <row r="665" spans="2:35" s="278" customFormat="1">
      <c r="B665" s="289"/>
      <c r="C665" s="280"/>
      <c r="G665" s="272"/>
      <c r="H665" s="272"/>
      <c r="I665" s="290"/>
      <c r="J665" s="290"/>
      <c r="K665" s="290"/>
      <c r="L665" s="290"/>
      <c r="M665" s="272"/>
      <c r="O665" s="272"/>
      <c r="P665" s="272"/>
      <c r="Q665" s="272"/>
      <c r="R665" s="272"/>
      <c r="S665" s="272"/>
      <c r="T665" s="272"/>
      <c r="U665" s="272"/>
      <c r="V665" s="272"/>
      <c r="W665" s="272"/>
      <c r="X665" s="272"/>
      <c r="Y665" s="272"/>
      <c r="Z665" s="272"/>
      <c r="AA665" s="272"/>
      <c r="AB665" s="272"/>
      <c r="AC665" s="272"/>
      <c r="AD665" s="272"/>
      <c r="AE665" s="272"/>
      <c r="AF665" s="272"/>
      <c r="AG665" s="272"/>
      <c r="AH665" s="272"/>
      <c r="AI665" s="272"/>
    </row>
    <row r="666" spans="2:35" s="278" customFormat="1">
      <c r="B666" s="289"/>
      <c r="C666" s="280"/>
      <c r="G666" s="272"/>
      <c r="H666" s="272"/>
      <c r="I666" s="290"/>
      <c r="J666" s="290"/>
      <c r="K666" s="290"/>
      <c r="L666" s="290"/>
      <c r="M666" s="272"/>
      <c r="O666" s="272"/>
      <c r="P666" s="272"/>
      <c r="Q666" s="272"/>
      <c r="R666" s="272"/>
      <c r="S666" s="272"/>
      <c r="T666" s="272"/>
      <c r="U666" s="272"/>
      <c r="V666" s="272"/>
      <c r="W666" s="272"/>
      <c r="X666" s="272"/>
      <c r="Y666" s="272"/>
      <c r="Z666" s="272"/>
      <c r="AA666" s="272"/>
      <c r="AB666" s="272"/>
      <c r="AC666" s="272"/>
      <c r="AD666" s="272"/>
      <c r="AE666" s="272"/>
      <c r="AF666" s="272"/>
      <c r="AG666" s="272"/>
      <c r="AH666" s="272"/>
      <c r="AI666" s="272"/>
    </row>
    <row r="667" spans="2:35" s="278" customFormat="1">
      <c r="B667" s="289"/>
      <c r="C667" s="280"/>
      <c r="G667" s="272"/>
      <c r="H667" s="272"/>
      <c r="I667" s="290"/>
      <c r="J667" s="290"/>
      <c r="K667" s="290"/>
      <c r="L667" s="290"/>
      <c r="M667" s="272"/>
      <c r="O667" s="272"/>
      <c r="P667" s="272"/>
      <c r="Q667" s="272"/>
      <c r="R667" s="272"/>
      <c r="S667" s="272"/>
      <c r="T667" s="272"/>
      <c r="U667" s="272"/>
      <c r="V667" s="272"/>
      <c r="W667" s="272"/>
      <c r="X667" s="272"/>
      <c r="Y667" s="272"/>
      <c r="Z667" s="272"/>
      <c r="AA667" s="272"/>
      <c r="AB667" s="272"/>
      <c r="AC667" s="272"/>
      <c r="AD667" s="272"/>
      <c r="AE667" s="272"/>
      <c r="AF667" s="272"/>
      <c r="AG667" s="272"/>
      <c r="AH667" s="272"/>
      <c r="AI667" s="272"/>
    </row>
    <row r="668" spans="2:35" s="278" customFormat="1">
      <c r="B668" s="289"/>
      <c r="C668" s="280"/>
      <c r="G668" s="272"/>
      <c r="H668" s="272"/>
      <c r="I668" s="290"/>
      <c r="J668" s="290"/>
      <c r="K668" s="290"/>
      <c r="L668" s="290"/>
      <c r="M668" s="272"/>
      <c r="O668" s="272"/>
      <c r="P668" s="272"/>
      <c r="Q668" s="272"/>
      <c r="R668" s="272"/>
      <c r="S668" s="272"/>
      <c r="T668" s="272"/>
      <c r="U668" s="272"/>
      <c r="V668" s="272"/>
      <c r="W668" s="272"/>
      <c r="X668" s="272"/>
      <c r="Y668" s="272"/>
      <c r="Z668" s="272"/>
      <c r="AA668" s="272"/>
      <c r="AB668" s="272"/>
      <c r="AC668" s="272"/>
      <c r="AD668" s="272"/>
      <c r="AE668" s="272"/>
      <c r="AF668" s="272"/>
      <c r="AG668" s="272"/>
      <c r="AH668" s="272"/>
      <c r="AI668" s="272"/>
    </row>
    <row r="669" spans="2:35" s="278" customFormat="1">
      <c r="B669" s="289"/>
      <c r="C669" s="280"/>
      <c r="G669" s="272"/>
      <c r="H669" s="272"/>
      <c r="I669" s="290"/>
      <c r="J669" s="290"/>
      <c r="K669" s="290"/>
      <c r="L669" s="290"/>
      <c r="M669" s="272"/>
      <c r="O669" s="272"/>
      <c r="P669" s="272"/>
      <c r="Q669" s="272"/>
      <c r="R669" s="272"/>
      <c r="S669" s="272"/>
      <c r="T669" s="272"/>
      <c r="U669" s="272"/>
      <c r="V669" s="272"/>
      <c r="W669" s="272"/>
      <c r="X669" s="272"/>
      <c r="Y669" s="272"/>
      <c r="Z669" s="272"/>
      <c r="AA669" s="272"/>
      <c r="AB669" s="272"/>
      <c r="AC669" s="272"/>
      <c r="AD669" s="272"/>
      <c r="AE669" s="272"/>
      <c r="AF669" s="272"/>
      <c r="AG669" s="272"/>
      <c r="AH669" s="272"/>
      <c r="AI669" s="272"/>
    </row>
    <row r="670" spans="2:35" s="278" customFormat="1">
      <c r="B670" s="289"/>
      <c r="C670" s="280"/>
      <c r="G670" s="272"/>
      <c r="H670" s="272"/>
      <c r="I670" s="290"/>
      <c r="J670" s="290"/>
      <c r="K670" s="290"/>
      <c r="L670" s="290"/>
      <c r="M670" s="272"/>
      <c r="O670" s="272"/>
      <c r="P670" s="272"/>
      <c r="Q670" s="272"/>
      <c r="R670" s="272"/>
      <c r="S670" s="272"/>
      <c r="T670" s="272"/>
      <c r="U670" s="272"/>
      <c r="V670" s="272"/>
      <c r="W670" s="272"/>
      <c r="X670" s="272"/>
      <c r="Y670" s="272"/>
      <c r="Z670" s="272"/>
      <c r="AA670" s="272"/>
      <c r="AB670" s="272"/>
      <c r="AC670" s="272"/>
      <c r="AD670" s="272"/>
      <c r="AE670" s="272"/>
      <c r="AF670" s="272"/>
      <c r="AG670" s="272"/>
      <c r="AH670" s="272"/>
      <c r="AI670" s="272"/>
    </row>
    <row r="671" spans="2:35" s="278" customFormat="1">
      <c r="B671" s="289"/>
      <c r="C671" s="280"/>
      <c r="G671" s="272"/>
      <c r="H671" s="272"/>
      <c r="I671" s="290"/>
      <c r="J671" s="290"/>
      <c r="K671" s="290"/>
      <c r="L671" s="290"/>
      <c r="M671" s="272"/>
      <c r="O671" s="272"/>
      <c r="P671" s="272"/>
      <c r="Q671" s="272"/>
      <c r="R671" s="272"/>
      <c r="S671" s="272"/>
      <c r="T671" s="272"/>
      <c r="U671" s="272"/>
      <c r="V671" s="272"/>
      <c r="W671" s="272"/>
      <c r="X671" s="272"/>
      <c r="Y671" s="272"/>
      <c r="Z671" s="272"/>
      <c r="AA671" s="272"/>
      <c r="AB671" s="272"/>
      <c r="AC671" s="272"/>
      <c r="AD671" s="272"/>
      <c r="AE671" s="272"/>
      <c r="AF671" s="272"/>
      <c r="AG671" s="272"/>
      <c r="AH671" s="272"/>
      <c r="AI671" s="272"/>
    </row>
    <row r="672" spans="2:35" s="278" customFormat="1">
      <c r="B672" s="289"/>
      <c r="C672" s="280"/>
      <c r="G672" s="272"/>
      <c r="H672" s="272"/>
      <c r="I672" s="290"/>
      <c r="J672" s="290"/>
      <c r="K672" s="290"/>
      <c r="L672" s="290"/>
      <c r="M672" s="272"/>
      <c r="O672" s="272"/>
      <c r="P672" s="272"/>
      <c r="Q672" s="272"/>
      <c r="R672" s="272"/>
      <c r="S672" s="272"/>
      <c r="T672" s="272"/>
      <c r="U672" s="272"/>
      <c r="V672" s="272"/>
      <c r="W672" s="272"/>
      <c r="X672" s="272"/>
      <c r="Y672" s="272"/>
      <c r="Z672" s="272"/>
      <c r="AA672" s="272"/>
      <c r="AB672" s="272"/>
      <c r="AC672" s="272"/>
      <c r="AD672" s="272"/>
      <c r="AE672" s="272"/>
      <c r="AF672" s="272"/>
      <c r="AG672" s="272"/>
      <c r="AH672" s="272"/>
      <c r="AI672" s="272"/>
    </row>
    <row r="673" spans="2:35" s="278" customFormat="1">
      <c r="B673" s="289"/>
      <c r="C673" s="280"/>
      <c r="G673" s="272"/>
      <c r="H673" s="272"/>
      <c r="I673" s="290"/>
      <c r="J673" s="290"/>
      <c r="K673" s="290"/>
      <c r="L673" s="290"/>
      <c r="M673" s="272"/>
      <c r="O673" s="272"/>
      <c r="P673" s="272"/>
      <c r="Q673" s="272"/>
      <c r="R673" s="272"/>
      <c r="S673" s="272"/>
      <c r="T673" s="272"/>
      <c r="U673" s="272"/>
      <c r="V673" s="272"/>
      <c r="W673" s="272"/>
      <c r="X673" s="272"/>
      <c r="Y673" s="272"/>
      <c r="Z673" s="272"/>
      <c r="AA673" s="272"/>
      <c r="AB673" s="272"/>
      <c r="AC673" s="272"/>
      <c r="AD673" s="272"/>
      <c r="AE673" s="272"/>
      <c r="AF673" s="272"/>
      <c r="AG673" s="272"/>
      <c r="AH673" s="272"/>
      <c r="AI673" s="272"/>
    </row>
    <row r="674" spans="2:35" s="278" customFormat="1">
      <c r="B674" s="289"/>
      <c r="C674" s="280"/>
      <c r="G674" s="272"/>
      <c r="H674" s="272"/>
      <c r="I674" s="290"/>
      <c r="J674" s="290"/>
      <c r="K674" s="290"/>
      <c r="L674" s="290"/>
      <c r="M674" s="272"/>
      <c r="O674" s="272"/>
      <c r="P674" s="272"/>
      <c r="Q674" s="272"/>
      <c r="R674" s="272"/>
      <c r="S674" s="272"/>
      <c r="T674" s="272"/>
      <c r="U674" s="272"/>
      <c r="V674" s="272"/>
      <c r="W674" s="272"/>
      <c r="X674" s="272"/>
      <c r="Y674" s="272"/>
      <c r="Z674" s="272"/>
      <c r="AA674" s="272"/>
      <c r="AB674" s="272"/>
      <c r="AC674" s="272"/>
      <c r="AD674" s="272"/>
      <c r="AE674" s="272"/>
      <c r="AF674" s="272"/>
      <c r="AG674" s="272"/>
      <c r="AH674" s="272"/>
      <c r="AI674" s="272"/>
    </row>
    <row r="675" spans="2:35" s="278" customFormat="1">
      <c r="B675" s="289"/>
      <c r="C675" s="280"/>
      <c r="G675" s="272"/>
      <c r="H675" s="272"/>
      <c r="I675" s="290"/>
      <c r="J675" s="290"/>
      <c r="K675" s="290"/>
      <c r="L675" s="290"/>
      <c r="M675" s="272"/>
      <c r="O675" s="272"/>
      <c r="P675" s="272"/>
      <c r="Q675" s="272"/>
      <c r="R675" s="272"/>
      <c r="S675" s="272"/>
      <c r="T675" s="272"/>
      <c r="U675" s="272"/>
      <c r="V675" s="272"/>
      <c r="W675" s="272"/>
      <c r="X675" s="272"/>
      <c r="Y675" s="272"/>
      <c r="Z675" s="272"/>
      <c r="AA675" s="272"/>
      <c r="AB675" s="272"/>
      <c r="AC675" s="272"/>
      <c r="AD675" s="272"/>
      <c r="AE675" s="272"/>
      <c r="AF675" s="272"/>
      <c r="AG675" s="272"/>
      <c r="AH675" s="272"/>
      <c r="AI675" s="272"/>
    </row>
    <row r="676" spans="2:35" s="278" customFormat="1">
      <c r="B676" s="289"/>
      <c r="C676" s="280"/>
      <c r="G676" s="272"/>
      <c r="H676" s="272"/>
      <c r="I676" s="290"/>
      <c r="J676" s="290"/>
      <c r="K676" s="290"/>
      <c r="L676" s="290"/>
      <c r="M676" s="272"/>
      <c r="O676" s="272"/>
      <c r="P676" s="272"/>
      <c r="Q676" s="272"/>
      <c r="R676" s="272"/>
      <c r="S676" s="272"/>
      <c r="T676" s="272"/>
      <c r="U676" s="272"/>
      <c r="V676" s="272"/>
      <c r="W676" s="272"/>
      <c r="X676" s="272"/>
      <c r="Y676" s="272"/>
      <c r="Z676" s="272"/>
      <c r="AA676" s="272"/>
      <c r="AB676" s="272"/>
      <c r="AC676" s="272"/>
      <c r="AD676" s="272"/>
      <c r="AE676" s="272"/>
      <c r="AF676" s="272"/>
      <c r="AG676" s="272"/>
      <c r="AH676" s="272"/>
      <c r="AI676" s="272"/>
    </row>
    <row r="677" spans="2:35" s="278" customFormat="1">
      <c r="B677" s="289"/>
      <c r="C677" s="280"/>
      <c r="G677" s="272"/>
      <c r="H677" s="272"/>
      <c r="I677" s="290"/>
      <c r="J677" s="290"/>
      <c r="K677" s="290"/>
      <c r="L677" s="290"/>
      <c r="M677" s="272"/>
      <c r="O677" s="272"/>
      <c r="P677" s="272"/>
      <c r="Q677" s="272"/>
      <c r="R677" s="272"/>
      <c r="S677" s="272"/>
      <c r="T677" s="272"/>
      <c r="U677" s="272"/>
      <c r="V677" s="272"/>
      <c r="W677" s="272"/>
      <c r="X677" s="272"/>
      <c r="Y677" s="272"/>
      <c r="Z677" s="272"/>
      <c r="AA677" s="272"/>
      <c r="AB677" s="272"/>
      <c r="AC677" s="272"/>
      <c r="AD677" s="272"/>
      <c r="AE677" s="272"/>
      <c r="AF677" s="272"/>
      <c r="AG677" s="272"/>
      <c r="AH677" s="272"/>
      <c r="AI677" s="272"/>
    </row>
    <row r="678" spans="2:35" s="278" customFormat="1">
      <c r="B678" s="289"/>
      <c r="C678" s="280"/>
      <c r="G678" s="272"/>
      <c r="H678" s="272"/>
      <c r="I678" s="290"/>
      <c r="J678" s="290"/>
      <c r="K678" s="290"/>
      <c r="L678" s="290"/>
      <c r="M678" s="272"/>
      <c r="O678" s="272"/>
      <c r="P678" s="272"/>
      <c r="Q678" s="272"/>
      <c r="R678" s="272"/>
      <c r="S678" s="272"/>
      <c r="T678" s="272"/>
      <c r="U678" s="272"/>
      <c r="V678" s="272"/>
      <c r="W678" s="272"/>
      <c r="X678" s="272"/>
      <c r="Y678" s="272"/>
      <c r="Z678" s="272"/>
      <c r="AA678" s="272"/>
      <c r="AB678" s="272"/>
      <c r="AC678" s="272"/>
      <c r="AD678" s="272"/>
      <c r="AE678" s="272"/>
      <c r="AF678" s="272"/>
      <c r="AG678" s="272"/>
      <c r="AH678" s="272"/>
      <c r="AI678" s="272"/>
    </row>
    <row r="679" spans="2:35" s="278" customFormat="1">
      <c r="B679" s="289"/>
      <c r="C679" s="280"/>
      <c r="G679" s="272"/>
      <c r="H679" s="272"/>
      <c r="I679" s="290"/>
      <c r="J679" s="290"/>
      <c r="K679" s="290"/>
      <c r="L679" s="290"/>
      <c r="M679" s="272"/>
      <c r="O679" s="272"/>
      <c r="P679" s="272"/>
      <c r="Q679" s="272"/>
      <c r="R679" s="272"/>
      <c r="S679" s="272"/>
      <c r="T679" s="272"/>
      <c r="U679" s="272"/>
      <c r="V679" s="272"/>
      <c r="W679" s="272"/>
      <c r="X679" s="272"/>
      <c r="Y679" s="272"/>
      <c r="Z679" s="272"/>
      <c r="AA679" s="272"/>
      <c r="AB679" s="272"/>
      <c r="AC679" s="272"/>
      <c r="AD679" s="272"/>
      <c r="AE679" s="272"/>
      <c r="AF679" s="272"/>
      <c r="AG679" s="272"/>
      <c r="AH679" s="272"/>
      <c r="AI679" s="272"/>
    </row>
    <row r="680" spans="2:35" s="278" customFormat="1">
      <c r="B680" s="289"/>
      <c r="C680" s="280"/>
      <c r="G680" s="272"/>
      <c r="H680" s="272"/>
      <c r="I680" s="290"/>
      <c r="J680" s="290"/>
      <c r="K680" s="290"/>
      <c r="L680" s="290"/>
      <c r="M680" s="272"/>
      <c r="O680" s="272"/>
      <c r="P680" s="272"/>
      <c r="Q680" s="272"/>
      <c r="R680" s="272"/>
      <c r="S680" s="272"/>
      <c r="T680" s="272"/>
      <c r="U680" s="272"/>
      <c r="V680" s="272"/>
      <c r="W680" s="272"/>
      <c r="X680" s="272"/>
      <c r="Y680" s="272"/>
      <c r="Z680" s="272"/>
      <c r="AA680" s="272"/>
      <c r="AB680" s="272"/>
      <c r="AC680" s="272"/>
      <c r="AD680" s="272"/>
      <c r="AE680" s="272"/>
      <c r="AF680" s="272"/>
      <c r="AG680" s="272"/>
      <c r="AH680" s="272"/>
      <c r="AI680" s="272"/>
    </row>
    <row r="681" spans="2:35" s="278" customFormat="1">
      <c r="B681" s="289"/>
      <c r="C681" s="280"/>
      <c r="G681" s="272"/>
      <c r="H681" s="272"/>
      <c r="I681" s="290"/>
      <c r="J681" s="290"/>
      <c r="K681" s="290"/>
      <c r="L681" s="290"/>
      <c r="M681" s="272"/>
      <c r="O681" s="272"/>
      <c r="P681" s="272"/>
      <c r="Q681" s="272"/>
      <c r="R681" s="272"/>
      <c r="S681" s="272"/>
      <c r="T681" s="272"/>
      <c r="U681" s="272"/>
      <c r="V681" s="272"/>
      <c r="W681" s="272"/>
      <c r="X681" s="272"/>
      <c r="Y681" s="272"/>
      <c r="Z681" s="272"/>
      <c r="AA681" s="272"/>
      <c r="AB681" s="272"/>
      <c r="AC681" s="272"/>
      <c r="AD681" s="272"/>
      <c r="AE681" s="272"/>
      <c r="AF681" s="272"/>
      <c r="AG681" s="272"/>
      <c r="AH681" s="272"/>
      <c r="AI681" s="272"/>
    </row>
    <row r="682" spans="2:35" s="278" customFormat="1">
      <c r="B682" s="289"/>
      <c r="C682" s="280"/>
      <c r="G682" s="272"/>
      <c r="H682" s="272"/>
      <c r="I682" s="290"/>
      <c r="J682" s="290"/>
      <c r="K682" s="290"/>
      <c r="L682" s="290"/>
      <c r="M682" s="272"/>
      <c r="O682" s="272"/>
      <c r="P682" s="272"/>
      <c r="Q682" s="272"/>
      <c r="R682" s="272"/>
      <c r="S682" s="272"/>
      <c r="T682" s="272"/>
      <c r="U682" s="272"/>
      <c r="V682" s="272"/>
      <c r="W682" s="272"/>
      <c r="X682" s="272"/>
      <c r="Y682" s="272"/>
      <c r="Z682" s="272"/>
      <c r="AA682" s="272"/>
      <c r="AB682" s="272"/>
      <c r="AC682" s="272"/>
      <c r="AD682" s="272"/>
      <c r="AE682" s="272"/>
      <c r="AF682" s="272"/>
      <c r="AG682" s="272"/>
      <c r="AH682" s="272"/>
      <c r="AI682" s="272"/>
    </row>
    <row r="683" spans="2:35" s="278" customFormat="1">
      <c r="B683" s="289"/>
      <c r="C683" s="280"/>
      <c r="G683" s="272"/>
      <c r="H683" s="272"/>
      <c r="I683" s="290"/>
      <c r="J683" s="290"/>
      <c r="K683" s="290"/>
      <c r="L683" s="290"/>
      <c r="M683" s="272"/>
      <c r="O683" s="272"/>
      <c r="P683" s="272"/>
      <c r="Q683" s="272"/>
      <c r="R683" s="272"/>
      <c r="S683" s="272"/>
      <c r="T683" s="272"/>
      <c r="U683" s="272"/>
      <c r="V683" s="272"/>
      <c r="W683" s="272"/>
      <c r="X683" s="272"/>
      <c r="Y683" s="272"/>
      <c r="Z683" s="272"/>
      <c r="AA683" s="272"/>
      <c r="AB683" s="272"/>
      <c r="AC683" s="272"/>
      <c r="AD683" s="272"/>
      <c r="AE683" s="272"/>
      <c r="AF683" s="272"/>
      <c r="AG683" s="272"/>
      <c r="AH683" s="272"/>
      <c r="AI683" s="272"/>
    </row>
    <row r="684" spans="2:35" s="278" customFormat="1">
      <c r="B684" s="289"/>
      <c r="C684" s="280"/>
      <c r="G684" s="272"/>
      <c r="H684" s="272"/>
      <c r="I684" s="290"/>
      <c r="J684" s="290"/>
      <c r="K684" s="290"/>
      <c r="L684" s="290"/>
      <c r="M684" s="272"/>
      <c r="O684" s="272"/>
      <c r="P684" s="272"/>
      <c r="Q684" s="272"/>
      <c r="R684" s="272"/>
      <c r="S684" s="272"/>
      <c r="T684" s="272"/>
      <c r="U684" s="272"/>
      <c r="V684" s="272"/>
      <c r="W684" s="272"/>
      <c r="X684" s="272"/>
      <c r="Y684" s="272"/>
      <c r="Z684" s="272"/>
      <c r="AA684" s="272"/>
      <c r="AB684" s="272"/>
      <c r="AC684" s="272"/>
      <c r="AD684" s="272"/>
      <c r="AE684" s="272"/>
      <c r="AF684" s="272"/>
      <c r="AG684" s="272"/>
      <c r="AH684" s="272"/>
      <c r="AI684" s="272"/>
    </row>
    <row r="685" spans="2:35" s="278" customFormat="1">
      <c r="B685" s="289"/>
      <c r="C685" s="280"/>
      <c r="G685" s="272"/>
      <c r="H685" s="272"/>
      <c r="I685" s="290"/>
      <c r="J685" s="290"/>
      <c r="K685" s="290"/>
      <c r="L685" s="290"/>
      <c r="M685" s="272"/>
      <c r="O685" s="272"/>
      <c r="P685" s="272"/>
      <c r="Q685" s="272"/>
      <c r="R685" s="272"/>
      <c r="S685" s="272"/>
      <c r="T685" s="272"/>
      <c r="U685" s="272"/>
      <c r="V685" s="272"/>
      <c r="W685" s="272"/>
      <c r="X685" s="272"/>
      <c r="Y685" s="272"/>
      <c r="Z685" s="272"/>
      <c r="AA685" s="272"/>
      <c r="AB685" s="272"/>
      <c r="AC685" s="272"/>
      <c r="AD685" s="272"/>
      <c r="AE685" s="272"/>
      <c r="AF685" s="272"/>
      <c r="AG685" s="272"/>
      <c r="AH685" s="272"/>
      <c r="AI685" s="272"/>
    </row>
    <row r="686" spans="2:35" s="278" customFormat="1">
      <c r="B686" s="289"/>
      <c r="C686" s="280"/>
      <c r="G686" s="272"/>
      <c r="H686" s="272"/>
      <c r="I686" s="290"/>
      <c r="J686" s="290"/>
      <c r="K686" s="290"/>
      <c r="L686" s="290"/>
      <c r="M686" s="272"/>
      <c r="O686" s="272"/>
      <c r="P686" s="272"/>
      <c r="Q686" s="272"/>
      <c r="R686" s="272"/>
      <c r="S686" s="272"/>
      <c r="T686" s="272"/>
      <c r="U686" s="272"/>
      <c r="V686" s="272"/>
      <c r="W686" s="272"/>
      <c r="X686" s="272"/>
      <c r="Y686" s="272"/>
      <c r="Z686" s="272"/>
      <c r="AA686" s="272"/>
      <c r="AB686" s="272"/>
      <c r="AC686" s="272"/>
      <c r="AD686" s="272"/>
      <c r="AE686" s="272"/>
      <c r="AF686" s="272"/>
      <c r="AG686" s="272"/>
      <c r="AH686" s="272"/>
      <c r="AI686" s="272"/>
    </row>
    <row r="687" spans="2:35" s="278" customFormat="1">
      <c r="B687" s="289"/>
      <c r="C687" s="280"/>
      <c r="G687" s="272"/>
      <c r="H687" s="272"/>
      <c r="I687" s="290"/>
      <c r="J687" s="290"/>
      <c r="K687" s="290"/>
      <c r="L687" s="290"/>
      <c r="M687" s="272"/>
      <c r="O687" s="272"/>
      <c r="P687" s="272"/>
      <c r="Q687" s="272"/>
      <c r="R687" s="272"/>
      <c r="S687" s="272"/>
      <c r="T687" s="272"/>
      <c r="U687" s="272"/>
      <c r="V687" s="272"/>
      <c r="W687" s="272"/>
      <c r="X687" s="272"/>
      <c r="Y687" s="272"/>
      <c r="Z687" s="272"/>
      <c r="AA687" s="272"/>
      <c r="AB687" s="272"/>
      <c r="AC687" s="272"/>
      <c r="AD687" s="272"/>
      <c r="AE687" s="272"/>
      <c r="AF687" s="272"/>
      <c r="AG687" s="272"/>
      <c r="AH687" s="272"/>
      <c r="AI687" s="272"/>
    </row>
    <row r="688" spans="2:35" s="278" customFormat="1">
      <c r="B688" s="289"/>
      <c r="C688" s="280"/>
      <c r="G688" s="272"/>
      <c r="H688" s="272"/>
      <c r="I688" s="290"/>
      <c r="J688" s="290"/>
      <c r="K688" s="290"/>
      <c r="L688" s="290"/>
      <c r="M688" s="272"/>
      <c r="O688" s="272"/>
      <c r="P688" s="272"/>
      <c r="Q688" s="272"/>
      <c r="R688" s="272"/>
      <c r="S688" s="272"/>
      <c r="T688" s="272"/>
      <c r="U688" s="272"/>
      <c r="V688" s="272"/>
      <c r="W688" s="272"/>
      <c r="X688" s="272"/>
      <c r="Y688" s="272"/>
      <c r="Z688" s="272"/>
      <c r="AA688" s="272"/>
      <c r="AB688" s="272"/>
      <c r="AC688" s="272"/>
      <c r="AD688" s="272"/>
      <c r="AE688" s="272"/>
      <c r="AF688" s="272"/>
      <c r="AG688" s="272"/>
      <c r="AH688" s="272"/>
      <c r="AI688" s="272"/>
    </row>
    <row r="689" spans="2:35" s="278" customFormat="1">
      <c r="B689" s="289"/>
      <c r="C689" s="280"/>
      <c r="G689" s="272"/>
      <c r="H689" s="272"/>
      <c r="I689" s="290"/>
      <c r="J689" s="290"/>
      <c r="K689" s="290"/>
      <c r="L689" s="290"/>
      <c r="M689" s="272"/>
      <c r="O689" s="272"/>
      <c r="P689" s="272"/>
      <c r="Q689" s="272"/>
      <c r="R689" s="272"/>
      <c r="S689" s="272"/>
      <c r="T689" s="272"/>
      <c r="U689" s="272"/>
      <c r="V689" s="272"/>
      <c r="W689" s="272"/>
      <c r="X689" s="272"/>
      <c r="Y689" s="272"/>
      <c r="Z689" s="272"/>
      <c r="AA689" s="272"/>
      <c r="AB689" s="272"/>
      <c r="AC689" s="272"/>
      <c r="AD689" s="272"/>
      <c r="AE689" s="272"/>
      <c r="AF689" s="272"/>
      <c r="AG689" s="272"/>
      <c r="AH689" s="272"/>
      <c r="AI689" s="272"/>
    </row>
    <row r="690" spans="2:35" s="278" customFormat="1">
      <c r="B690" s="289"/>
      <c r="C690" s="280"/>
      <c r="G690" s="272"/>
      <c r="H690" s="272"/>
      <c r="I690" s="290"/>
      <c r="J690" s="290"/>
      <c r="K690" s="290"/>
      <c r="L690" s="290"/>
      <c r="M690" s="272"/>
      <c r="O690" s="272"/>
      <c r="P690" s="272"/>
      <c r="Q690" s="272"/>
      <c r="R690" s="272"/>
      <c r="S690" s="272"/>
      <c r="T690" s="272"/>
      <c r="U690" s="272"/>
      <c r="V690" s="272"/>
      <c r="W690" s="272"/>
      <c r="X690" s="272"/>
      <c r="Y690" s="272"/>
      <c r="Z690" s="272"/>
      <c r="AA690" s="272"/>
      <c r="AB690" s="272"/>
      <c r="AC690" s="272"/>
      <c r="AD690" s="272"/>
      <c r="AE690" s="272"/>
      <c r="AF690" s="272"/>
      <c r="AG690" s="272"/>
      <c r="AH690" s="272"/>
      <c r="AI690" s="272"/>
    </row>
    <row r="691" spans="2:35" s="278" customFormat="1">
      <c r="B691" s="289"/>
      <c r="C691" s="280"/>
      <c r="G691" s="272"/>
      <c r="H691" s="272"/>
      <c r="I691" s="290"/>
      <c r="J691" s="290"/>
      <c r="K691" s="290"/>
      <c r="L691" s="290"/>
      <c r="M691" s="272"/>
      <c r="O691" s="272"/>
      <c r="P691" s="272"/>
      <c r="Q691" s="272"/>
      <c r="R691" s="272"/>
      <c r="S691" s="272"/>
      <c r="T691" s="272"/>
      <c r="U691" s="272"/>
      <c r="V691" s="272"/>
      <c r="W691" s="272"/>
      <c r="X691" s="272"/>
      <c r="Y691" s="272"/>
      <c r="Z691" s="272"/>
      <c r="AA691" s="272"/>
      <c r="AB691" s="272"/>
      <c r="AC691" s="272"/>
      <c r="AD691" s="272"/>
      <c r="AE691" s="272"/>
      <c r="AF691" s="272"/>
      <c r="AG691" s="272"/>
      <c r="AH691" s="272"/>
      <c r="AI691" s="272"/>
    </row>
    <row r="692" spans="2:35" s="278" customFormat="1">
      <c r="B692" s="289"/>
      <c r="C692" s="280"/>
      <c r="G692" s="272"/>
      <c r="H692" s="272"/>
      <c r="I692" s="290"/>
      <c r="J692" s="290"/>
      <c r="K692" s="290"/>
      <c r="L692" s="290"/>
      <c r="M692" s="272"/>
      <c r="O692" s="272"/>
      <c r="P692" s="272"/>
      <c r="Q692" s="272"/>
      <c r="R692" s="272"/>
      <c r="S692" s="272"/>
      <c r="T692" s="272"/>
      <c r="U692" s="272"/>
      <c r="V692" s="272"/>
      <c r="W692" s="272"/>
      <c r="X692" s="272"/>
      <c r="Y692" s="272"/>
      <c r="Z692" s="272"/>
      <c r="AA692" s="272"/>
      <c r="AB692" s="272"/>
      <c r="AC692" s="272"/>
      <c r="AD692" s="272"/>
      <c r="AE692" s="272"/>
      <c r="AF692" s="272"/>
      <c r="AG692" s="272"/>
      <c r="AH692" s="272"/>
      <c r="AI692" s="272"/>
    </row>
    <row r="693" spans="2:35" s="278" customFormat="1">
      <c r="B693" s="289"/>
      <c r="C693" s="280"/>
      <c r="G693" s="272"/>
      <c r="H693" s="272"/>
      <c r="I693" s="290"/>
      <c r="J693" s="290"/>
      <c r="K693" s="290"/>
      <c r="L693" s="290"/>
      <c r="M693" s="272"/>
      <c r="O693" s="272"/>
      <c r="P693" s="272"/>
      <c r="Q693" s="272"/>
      <c r="R693" s="272"/>
      <c r="S693" s="272"/>
      <c r="T693" s="272"/>
      <c r="U693" s="272"/>
      <c r="V693" s="272"/>
      <c r="W693" s="272"/>
      <c r="X693" s="272"/>
      <c r="Y693" s="272"/>
      <c r="Z693" s="272"/>
      <c r="AA693" s="272"/>
      <c r="AB693" s="272"/>
      <c r="AC693" s="272"/>
      <c r="AD693" s="272"/>
      <c r="AE693" s="272"/>
      <c r="AF693" s="272"/>
      <c r="AG693" s="272"/>
      <c r="AH693" s="272"/>
      <c r="AI693" s="272"/>
    </row>
    <row r="694" spans="2:35" s="278" customFormat="1">
      <c r="B694" s="289"/>
      <c r="C694" s="280"/>
      <c r="G694" s="272"/>
      <c r="H694" s="272"/>
      <c r="I694" s="290"/>
      <c r="J694" s="290"/>
      <c r="K694" s="290"/>
      <c r="L694" s="290"/>
      <c r="M694" s="272"/>
      <c r="O694" s="272"/>
      <c r="P694" s="272"/>
      <c r="Q694" s="272"/>
      <c r="R694" s="272"/>
      <c r="S694" s="272"/>
      <c r="T694" s="272"/>
      <c r="U694" s="272"/>
      <c r="V694" s="272"/>
      <c r="W694" s="272"/>
      <c r="X694" s="272"/>
      <c r="Y694" s="272"/>
      <c r="Z694" s="272"/>
      <c r="AA694" s="272"/>
      <c r="AB694" s="272"/>
      <c r="AC694" s="272"/>
      <c r="AD694" s="272"/>
      <c r="AE694" s="272"/>
      <c r="AF694" s="272"/>
      <c r="AG694" s="272"/>
      <c r="AH694" s="272"/>
      <c r="AI694" s="272"/>
    </row>
    <row r="695" spans="2:35" s="278" customFormat="1">
      <c r="B695" s="289"/>
      <c r="C695" s="280"/>
      <c r="G695" s="272"/>
      <c r="H695" s="272"/>
      <c r="I695" s="290"/>
      <c r="J695" s="290"/>
      <c r="K695" s="290"/>
      <c r="L695" s="290"/>
      <c r="M695" s="272"/>
      <c r="O695" s="272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  <c r="AA695" s="272"/>
      <c r="AB695" s="272"/>
      <c r="AC695" s="272"/>
      <c r="AD695" s="272"/>
      <c r="AE695" s="272"/>
      <c r="AF695" s="272"/>
      <c r="AG695" s="272"/>
      <c r="AH695" s="272"/>
      <c r="AI695" s="272"/>
    </row>
    <row r="696" spans="2:35" s="278" customFormat="1">
      <c r="B696" s="289"/>
      <c r="C696" s="280"/>
      <c r="G696" s="272"/>
      <c r="H696" s="272"/>
      <c r="I696" s="290"/>
      <c r="J696" s="290"/>
      <c r="K696" s="290"/>
      <c r="L696" s="290"/>
      <c r="M696" s="272"/>
      <c r="O696" s="272"/>
      <c r="P696" s="272"/>
      <c r="Q696" s="272"/>
      <c r="R696" s="272"/>
      <c r="S696" s="272"/>
      <c r="T696" s="272"/>
      <c r="U696" s="272"/>
      <c r="V696" s="272"/>
      <c r="W696" s="272"/>
      <c r="X696" s="272"/>
      <c r="Y696" s="272"/>
      <c r="Z696" s="272"/>
      <c r="AA696" s="272"/>
      <c r="AB696" s="272"/>
      <c r="AC696" s="272"/>
      <c r="AD696" s="272"/>
      <c r="AE696" s="272"/>
      <c r="AF696" s="272"/>
      <c r="AG696" s="272"/>
      <c r="AH696" s="272"/>
      <c r="AI696" s="272"/>
    </row>
    <row r="697" spans="2:35" s="278" customFormat="1">
      <c r="B697" s="289"/>
      <c r="C697" s="280"/>
      <c r="G697" s="272"/>
      <c r="H697" s="272"/>
      <c r="I697" s="290"/>
      <c r="J697" s="290"/>
      <c r="K697" s="290"/>
      <c r="L697" s="290"/>
      <c r="M697" s="272"/>
      <c r="O697" s="272"/>
      <c r="P697" s="272"/>
      <c r="Q697" s="272"/>
      <c r="R697" s="272"/>
      <c r="S697" s="272"/>
      <c r="T697" s="272"/>
      <c r="U697" s="272"/>
      <c r="V697" s="272"/>
      <c r="W697" s="272"/>
      <c r="X697" s="272"/>
      <c r="Y697" s="272"/>
      <c r="Z697" s="272"/>
      <c r="AA697" s="272"/>
      <c r="AB697" s="272"/>
      <c r="AC697" s="272"/>
      <c r="AD697" s="272"/>
      <c r="AE697" s="272"/>
      <c r="AF697" s="272"/>
      <c r="AG697" s="272"/>
      <c r="AH697" s="272"/>
      <c r="AI697" s="272"/>
    </row>
    <row r="698" spans="2:35" s="278" customFormat="1">
      <c r="B698" s="289"/>
      <c r="C698" s="280"/>
      <c r="G698" s="272"/>
      <c r="H698" s="272"/>
      <c r="I698" s="290"/>
      <c r="J698" s="290"/>
      <c r="K698" s="290"/>
      <c r="L698" s="290"/>
      <c r="M698" s="272"/>
      <c r="O698" s="272"/>
      <c r="P698" s="272"/>
      <c r="Q698" s="272"/>
      <c r="R698" s="272"/>
      <c r="S698" s="272"/>
      <c r="T698" s="272"/>
      <c r="U698" s="272"/>
      <c r="V698" s="272"/>
      <c r="W698" s="272"/>
      <c r="X698" s="272"/>
      <c r="Y698" s="272"/>
      <c r="Z698" s="272"/>
      <c r="AA698" s="272"/>
      <c r="AB698" s="272"/>
      <c r="AC698" s="272"/>
      <c r="AD698" s="272"/>
      <c r="AE698" s="272"/>
      <c r="AF698" s="272"/>
      <c r="AG698" s="272"/>
      <c r="AH698" s="272"/>
      <c r="AI698" s="272"/>
    </row>
    <row r="699" spans="2:35" s="278" customFormat="1">
      <c r="B699" s="289"/>
      <c r="C699" s="280"/>
      <c r="G699" s="272"/>
      <c r="H699" s="272"/>
      <c r="I699" s="290"/>
      <c r="J699" s="290"/>
      <c r="K699" s="290"/>
      <c r="L699" s="290"/>
      <c r="M699" s="272"/>
      <c r="O699" s="272"/>
      <c r="P699" s="272"/>
      <c r="Q699" s="272"/>
      <c r="R699" s="272"/>
      <c r="S699" s="272"/>
      <c r="T699" s="272"/>
      <c r="U699" s="272"/>
      <c r="V699" s="272"/>
      <c r="W699" s="272"/>
      <c r="X699" s="272"/>
      <c r="Y699" s="272"/>
      <c r="Z699" s="272"/>
      <c r="AA699" s="272"/>
      <c r="AB699" s="272"/>
      <c r="AC699" s="272"/>
      <c r="AD699" s="272"/>
      <c r="AE699" s="272"/>
      <c r="AF699" s="272"/>
      <c r="AG699" s="272"/>
      <c r="AH699" s="272"/>
      <c r="AI699" s="272"/>
    </row>
    <row r="700" spans="2:35" s="278" customFormat="1">
      <c r="B700" s="289"/>
      <c r="C700" s="280"/>
      <c r="G700" s="272"/>
      <c r="H700" s="272"/>
      <c r="I700" s="290"/>
      <c r="J700" s="290"/>
      <c r="K700" s="290"/>
      <c r="L700" s="290"/>
      <c r="M700" s="272"/>
      <c r="O700" s="272"/>
      <c r="P700" s="272"/>
      <c r="Q700" s="272"/>
      <c r="R700" s="272"/>
      <c r="S700" s="272"/>
      <c r="T700" s="272"/>
      <c r="U700" s="272"/>
      <c r="V700" s="272"/>
      <c r="W700" s="272"/>
      <c r="X700" s="272"/>
      <c r="Y700" s="272"/>
      <c r="Z700" s="272"/>
      <c r="AA700" s="272"/>
      <c r="AB700" s="272"/>
      <c r="AC700" s="272"/>
      <c r="AD700" s="272"/>
      <c r="AE700" s="272"/>
      <c r="AF700" s="272"/>
      <c r="AG700" s="272"/>
      <c r="AH700" s="272"/>
      <c r="AI700" s="272"/>
    </row>
    <row r="701" spans="2:35" s="278" customFormat="1">
      <c r="B701" s="289"/>
      <c r="C701" s="280"/>
      <c r="G701" s="272"/>
      <c r="H701" s="272"/>
      <c r="I701" s="290"/>
      <c r="J701" s="290"/>
      <c r="K701" s="290"/>
      <c r="L701" s="290"/>
      <c r="M701" s="272"/>
      <c r="O701" s="272"/>
      <c r="P701" s="272"/>
      <c r="Q701" s="272"/>
      <c r="R701" s="272"/>
      <c r="S701" s="272"/>
      <c r="T701" s="272"/>
      <c r="U701" s="272"/>
      <c r="V701" s="272"/>
      <c r="W701" s="272"/>
      <c r="X701" s="272"/>
      <c r="Y701" s="272"/>
      <c r="Z701" s="272"/>
      <c r="AA701" s="272"/>
      <c r="AB701" s="272"/>
      <c r="AC701" s="272"/>
      <c r="AD701" s="272"/>
      <c r="AE701" s="272"/>
      <c r="AF701" s="272"/>
      <c r="AG701" s="272"/>
      <c r="AH701" s="272"/>
      <c r="AI701" s="272"/>
    </row>
    <row r="702" spans="2:35" s="278" customFormat="1">
      <c r="B702" s="289"/>
      <c r="C702" s="280"/>
      <c r="G702" s="272"/>
      <c r="H702" s="272"/>
      <c r="I702" s="290"/>
      <c r="J702" s="290"/>
      <c r="K702" s="290"/>
      <c r="L702" s="290"/>
      <c r="M702" s="272"/>
      <c r="O702" s="272"/>
      <c r="P702" s="272"/>
      <c r="Q702" s="272"/>
      <c r="R702" s="272"/>
      <c r="S702" s="272"/>
      <c r="T702" s="272"/>
      <c r="U702" s="272"/>
      <c r="V702" s="272"/>
      <c r="W702" s="272"/>
      <c r="X702" s="272"/>
      <c r="Y702" s="272"/>
      <c r="Z702" s="272"/>
      <c r="AA702" s="272"/>
      <c r="AB702" s="272"/>
      <c r="AC702" s="272"/>
      <c r="AD702" s="272"/>
      <c r="AE702" s="272"/>
      <c r="AF702" s="272"/>
      <c r="AG702" s="272"/>
      <c r="AH702" s="272"/>
      <c r="AI702" s="272"/>
    </row>
    <row r="703" spans="2:35" s="278" customFormat="1">
      <c r="B703" s="289"/>
      <c r="C703" s="280"/>
      <c r="G703" s="272"/>
      <c r="H703" s="272"/>
      <c r="I703" s="290"/>
      <c r="J703" s="290"/>
      <c r="K703" s="290"/>
      <c r="L703" s="290"/>
      <c r="M703" s="272"/>
      <c r="O703" s="272"/>
      <c r="P703" s="272"/>
      <c r="Q703" s="272"/>
      <c r="R703" s="272"/>
      <c r="S703" s="272"/>
      <c r="T703" s="272"/>
      <c r="U703" s="272"/>
      <c r="V703" s="272"/>
      <c r="W703" s="272"/>
      <c r="X703" s="272"/>
      <c r="Y703" s="272"/>
      <c r="Z703" s="272"/>
      <c r="AA703" s="272"/>
      <c r="AB703" s="272"/>
      <c r="AC703" s="272"/>
      <c r="AD703" s="272"/>
      <c r="AE703" s="272"/>
      <c r="AF703" s="272"/>
      <c r="AG703" s="272"/>
      <c r="AH703" s="272"/>
      <c r="AI703" s="272"/>
    </row>
    <row r="704" spans="2:35" s="278" customFormat="1">
      <c r="B704" s="289"/>
      <c r="C704" s="280"/>
      <c r="G704" s="272"/>
      <c r="H704" s="272"/>
      <c r="I704" s="290"/>
      <c r="J704" s="290"/>
      <c r="K704" s="290"/>
      <c r="L704" s="290"/>
      <c r="M704" s="272"/>
      <c r="O704" s="272"/>
      <c r="P704" s="272"/>
      <c r="Q704" s="272"/>
      <c r="R704" s="272"/>
      <c r="S704" s="272"/>
      <c r="T704" s="272"/>
      <c r="U704" s="272"/>
      <c r="V704" s="272"/>
      <c r="W704" s="272"/>
      <c r="X704" s="272"/>
      <c r="Y704" s="272"/>
      <c r="Z704" s="272"/>
      <c r="AA704" s="272"/>
      <c r="AB704" s="272"/>
      <c r="AC704" s="272"/>
      <c r="AD704" s="272"/>
      <c r="AE704" s="272"/>
      <c r="AF704" s="272"/>
      <c r="AG704" s="272"/>
      <c r="AH704" s="272"/>
      <c r="AI704" s="272"/>
    </row>
    <row r="705" spans="2:35" s="278" customFormat="1">
      <c r="B705" s="289"/>
      <c r="C705" s="280"/>
      <c r="G705" s="272"/>
      <c r="H705" s="272"/>
      <c r="I705" s="290"/>
      <c r="J705" s="290"/>
      <c r="K705" s="290"/>
      <c r="L705" s="290"/>
      <c r="M705" s="272"/>
      <c r="O705" s="272"/>
      <c r="P705" s="272"/>
      <c r="Q705" s="272"/>
      <c r="R705" s="272"/>
      <c r="S705" s="272"/>
      <c r="T705" s="272"/>
      <c r="U705" s="272"/>
      <c r="V705" s="272"/>
      <c r="W705" s="272"/>
      <c r="X705" s="272"/>
      <c r="Y705" s="272"/>
      <c r="Z705" s="272"/>
      <c r="AA705" s="272"/>
      <c r="AB705" s="272"/>
      <c r="AC705" s="272"/>
      <c r="AD705" s="272"/>
      <c r="AE705" s="272"/>
      <c r="AF705" s="272"/>
      <c r="AG705" s="272"/>
      <c r="AH705" s="272"/>
      <c r="AI705" s="272"/>
    </row>
    <row r="706" spans="2:35" s="278" customFormat="1">
      <c r="B706" s="289"/>
      <c r="C706" s="280"/>
      <c r="G706" s="272"/>
      <c r="H706" s="272"/>
      <c r="I706" s="290"/>
      <c r="J706" s="290"/>
      <c r="K706" s="290"/>
      <c r="L706" s="290"/>
      <c r="M706" s="272"/>
      <c r="O706" s="272"/>
      <c r="P706" s="272"/>
      <c r="Q706" s="272"/>
      <c r="R706" s="272"/>
      <c r="S706" s="272"/>
      <c r="T706" s="272"/>
      <c r="U706" s="272"/>
      <c r="V706" s="272"/>
      <c r="W706" s="272"/>
      <c r="X706" s="272"/>
      <c r="Y706" s="272"/>
      <c r="Z706" s="272"/>
      <c r="AA706" s="272"/>
      <c r="AB706" s="272"/>
      <c r="AC706" s="272"/>
      <c r="AD706" s="272"/>
      <c r="AE706" s="272"/>
      <c r="AF706" s="272"/>
      <c r="AG706" s="272"/>
      <c r="AH706" s="272"/>
      <c r="AI706" s="272"/>
    </row>
    <row r="707" spans="2:35" s="278" customFormat="1">
      <c r="B707" s="289"/>
      <c r="C707" s="280"/>
      <c r="G707" s="272"/>
      <c r="H707" s="272"/>
      <c r="I707" s="290"/>
      <c r="J707" s="290"/>
      <c r="K707" s="290"/>
      <c r="L707" s="290"/>
      <c r="M707" s="272"/>
      <c r="O707" s="272"/>
      <c r="P707" s="272"/>
      <c r="Q707" s="272"/>
      <c r="R707" s="272"/>
      <c r="S707" s="272"/>
      <c r="T707" s="272"/>
      <c r="U707" s="272"/>
      <c r="V707" s="272"/>
      <c r="W707" s="272"/>
      <c r="X707" s="272"/>
      <c r="Y707" s="272"/>
      <c r="Z707" s="272"/>
      <c r="AA707" s="272"/>
      <c r="AB707" s="272"/>
      <c r="AC707" s="272"/>
      <c r="AD707" s="272"/>
      <c r="AE707" s="272"/>
      <c r="AF707" s="272"/>
      <c r="AG707" s="272"/>
      <c r="AH707" s="272"/>
      <c r="AI707" s="272"/>
    </row>
    <row r="708" spans="2:35" s="278" customFormat="1">
      <c r="B708" s="289"/>
      <c r="C708" s="280"/>
      <c r="G708" s="272"/>
      <c r="H708" s="272"/>
      <c r="I708" s="290"/>
      <c r="J708" s="290"/>
      <c r="K708" s="290"/>
      <c r="L708" s="290"/>
      <c r="M708" s="272"/>
      <c r="O708" s="272"/>
      <c r="P708" s="272"/>
      <c r="Q708" s="272"/>
      <c r="R708" s="272"/>
      <c r="S708" s="272"/>
      <c r="T708" s="272"/>
      <c r="U708" s="272"/>
      <c r="V708" s="272"/>
      <c r="W708" s="272"/>
      <c r="X708" s="272"/>
      <c r="Y708" s="272"/>
      <c r="Z708" s="272"/>
      <c r="AA708" s="272"/>
      <c r="AB708" s="272"/>
      <c r="AC708" s="272"/>
      <c r="AD708" s="272"/>
      <c r="AE708" s="272"/>
      <c r="AF708" s="272"/>
      <c r="AG708" s="272"/>
      <c r="AH708" s="272"/>
      <c r="AI708" s="272"/>
    </row>
    <row r="709" spans="2:35" s="278" customFormat="1">
      <c r="B709" s="289"/>
      <c r="C709" s="280"/>
      <c r="G709" s="272"/>
      <c r="H709" s="272"/>
      <c r="I709" s="290"/>
      <c r="J709" s="290"/>
      <c r="K709" s="290"/>
      <c r="L709" s="290"/>
      <c r="M709" s="272"/>
      <c r="O709" s="272"/>
      <c r="P709" s="272"/>
      <c r="Q709" s="272"/>
      <c r="R709" s="272"/>
      <c r="S709" s="272"/>
      <c r="T709" s="272"/>
      <c r="U709" s="272"/>
      <c r="V709" s="272"/>
      <c r="W709" s="272"/>
      <c r="X709" s="272"/>
      <c r="Y709" s="272"/>
      <c r="Z709" s="272"/>
      <c r="AA709" s="272"/>
      <c r="AB709" s="272"/>
      <c r="AC709" s="272"/>
      <c r="AD709" s="272"/>
      <c r="AE709" s="272"/>
      <c r="AF709" s="272"/>
      <c r="AG709" s="272"/>
      <c r="AH709" s="272"/>
      <c r="AI709" s="272"/>
    </row>
    <row r="710" spans="2:35" s="278" customFormat="1">
      <c r="B710" s="289"/>
      <c r="C710" s="280"/>
      <c r="G710" s="272"/>
      <c r="H710" s="272"/>
      <c r="I710" s="290"/>
      <c r="J710" s="290"/>
      <c r="K710" s="290"/>
      <c r="L710" s="290"/>
      <c r="M710" s="272"/>
      <c r="O710" s="272"/>
      <c r="P710" s="272"/>
      <c r="Q710" s="272"/>
      <c r="R710" s="272"/>
      <c r="S710" s="272"/>
      <c r="T710" s="272"/>
      <c r="U710" s="272"/>
      <c r="V710" s="272"/>
      <c r="W710" s="272"/>
      <c r="X710" s="272"/>
      <c r="Y710" s="272"/>
      <c r="Z710" s="272"/>
      <c r="AA710" s="272"/>
      <c r="AB710" s="272"/>
      <c r="AC710" s="272"/>
      <c r="AD710" s="272"/>
      <c r="AE710" s="272"/>
      <c r="AF710" s="272"/>
      <c r="AG710" s="272"/>
      <c r="AH710" s="272"/>
      <c r="AI710" s="272"/>
    </row>
    <row r="711" spans="2:35" s="278" customFormat="1">
      <c r="B711" s="289"/>
      <c r="C711" s="280"/>
      <c r="G711" s="272"/>
      <c r="H711" s="272"/>
      <c r="I711" s="290"/>
      <c r="J711" s="290"/>
      <c r="K711" s="290"/>
      <c r="L711" s="290"/>
      <c r="M711" s="272"/>
      <c r="O711" s="272"/>
      <c r="P711" s="272"/>
      <c r="Q711" s="272"/>
      <c r="R711" s="272"/>
      <c r="S711" s="272"/>
      <c r="T711" s="272"/>
      <c r="U711" s="272"/>
      <c r="V711" s="272"/>
      <c r="W711" s="272"/>
      <c r="X711" s="272"/>
      <c r="Y711" s="272"/>
      <c r="Z711" s="272"/>
      <c r="AA711" s="272"/>
      <c r="AB711" s="272"/>
      <c r="AC711" s="272"/>
      <c r="AD711" s="272"/>
      <c r="AE711" s="272"/>
      <c r="AF711" s="272"/>
      <c r="AG711" s="272"/>
      <c r="AH711" s="272"/>
      <c r="AI711" s="272"/>
    </row>
    <row r="712" spans="2:35" s="278" customFormat="1">
      <c r="B712" s="289"/>
      <c r="C712" s="280"/>
      <c r="G712" s="272"/>
      <c r="H712" s="272"/>
      <c r="I712" s="290"/>
      <c r="J712" s="290"/>
      <c r="K712" s="290"/>
      <c r="L712" s="290"/>
      <c r="M712" s="272"/>
      <c r="O712" s="272"/>
      <c r="P712" s="272"/>
      <c r="Q712" s="272"/>
      <c r="R712" s="272"/>
      <c r="S712" s="272"/>
      <c r="T712" s="272"/>
      <c r="U712" s="272"/>
      <c r="V712" s="272"/>
      <c r="W712" s="272"/>
      <c r="X712" s="272"/>
      <c r="Y712" s="272"/>
      <c r="Z712" s="272"/>
      <c r="AA712" s="272"/>
      <c r="AB712" s="272"/>
      <c r="AC712" s="272"/>
      <c r="AD712" s="272"/>
      <c r="AE712" s="272"/>
      <c r="AF712" s="272"/>
      <c r="AG712" s="272"/>
      <c r="AH712" s="272"/>
      <c r="AI712" s="272"/>
    </row>
    <row r="713" spans="2:35" s="278" customFormat="1">
      <c r="B713" s="289"/>
      <c r="C713" s="280"/>
      <c r="G713" s="272"/>
      <c r="H713" s="272"/>
      <c r="I713" s="290"/>
      <c r="J713" s="290"/>
      <c r="K713" s="290"/>
      <c r="L713" s="290"/>
      <c r="M713" s="272"/>
      <c r="O713" s="272"/>
      <c r="P713" s="272"/>
      <c r="Q713" s="272"/>
      <c r="R713" s="272"/>
      <c r="S713" s="272"/>
      <c r="T713" s="272"/>
      <c r="U713" s="272"/>
      <c r="V713" s="272"/>
      <c r="W713" s="272"/>
      <c r="X713" s="272"/>
      <c r="Y713" s="272"/>
      <c r="Z713" s="272"/>
      <c r="AA713" s="272"/>
      <c r="AB713" s="272"/>
      <c r="AC713" s="272"/>
      <c r="AD713" s="272"/>
      <c r="AE713" s="272"/>
      <c r="AF713" s="272"/>
      <c r="AG713" s="272"/>
      <c r="AH713" s="272"/>
      <c r="AI713" s="272"/>
    </row>
    <row r="714" spans="2:35" s="278" customFormat="1">
      <c r="B714" s="289"/>
      <c r="C714" s="280"/>
      <c r="G714" s="272"/>
      <c r="H714" s="272"/>
      <c r="I714" s="290"/>
      <c r="J714" s="290"/>
      <c r="K714" s="290"/>
      <c r="L714" s="290"/>
      <c r="M714" s="272"/>
      <c r="O714" s="272"/>
      <c r="P714" s="272"/>
      <c r="Q714" s="272"/>
      <c r="R714" s="272"/>
      <c r="S714" s="272"/>
      <c r="T714" s="272"/>
      <c r="U714" s="272"/>
      <c r="V714" s="272"/>
      <c r="W714" s="272"/>
      <c r="X714" s="272"/>
      <c r="Y714" s="272"/>
      <c r="Z714" s="272"/>
      <c r="AA714" s="272"/>
      <c r="AB714" s="272"/>
      <c r="AC714" s="272"/>
      <c r="AD714" s="272"/>
      <c r="AE714" s="272"/>
      <c r="AF714" s="272"/>
      <c r="AG714" s="272"/>
      <c r="AH714" s="272"/>
      <c r="AI714" s="272"/>
    </row>
    <row r="715" spans="2:35" s="278" customFormat="1">
      <c r="B715" s="289"/>
      <c r="C715" s="280"/>
      <c r="G715" s="272"/>
      <c r="H715" s="272"/>
      <c r="I715" s="290"/>
      <c r="J715" s="290"/>
      <c r="K715" s="290"/>
      <c r="L715" s="290"/>
      <c r="M715" s="272"/>
      <c r="O715" s="272"/>
      <c r="P715" s="272"/>
      <c r="Q715" s="272"/>
      <c r="R715" s="272"/>
      <c r="S715" s="272"/>
      <c r="T715" s="272"/>
      <c r="U715" s="272"/>
      <c r="V715" s="272"/>
      <c r="W715" s="272"/>
      <c r="X715" s="272"/>
      <c r="Y715" s="272"/>
      <c r="Z715" s="272"/>
      <c r="AA715" s="272"/>
      <c r="AB715" s="272"/>
      <c r="AC715" s="272"/>
      <c r="AD715" s="272"/>
      <c r="AE715" s="272"/>
      <c r="AF715" s="272"/>
      <c r="AG715" s="272"/>
      <c r="AH715" s="272"/>
      <c r="AI715" s="272"/>
    </row>
    <row r="716" spans="2:35" s="278" customFormat="1">
      <c r="B716" s="289"/>
      <c r="C716" s="280"/>
      <c r="G716" s="272"/>
      <c r="H716" s="272"/>
      <c r="I716" s="290"/>
      <c r="J716" s="290"/>
      <c r="K716" s="290"/>
      <c r="L716" s="290"/>
      <c r="M716" s="272"/>
      <c r="O716" s="272"/>
      <c r="P716" s="272"/>
      <c r="Q716" s="272"/>
      <c r="R716" s="272"/>
      <c r="S716" s="272"/>
      <c r="T716" s="272"/>
      <c r="U716" s="272"/>
      <c r="V716" s="272"/>
      <c r="W716" s="272"/>
      <c r="X716" s="272"/>
      <c r="Y716" s="272"/>
      <c r="Z716" s="272"/>
      <c r="AA716" s="272"/>
      <c r="AB716" s="272"/>
      <c r="AC716" s="272"/>
      <c r="AD716" s="272"/>
      <c r="AE716" s="272"/>
      <c r="AF716" s="272"/>
      <c r="AG716" s="272"/>
      <c r="AH716" s="272"/>
      <c r="AI716" s="272"/>
    </row>
    <row r="717" spans="2:35" s="278" customFormat="1">
      <c r="B717" s="289"/>
      <c r="C717" s="280"/>
      <c r="G717" s="272"/>
      <c r="H717" s="272"/>
      <c r="I717" s="290"/>
      <c r="J717" s="290"/>
      <c r="K717" s="290"/>
      <c r="L717" s="290"/>
      <c r="M717" s="272"/>
      <c r="O717" s="272"/>
      <c r="P717" s="272"/>
      <c r="Q717" s="272"/>
      <c r="R717" s="272"/>
      <c r="S717" s="272"/>
      <c r="T717" s="272"/>
      <c r="U717" s="272"/>
      <c r="V717" s="272"/>
      <c r="W717" s="272"/>
      <c r="X717" s="272"/>
      <c r="Y717" s="272"/>
      <c r="Z717" s="272"/>
      <c r="AA717" s="272"/>
      <c r="AB717" s="272"/>
      <c r="AC717" s="272"/>
      <c r="AD717" s="272"/>
      <c r="AE717" s="272"/>
      <c r="AF717" s="272"/>
      <c r="AG717" s="272"/>
      <c r="AH717" s="272"/>
      <c r="AI717" s="272"/>
    </row>
    <row r="718" spans="2:35" s="278" customFormat="1">
      <c r="B718" s="289"/>
      <c r="C718" s="280"/>
      <c r="G718" s="272"/>
      <c r="H718" s="272"/>
      <c r="I718" s="290"/>
      <c r="J718" s="290"/>
      <c r="K718" s="290"/>
      <c r="L718" s="290"/>
      <c r="M718" s="272"/>
      <c r="O718" s="272"/>
      <c r="P718" s="272"/>
      <c r="Q718" s="272"/>
      <c r="R718" s="272"/>
      <c r="S718" s="272"/>
      <c r="T718" s="272"/>
      <c r="U718" s="272"/>
      <c r="V718" s="272"/>
      <c r="W718" s="272"/>
      <c r="X718" s="272"/>
      <c r="Y718" s="272"/>
      <c r="Z718" s="272"/>
      <c r="AA718" s="272"/>
      <c r="AB718" s="272"/>
      <c r="AC718" s="272"/>
      <c r="AD718" s="272"/>
      <c r="AE718" s="272"/>
      <c r="AF718" s="272"/>
      <c r="AG718" s="272"/>
      <c r="AH718" s="272"/>
      <c r="AI718" s="272"/>
    </row>
    <row r="719" spans="2:35" s="278" customFormat="1">
      <c r="B719" s="289"/>
      <c r="C719" s="280"/>
      <c r="G719" s="272"/>
      <c r="H719" s="272"/>
      <c r="I719" s="290"/>
      <c r="J719" s="290"/>
      <c r="K719" s="290"/>
      <c r="L719" s="290"/>
      <c r="M719" s="272"/>
      <c r="O719" s="272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  <c r="AA719" s="272"/>
      <c r="AB719" s="272"/>
      <c r="AC719" s="272"/>
      <c r="AD719" s="272"/>
      <c r="AE719" s="272"/>
      <c r="AF719" s="272"/>
      <c r="AG719" s="272"/>
      <c r="AH719" s="272"/>
      <c r="AI719" s="272"/>
    </row>
    <row r="720" spans="2:35" s="278" customFormat="1">
      <c r="B720" s="289"/>
      <c r="C720" s="280"/>
      <c r="G720" s="272"/>
      <c r="H720" s="272"/>
      <c r="I720" s="290"/>
      <c r="J720" s="290"/>
      <c r="K720" s="290"/>
      <c r="L720" s="290"/>
      <c r="M720" s="272"/>
      <c r="O720" s="272"/>
      <c r="P720" s="272"/>
      <c r="Q720" s="272"/>
      <c r="R720" s="272"/>
      <c r="S720" s="272"/>
      <c r="T720" s="272"/>
      <c r="U720" s="272"/>
      <c r="V720" s="272"/>
      <c r="W720" s="272"/>
      <c r="X720" s="272"/>
      <c r="Y720" s="272"/>
      <c r="Z720" s="272"/>
      <c r="AA720" s="272"/>
      <c r="AB720" s="272"/>
      <c r="AC720" s="272"/>
      <c r="AD720" s="272"/>
      <c r="AE720" s="272"/>
      <c r="AF720" s="272"/>
      <c r="AG720" s="272"/>
      <c r="AH720" s="272"/>
      <c r="AI720" s="272"/>
    </row>
    <row r="721" spans="2:35" s="278" customFormat="1">
      <c r="B721" s="289"/>
      <c r="C721" s="280"/>
      <c r="G721" s="272"/>
      <c r="H721" s="272"/>
      <c r="I721" s="290"/>
      <c r="J721" s="290"/>
      <c r="K721" s="290"/>
      <c r="L721" s="290"/>
      <c r="M721" s="272"/>
      <c r="O721" s="272"/>
      <c r="P721" s="272"/>
      <c r="Q721" s="272"/>
      <c r="R721" s="272"/>
      <c r="S721" s="272"/>
      <c r="T721" s="272"/>
      <c r="U721" s="272"/>
      <c r="V721" s="272"/>
      <c r="W721" s="272"/>
      <c r="X721" s="272"/>
      <c r="Y721" s="272"/>
      <c r="Z721" s="272"/>
      <c r="AA721" s="272"/>
      <c r="AB721" s="272"/>
      <c r="AC721" s="272"/>
      <c r="AD721" s="272"/>
      <c r="AE721" s="272"/>
      <c r="AF721" s="272"/>
      <c r="AG721" s="272"/>
      <c r="AH721" s="272"/>
      <c r="AI721" s="272"/>
    </row>
    <row r="722" spans="2:35" s="278" customFormat="1">
      <c r="B722" s="289"/>
      <c r="C722" s="280"/>
      <c r="G722" s="272"/>
      <c r="H722" s="272"/>
      <c r="I722" s="290"/>
      <c r="J722" s="290"/>
      <c r="K722" s="290"/>
      <c r="L722" s="290"/>
      <c r="M722" s="272"/>
      <c r="O722" s="272"/>
      <c r="P722" s="272"/>
      <c r="Q722" s="272"/>
      <c r="R722" s="272"/>
      <c r="S722" s="272"/>
      <c r="T722" s="272"/>
      <c r="U722" s="272"/>
      <c r="V722" s="272"/>
      <c r="W722" s="272"/>
      <c r="X722" s="272"/>
      <c r="Y722" s="272"/>
      <c r="Z722" s="272"/>
      <c r="AA722" s="272"/>
      <c r="AB722" s="272"/>
      <c r="AC722" s="272"/>
      <c r="AD722" s="272"/>
      <c r="AE722" s="272"/>
      <c r="AF722" s="272"/>
      <c r="AG722" s="272"/>
      <c r="AH722" s="272"/>
      <c r="AI722" s="272"/>
    </row>
    <row r="723" spans="2:35" s="278" customFormat="1">
      <c r="B723" s="289"/>
      <c r="C723" s="280"/>
      <c r="G723" s="272"/>
      <c r="H723" s="272"/>
      <c r="I723" s="290"/>
      <c r="J723" s="290"/>
      <c r="K723" s="290"/>
      <c r="L723" s="290"/>
      <c r="M723" s="272"/>
      <c r="O723" s="272"/>
      <c r="P723" s="272"/>
      <c r="Q723" s="272"/>
      <c r="R723" s="272"/>
      <c r="S723" s="272"/>
      <c r="T723" s="272"/>
      <c r="U723" s="272"/>
      <c r="V723" s="272"/>
      <c r="W723" s="272"/>
      <c r="X723" s="272"/>
      <c r="Y723" s="272"/>
      <c r="Z723" s="272"/>
      <c r="AA723" s="272"/>
      <c r="AB723" s="272"/>
      <c r="AC723" s="272"/>
      <c r="AD723" s="272"/>
      <c r="AE723" s="272"/>
      <c r="AF723" s="272"/>
      <c r="AG723" s="272"/>
      <c r="AH723" s="272"/>
      <c r="AI723" s="272"/>
    </row>
    <row r="724" spans="2:35" s="278" customFormat="1">
      <c r="B724" s="289"/>
      <c r="C724" s="280"/>
      <c r="G724" s="272"/>
      <c r="H724" s="272"/>
      <c r="I724" s="290"/>
      <c r="J724" s="290"/>
      <c r="K724" s="290"/>
      <c r="L724" s="290"/>
      <c r="M724" s="272"/>
      <c r="O724" s="272"/>
      <c r="P724" s="272"/>
      <c r="Q724" s="272"/>
      <c r="R724" s="272"/>
      <c r="S724" s="272"/>
      <c r="T724" s="272"/>
      <c r="U724" s="272"/>
      <c r="V724" s="272"/>
      <c r="W724" s="272"/>
      <c r="X724" s="272"/>
      <c r="Y724" s="272"/>
      <c r="Z724" s="272"/>
      <c r="AA724" s="272"/>
      <c r="AB724" s="272"/>
      <c r="AC724" s="272"/>
      <c r="AD724" s="272"/>
      <c r="AE724" s="272"/>
      <c r="AF724" s="272"/>
      <c r="AG724" s="272"/>
      <c r="AH724" s="272"/>
      <c r="AI724" s="272"/>
    </row>
    <row r="725" spans="2:35" s="278" customFormat="1">
      <c r="B725" s="289"/>
      <c r="C725" s="280"/>
      <c r="G725" s="272"/>
      <c r="H725" s="272"/>
      <c r="I725" s="290"/>
      <c r="J725" s="290"/>
      <c r="K725" s="290"/>
      <c r="L725" s="290"/>
      <c r="M725" s="272"/>
      <c r="O725" s="272"/>
      <c r="P725" s="272"/>
      <c r="Q725" s="272"/>
      <c r="R725" s="272"/>
      <c r="S725" s="272"/>
      <c r="T725" s="272"/>
      <c r="U725" s="272"/>
      <c r="V725" s="272"/>
      <c r="W725" s="272"/>
      <c r="X725" s="272"/>
      <c r="Y725" s="272"/>
      <c r="Z725" s="272"/>
      <c r="AA725" s="272"/>
      <c r="AB725" s="272"/>
      <c r="AC725" s="272"/>
      <c r="AD725" s="272"/>
      <c r="AE725" s="272"/>
      <c r="AF725" s="272"/>
      <c r="AG725" s="272"/>
      <c r="AH725" s="272"/>
      <c r="AI725" s="272"/>
    </row>
    <row r="726" spans="2:35" s="278" customFormat="1">
      <c r="B726" s="289"/>
      <c r="C726" s="280"/>
      <c r="G726" s="272"/>
      <c r="H726" s="272"/>
      <c r="I726" s="290"/>
      <c r="J726" s="290"/>
      <c r="K726" s="290"/>
      <c r="L726" s="290"/>
      <c r="M726" s="272"/>
      <c r="O726" s="272"/>
      <c r="P726" s="272"/>
      <c r="Q726" s="272"/>
      <c r="R726" s="272"/>
      <c r="S726" s="272"/>
      <c r="T726" s="272"/>
      <c r="U726" s="272"/>
      <c r="V726" s="272"/>
      <c r="W726" s="272"/>
      <c r="X726" s="272"/>
      <c r="Y726" s="272"/>
      <c r="Z726" s="272"/>
      <c r="AA726" s="272"/>
      <c r="AB726" s="272"/>
      <c r="AC726" s="272"/>
      <c r="AD726" s="272"/>
      <c r="AE726" s="272"/>
      <c r="AF726" s="272"/>
      <c r="AG726" s="272"/>
      <c r="AH726" s="272"/>
      <c r="AI726" s="272"/>
    </row>
    <row r="727" spans="2:35" s="278" customFormat="1">
      <c r="B727" s="289"/>
      <c r="C727" s="280"/>
      <c r="G727" s="272"/>
      <c r="H727" s="272"/>
      <c r="I727" s="290"/>
      <c r="J727" s="290"/>
      <c r="K727" s="290"/>
      <c r="L727" s="290"/>
      <c r="M727" s="272"/>
      <c r="O727" s="272"/>
      <c r="P727" s="272"/>
      <c r="Q727" s="272"/>
      <c r="R727" s="272"/>
      <c r="S727" s="272"/>
      <c r="T727" s="272"/>
      <c r="U727" s="272"/>
      <c r="V727" s="272"/>
      <c r="W727" s="272"/>
      <c r="X727" s="272"/>
      <c r="Y727" s="272"/>
      <c r="Z727" s="272"/>
      <c r="AA727" s="272"/>
      <c r="AB727" s="272"/>
      <c r="AC727" s="272"/>
      <c r="AD727" s="272"/>
      <c r="AE727" s="272"/>
      <c r="AF727" s="272"/>
      <c r="AG727" s="272"/>
      <c r="AH727" s="272"/>
      <c r="AI727" s="272"/>
    </row>
    <row r="728" spans="2:35" s="278" customFormat="1">
      <c r="B728" s="289"/>
      <c r="C728" s="280"/>
      <c r="G728" s="272"/>
      <c r="H728" s="272"/>
      <c r="I728" s="290"/>
      <c r="J728" s="290"/>
      <c r="K728" s="290"/>
      <c r="L728" s="290"/>
      <c r="M728" s="272"/>
      <c r="O728" s="272"/>
      <c r="P728" s="272"/>
      <c r="Q728" s="272"/>
      <c r="R728" s="272"/>
      <c r="S728" s="272"/>
      <c r="T728" s="272"/>
      <c r="U728" s="272"/>
      <c r="V728" s="272"/>
      <c r="W728" s="272"/>
      <c r="X728" s="272"/>
      <c r="Y728" s="272"/>
      <c r="Z728" s="272"/>
      <c r="AA728" s="272"/>
      <c r="AB728" s="272"/>
      <c r="AC728" s="272"/>
      <c r="AD728" s="272"/>
      <c r="AE728" s="272"/>
      <c r="AF728" s="272"/>
      <c r="AG728" s="272"/>
      <c r="AH728" s="272"/>
      <c r="AI728" s="272"/>
    </row>
    <row r="729" spans="2:35" s="278" customFormat="1">
      <c r="B729" s="289"/>
      <c r="C729" s="280"/>
      <c r="G729" s="272"/>
      <c r="H729" s="272"/>
      <c r="I729" s="290"/>
      <c r="J729" s="290"/>
      <c r="K729" s="290"/>
      <c r="L729" s="290"/>
      <c r="M729" s="272"/>
      <c r="O729" s="272"/>
      <c r="P729" s="272"/>
      <c r="Q729" s="272"/>
      <c r="R729" s="272"/>
      <c r="S729" s="272"/>
      <c r="T729" s="272"/>
      <c r="U729" s="272"/>
      <c r="V729" s="272"/>
      <c r="W729" s="272"/>
      <c r="X729" s="272"/>
      <c r="Y729" s="272"/>
      <c r="Z729" s="272"/>
      <c r="AA729" s="272"/>
      <c r="AB729" s="272"/>
      <c r="AC729" s="272"/>
      <c r="AD729" s="272"/>
      <c r="AE729" s="272"/>
      <c r="AF729" s="272"/>
      <c r="AG729" s="272"/>
      <c r="AH729" s="272"/>
      <c r="AI729" s="272"/>
    </row>
    <row r="730" spans="2:35" s="278" customFormat="1">
      <c r="B730" s="289"/>
      <c r="C730" s="280"/>
      <c r="G730" s="272"/>
      <c r="H730" s="272"/>
      <c r="I730" s="290"/>
      <c r="J730" s="290"/>
      <c r="K730" s="290"/>
      <c r="L730" s="290"/>
      <c r="M730" s="272"/>
      <c r="O730" s="272"/>
      <c r="P730" s="272"/>
      <c r="Q730" s="272"/>
      <c r="R730" s="272"/>
      <c r="S730" s="272"/>
      <c r="T730" s="272"/>
      <c r="U730" s="272"/>
      <c r="V730" s="272"/>
      <c r="W730" s="272"/>
      <c r="X730" s="272"/>
      <c r="Y730" s="272"/>
      <c r="Z730" s="272"/>
      <c r="AA730" s="272"/>
      <c r="AB730" s="272"/>
      <c r="AC730" s="272"/>
      <c r="AD730" s="272"/>
      <c r="AE730" s="272"/>
      <c r="AF730" s="272"/>
      <c r="AG730" s="272"/>
      <c r="AH730" s="272"/>
      <c r="AI730" s="272"/>
    </row>
    <row r="731" spans="2:35" s="278" customFormat="1">
      <c r="B731" s="289"/>
      <c r="C731" s="280"/>
      <c r="G731" s="272"/>
      <c r="H731" s="272"/>
      <c r="I731" s="290"/>
      <c r="J731" s="290"/>
      <c r="K731" s="290"/>
      <c r="L731" s="290"/>
      <c r="M731" s="272"/>
      <c r="O731" s="272"/>
      <c r="P731" s="272"/>
      <c r="Q731" s="272"/>
      <c r="R731" s="272"/>
      <c r="S731" s="272"/>
      <c r="T731" s="272"/>
      <c r="U731" s="272"/>
      <c r="V731" s="272"/>
      <c r="W731" s="272"/>
      <c r="X731" s="272"/>
      <c r="Y731" s="272"/>
      <c r="Z731" s="272"/>
      <c r="AA731" s="272"/>
      <c r="AB731" s="272"/>
      <c r="AC731" s="272"/>
      <c r="AD731" s="272"/>
      <c r="AE731" s="272"/>
      <c r="AF731" s="272"/>
      <c r="AG731" s="272"/>
      <c r="AH731" s="272"/>
      <c r="AI731" s="272"/>
    </row>
    <row r="732" spans="2:35" s="278" customFormat="1">
      <c r="B732" s="289"/>
      <c r="C732" s="280"/>
      <c r="G732" s="272"/>
      <c r="H732" s="272"/>
      <c r="I732" s="290"/>
      <c r="J732" s="290"/>
      <c r="K732" s="290"/>
      <c r="L732" s="290"/>
      <c r="M732" s="272"/>
      <c r="O732" s="272"/>
      <c r="P732" s="272"/>
      <c r="Q732" s="272"/>
      <c r="R732" s="272"/>
      <c r="S732" s="272"/>
      <c r="T732" s="272"/>
      <c r="U732" s="272"/>
      <c r="V732" s="272"/>
      <c r="W732" s="272"/>
      <c r="X732" s="272"/>
      <c r="Y732" s="272"/>
      <c r="Z732" s="272"/>
      <c r="AA732" s="272"/>
      <c r="AB732" s="272"/>
      <c r="AC732" s="272"/>
      <c r="AD732" s="272"/>
      <c r="AE732" s="272"/>
      <c r="AF732" s="272"/>
      <c r="AG732" s="272"/>
      <c r="AH732" s="272"/>
      <c r="AI732" s="272"/>
    </row>
    <row r="733" spans="2:35" s="278" customFormat="1">
      <c r="B733" s="289"/>
      <c r="C733" s="280"/>
      <c r="G733" s="272"/>
      <c r="H733" s="272"/>
      <c r="I733" s="290"/>
      <c r="J733" s="290"/>
      <c r="K733" s="290"/>
      <c r="L733" s="290"/>
      <c r="M733" s="272"/>
      <c r="O733" s="272"/>
      <c r="P733" s="272"/>
      <c r="Q733" s="272"/>
      <c r="R733" s="272"/>
      <c r="S733" s="272"/>
      <c r="T733" s="272"/>
      <c r="U733" s="272"/>
      <c r="V733" s="272"/>
      <c r="W733" s="272"/>
      <c r="X733" s="272"/>
      <c r="Y733" s="272"/>
      <c r="Z733" s="272"/>
      <c r="AA733" s="272"/>
      <c r="AB733" s="272"/>
      <c r="AC733" s="272"/>
      <c r="AD733" s="272"/>
      <c r="AE733" s="272"/>
      <c r="AF733" s="272"/>
      <c r="AG733" s="272"/>
      <c r="AH733" s="272"/>
      <c r="AI733" s="272"/>
    </row>
    <row r="734" spans="2:35" s="278" customFormat="1">
      <c r="B734" s="289"/>
      <c r="C734" s="280"/>
      <c r="G734" s="272"/>
      <c r="H734" s="272"/>
      <c r="I734" s="290"/>
      <c r="J734" s="290"/>
      <c r="K734" s="290"/>
      <c r="L734" s="290"/>
      <c r="M734" s="272"/>
      <c r="O734" s="272"/>
      <c r="P734" s="272"/>
      <c r="Q734" s="272"/>
      <c r="R734" s="272"/>
      <c r="S734" s="272"/>
      <c r="T734" s="272"/>
      <c r="U734" s="272"/>
      <c r="V734" s="272"/>
      <c r="W734" s="272"/>
      <c r="X734" s="272"/>
      <c r="Y734" s="272"/>
      <c r="Z734" s="272"/>
      <c r="AA734" s="272"/>
      <c r="AB734" s="272"/>
      <c r="AC734" s="272"/>
      <c r="AD734" s="272"/>
      <c r="AE734" s="272"/>
      <c r="AF734" s="272"/>
      <c r="AG734" s="272"/>
      <c r="AH734" s="272"/>
      <c r="AI734" s="272"/>
    </row>
    <row r="735" spans="2:35" s="278" customFormat="1">
      <c r="B735" s="289"/>
      <c r="C735" s="280"/>
      <c r="G735" s="272"/>
      <c r="H735" s="272"/>
      <c r="I735" s="290"/>
      <c r="J735" s="290"/>
      <c r="K735" s="290"/>
      <c r="L735" s="290"/>
      <c r="M735" s="272"/>
      <c r="O735" s="272"/>
      <c r="P735" s="272"/>
      <c r="Q735" s="272"/>
      <c r="R735" s="272"/>
      <c r="S735" s="272"/>
      <c r="T735" s="272"/>
      <c r="U735" s="272"/>
      <c r="V735" s="272"/>
      <c r="W735" s="272"/>
      <c r="X735" s="272"/>
      <c r="Y735" s="272"/>
      <c r="Z735" s="272"/>
      <c r="AA735" s="272"/>
      <c r="AB735" s="272"/>
      <c r="AC735" s="272"/>
      <c r="AD735" s="272"/>
      <c r="AE735" s="272"/>
      <c r="AF735" s="272"/>
      <c r="AG735" s="272"/>
      <c r="AH735" s="272"/>
      <c r="AI735" s="272"/>
    </row>
    <row r="736" spans="2:35" s="278" customFormat="1">
      <c r="B736" s="289"/>
      <c r="C736" s="280"/>
      <c r="G736" s="272"/>
      <c r="H736" s="272"/>
      <c r="I736" s="290"/>
      <c r="J736" s="290"/>
      <c r="K736" s="290"/>
      <c r="L736" s="290"/>
      <c r="M736" s="272"/>
      <c r="O736" s="272"/>
      <c r="P736" s="272"/>
      <c r="Q736" s="272"/>
      <c r="R736" s="272"/>
      <c r="S736" s="272"/>
      <c r="T736" s="272"/>
      <c r="U736" s="272"/>
      <c r="V736" s="272"/>
      <c r="W736" s="272"/>
      <c r="X736" s="272"/>
      <c r="Y736" s="272"/>
      <c r="Z736" s="272"/>
      <c r="AA736" s="272"/>
      <c r="AB736" s="272"/>
      <c r="AC736" s="272"/>
      <c r="AD736" s="272"/>
      <c r="AE736" s="272"/>
      <c r="AF736" s="272"/>
      <c r="AG736" s="272"/>
      <c r="AH736" s="272"/>
      <c r="AI736" s="272"/>
    </row>
    <row r="737" spans="2:35" s="278" customFormat="1">
      <c r="B737" s="289"/>
      <c r="C737" s="280"/>
      <c r="G737" s="272"/>
      <c r="H737" s="272"/>
      <c r="I737" s="290"/>
      <c r="J737" s="290"/>
      <c r="K737" s="290"/>
      <c r="L737" s="290"/>
      <c r="M737" s="272"/>
      <c r="O737" s="272"/>
      <c r="P737" s="272"/>
      <c r="Q737" s="272"/>
      <c r="R737" s="272"/>
      <c r="S737" s="272"/>
      <c r="T737" s="272"/>
      <c r="U737" s="272"/>
      <c r="V737" s="272"/>
      <c r="W737" s="272"/>
      <c r="X737" s="272"/>
      <c r="Y737" s="272"/>
      <c r="Z737" s="272"/>
      <c r="AA737" s="272"/>
      <c r="AB737" s="272"/>
      <c r="AC737" s="272"/>
      <c r="AD737" s="272"/>
      <c r="AE737" s="272"/>
      <c r="AF737" s="272"/>
      <c r="AG737" s="272"/>
      <c r="AH737" s="272"/>
      <c r="AI737" s="272"/>
    </row>
    <row r="738" spans="2:35" s="278" customFormat="1">
      <c r="B738" s="289"/>
      <c r="C738" s="280"/>
      <c r="G738" s="272"/>
      <c r="H738" s="272"/>
      <c r="I738" s="290"/>
      <c r="J738" s="290"/>
      <c r="K738" s="290"/>
      <c r="L738" s="290"/>
      <c r="M738" s="272"/>
      <c r="O738" s="272"/>
      <c r="P738" s="272"/>
      <c r="Q738" s="272"/>
      <c r="R738" s="272"/>
      <c r="S738" s="272"/>
      <c r="T738" s="272"/>
      <c r="U738" s="272"/>
      <c r="V738" s="272"/>
      <c r="W738" s="272"/>
      <c r="X738" s="272"/>
      <c r="Y738" s="272"/>
      <c r="Z738" s="272"/>
      <c r="AA738" s="272"/>
      <c r="AB738" s="272"/>
      <c r="AC738" s="272"/>
      <c r="AD738" s="272"/>
      <c r="AE738" s="272"/>
      <c r="AF738" s="272"/>
      <c r="AG738" s="272"/>
      <c r="AH738" s="272"/>
      <c r="AI738" s="272"/>
    </row>
    <row r="739" spans="2:35" s="278" customFormat="1">
      <c r="B739" s="289"/>
      <c r="C739" s="280"/>
      <c r="G739" s="272"/>
      <c r="H739" s="272"/>
      <c r="I739" s="290"/>
      <c r="J739" s="290"/>
      <c r="K739" s="290"/>
      <c r="L739" s="290"/>
      <c r="M739" s="272"/>
      <c r="O739" s="272"/>
      <c r="P739" s="272"/>
      <c r="Q739" s="272"/>
      <c r="R739" s="272"/>
      <c r="S739" s="272"/>
      <c r="T739" s="272"/>
      <c r="U739" s="272"/>
      <c r="V739" s="272"/>
      <c r="W739" s="272"/>
      <c r="X739" s="272"/>
      <c r="Y739" s="272"/>
      <c r="Z739" s="272"/>
      <c r="AA739" s="272"/>
      <c r="AB739" s="272"/>
      <c r="AC739" s="272"/>
      <c r="AD739" s="272"/>
      <c r="AE739" s="272"/>
      <c r="AF739" s="272"/>
      <c r="AG739" s="272"/>
      <c r="AH739" s="272"/>
      <c r="AI739" s="272"/>
    </row>
    <row r="740" spans="2:35" s="278" customFormat="1">
      <c r="B740" s="289"/>
      <c r="C740" s="280"/>
      <c r="G740" s="272"/>
      <c r="H740" s="272"/>
      <c r="I740" s="290"/>
      <c r="J740" s="290"/>
      <c r="K740" s="290"/>
      <c r="L740" s="290"/>
      <c r="M740" s="272"/>
      <c r="O740" s="272"/>
      <c r="P740" s="272"/>
      <c r="Q740" s="272"/>
      <c r="R740" s="272"/>
      <c r="S740" s="272"/>
      <c r="T740" s="272"/>
      <c r="U740" s="272"/>
      <c r="V740" s="272"/>
      <c r="W740" s="272"/>
      <c r="X740" s="272"/>
      <c r="Y740" s="272"/>
      <c r="Z740" s="272"/>
      <c r="AA740" s="272"/>
      <c r="AB740" s="272"/>
      <c r="AC740" s="272"/>
      <c r="AD740" s="272"/>
      <c r="AE740" s="272"/>
      <c r="AF740" s="272"/>
      <c r="AG740" s="272"/>
      <c r="AH740" s="272"/>
      <c r="AI740" s="272"/>
    </row>
    <row r="741" spans="2:35" s="278" customFormat="1">
      <c r="B741" s="289"/>
      <c r="C741" s="280"/>
      <c r="G741" s="272"/>
      <c r="H741" s="272"/>
      <c r="I741" s="290"/>
      <c r="J741" s="290"/>
      <c r="K741" s="290"/>
      <c r="L741" s="290"/>
      <c r="M741" s="272"/>
      <c r="O741" s="272"/>
      <c r="P741" s="272"/>
      <c r="Q741" s="272"/>
      <c r="R741" s="272"/>
      <c r="S741" s="272"/>
      <c r="T741" s="272"/>
      <c r="U741" s="272"/>
      <c r="V741" s="272"/>
      <c r="W741" s="272"/>
      <c r="X741" s="272"/>
      <c r="Y741" s="272"/>
      <c r="Z741" s="272"/>
      <c r="AA741" s="272"/>
      <c r="AB741" s="272"/>
      <c r="AC741" s="272"/>
      <c r="AD741" s="272"/>
      <c r="AE741" s="272"/>
      <c r="AF741" s="272"/>
      <c r="AG741" s="272"/>
      <c r="AH741" s="272"/>
      <c r="AI741" s="272"/>
    </row>
    <row r="742" spans="2:35" s="278" customFormat="1">
      <c r="B742" s="289"/>
      <c r="C742" s="280"/>
      <c r="G742" s="272"/>
      <c r="H742" s="272"/>
      <c r="I742" s="290"/>
      <c r="J742" s="290"/>
      <c r="K742" s="290"/>
      <c r="L742" s="290"/>
      <c r="M742" s="272"/>
      <c r="O742" s="272"/>
      <c r="P742" s="272"/>
      <c r="Q742" s="272"/>
      <c r="R742" s="272"/>
      <c r="S742" s="272"/>
      <c r="T742" s="272"/>
      <c r="U742" s="272"/>
      <c r="V742" s="272"/>
      <c r="W742" s="272"/>
      <c r="X742" s="272"/>
      <c r="Y742" s="272"/>
      <c r="Z742" s="272"/>
      <c r="AA742" s="272"/>
      <c r="AB742" s="272"/>
      <c r="AC742" s="272"/>
      <c r="AD742" s="272"/>
      <c r="AE742" s="272"/>
      <c r="AF742" s="272"/>
      <c r="AG742" s="272"/>
      <c r="AH742" s="272"/>
      <c r="AI742" s="272"/>
    </row>
    <row r="743" spans="2:35" s="278" customFormat="1">
      <c r="B743" s="289"/>
      <c r="C743" s="280"/>
      <c r="G743" s="272"/>
      <c r="H743" s="272"/>
      <c r="I743" s="290"/>
      <c r="J743" s="290"/>
      <c r="K743" s="290"/>
      <c r="L743" s="290"/>
      <c r="M743" s="272"/>
      <c r="O743" s="272"/>
      <c r="P743" s="272"/>
      <c r="Q743" s="272"/>
      <c r="R743" s="272"/>
      <c r="S743" s="272"/>
      <c r="T743" s="272"/>
      <c r="U743" s="272"/>
      <c r="V743" s="272"/>
      <c r="W743" s="272"/>
      <c r="X743" s="272"/>
      <c r="Y743" s="272"/>
      <c r="Z743" s="272"/>
      <c r="AA743" s="272"/>
      <c r="AB743" s="272"/>
      <c r="AC743" s="272"/>
      <c r="AD743" s="272"/>
      <c r="AE743" s="272"/>
      <c r="AF743" s="272"/>
      <c r="AG743" s="272"/>
      <c r="AH743" s="272"/>
      <c r="AI743" s="272"/>
    </row>
    <row r="744" spans="2:35" s="278" customFormat="1">
      <c r="B744" s="289"/>
      <c r="C744" s="280"/>
      <c r="G744" s="272"/>
      <c r="H744" s="272"/>
      <c r="I744" s="290"/>
      <c r="J744" s="290"/>
      <c r="K744" s="290"/>
      <c r="L744" s="290"/>
      <c r="M744" s="272"/>
      <c r="O744" s="272"/>
      <c r="P744" s="272"/>
      <c r="Q744" s="272"/>
      <c r="R744" s="272"/>
      <c r="S744" s="272"/>
      <c r="T744" s="272"/>
      <c r="U744" s="272"/>
      <c r="V744" s="272"/>
      <c r="W744" s="272"/>
      <c r="X744" s="272"/>
      <c r="Y744" s="272"/>
      <c r="Z744" s="272"/>
      <c r="AA744" s="272"/>
      <c r="AB744" s="272"/>
      <c r="AC744" s="272"/>
      <c r="AD744" s="272"/>
      <c r="AE744" s="272"/>
      <c r="AF744" s="272"/>
      <c r="AG744" s="272"/>
      <c r="AH744" s="272"/>
      <c r="AI744" s="272"/>
    </row>
    <row r="745" spans="2:35" s="278" customFormat="1">
      <c r="B745" s="289"/>
      <c r="C745" s="280"/>
      <c r="G745" s="272"/>
      <c r="H745" s="272"/>
      <c r="I745" s="290"/>
      <c r="J745" s="290"/>
      <c r="K745" s="290"/>
      <c r="L745" s="290"/>
      <c r="M745" s="272"/>
      <c r="O745" s="272"/>
      <c r="P745" s="272"/>
      <c r="Q745" s="272"/>
      <c r="R745" s="272"/>
      <c r="S745" s="272"/>
      <c r="T745" s="272"/>
      <c r="U745" s="272"/>
      <c r="V745" s="272"/>
      <c r="W745" s="272"/>
      <c r="X745" s="272"/>
      <c r="Y745" s="272"/>
      <c r="Z745" s="272"/>
      <c r="AA745" s="272"/>
      <c r="AB745" s="272"/>
      <c r="AC745" s="272"/>
      <c r="AD745" s="272"/>
      <c r="AE745" s="272"/>
      <c r="AF745" s="272"/>
      <c r="AG745" s="272"/>
      <c r="AH745" s="272"/>
      <c r="AI745" s="272"/>
    </row>
    <row r="746" spans="2:35" s="278" customFormat="1">
      <c r="B746" s="289"/>
      <c r="C746" s="280"/>
      <c r="G746" s="272"/>
      <c r="H746" s="272"/>
      <c r="I746" s="290"/>
      <c r="J746" s="290"/>
      <c r="K746" s="290"/>
      <c r="L746" s="290"/>
      <c r="M746" s="272"/>
      <c r="O746" s="272"/>
      <c r="P746" s="272"/>
      <c r="Q746" s="272"/>
      <c r="R746" s="272"/>
      <c r="S746" s="272"/>
      <c r="T746" s="272"/>
      <c r="U746" s="272"/>
      <c r="V746" s="272"/>
      <c r="W746" s="272"/>
      <c r="X746" s="272"/>
      <c r="Y746" s="272"/>
      <c r="Z746" s="272"/>
      <c r="AA746" s="272"/>
      <c r="AB746" s="272"/>
      <c r="AC746" s="272"/>
      <c r="AD746" s="272"/>
      <c r="AE746" s="272"/>
      <c r="AF746" s="272"/>
      <c r="AG746" s="272"/>
      <c r="AH746" s="272"/>
      <c r="AI746" s="272"/>
    </row>
    <row r="747" spans="2:35" s="278" customFormat="1">
      <c r="B747" s="289"/>
      <c r="C747" s="280"/>
      <c r="G747" s="272"/>
      <c r="H747" s="272"/>
      <c r="I747" s="290"/>
      <c r="J747" s="290"/>
      <c r="K747" s="290"/>
      <c r="L747" s="290"/>
      <c r="M747" s="272"/>
      <c r="O747" s="272"/>
      <c r="P747" s="272"/>
      <c r="Q747" s="272"/>
      <c r="R747" s="272"/>
      <c r="S747" s="272"/>
      <c r="T747" s="272"/>
      <c r="U747" s="272"/>
      <c r="V747" s="272"/>
      <c r="W747" s="272"/>
      <c r="X747" s="272"/>
      <c r="Y747" s="272"/>
      <c r="Z747" s="272"/>
      <c r="AA747" s="272"/>
      <c r="AB747" s="272"/>
      <c r="AC747" s="272"/>
      <c r="AD747" s="272"/>
      <c r="AE747" s="272"/>
      <c r="AF747" s="272"/>
      <c r="AG747" s="272"/>
      <c r="AH747" s="272"/>
      <c r="AI747" s="272"/>
    </row>
    <row r="748" spans="2:35" s="278" customFormat="1">
      <c r="B748" s="289"/>
      <c r="C748" s="280"/>
      <c r="G748" s="272"/>
      <c r="H748" s="272"/>
      <c r="I748" s="290"/>
      <c r="J748" s="290"/>
      <c r="K748" s="290"/>
      <c r="L748" s="290"/>
      <c r="M748" s="272"/>
      <c r="O748" s="272"/>
      <c r="P748" s="272"/>
      <c r="Q748" s="272"/>
      <c r="R748" s="272"/>
      <c r="S748" s="272"/>
      <c r="T748" s="272"/>
      <c r="U748" s="272"/>
      <c r="V748" s="272"/>
      <c r="W748" s="272"/>
      <c r="X748" s="272"/>
      <c r="Y748" s="272"/>
      <c r="Z748" s="272"/>
      <c r="AA748" s="272"/>
      <c r="AB748" s="272"/>
      <c r="AC748" s="272"/>
      <c r="AD748" s="272"/>
      <c r="AE748" s="272"/>
      <c r="AF748" s="272"/>
      <c r="AG748" s="272"/>
      <c r="AH748" s="272"/>
      <c r="AI748" s="272"/>
    </row>
    <row r="749" spans="2:35" s="278" customFormat="1">
      <c r="B749" s="289"/>
      <c r="C749" s="280"/>
      <c r="G749" s="272"/>
      <c r="H749" s="272"/>
      <c r="I749" s="290"/>
      <c r="J749" s="290"/>
      <c r="K749" s="290"/>
      <c r="L749" s="290"/>
      <c r="M749" s="272"/>
      <c r="O749" s="272"/>
      <c r="P749" s="272"/>
      <c r="Q749" s="272"/>
      <c r="R749" s="272"/>
      <c r="S749" s="272"/>
      <c r="T749" s="272"/>
      <c r="U749" s="272"/>
      <c r="V749" s="272"/>
      <c r="W749" s="272"/>
      <c r="X749" s="272"/>
      <c r="Y749" s="272"/>
      <c r="Z749" s="272"/>
      <c r="AA749" s="272"/>
      <c r="AB749" s="272"/>
      <c r="AC749" s="272"/>
      <c r="AD749" s="272"/>
      <c r="AE749" s="272"/>
      <c r="AF749" s="272"/>
      <c r="AG749" s="272"/>
      <c r="AH749" s="272"/>
      <c r="AI749" s="272"/>
    </row>
    <row r="750" spans="2:35" s="278" customFormat="1">
      <c r="B750" s="289"/>
      <c r="C750" s="280"/>
      <c r="G750" s="272"/>
      <c r="H750" s="272"/>
      <c r="I750" s="290"/>
      <c r="J750" s="290"/>
      <c r="K750" s="290"/>
      <c r="L750" s="290"/>
      <c r="M750" s="272"/>
      <c r="O750" s="272"/>
      <c r="P750" s="272"/>
      <c r="Q750" s="272"/>
      <c r="R750" s="272"/>
      <c r="S750" s="272"/>
      <c r="T750" s="272"/>
      <c r="U750" s="272"/>
      <c r="V750" s="272"/>
      <c r="W750" s="272"/>
      <c r="X750" s="272"/>
      <c r="Y750" s="272"/>
      <c r="Z750" s="272"/>
      <c r="AA750" s="272"/>
      <c r="AB750" s="272"/>
      <c r="AC750" s="272"/>
      <c r="AD750" s="272"/>
      <c r="AE750" s="272"/>
      <c r="AF750" s="272"/>
      <c r="AG750" s="272"/>
      <c r="AH750" s="272"/>
      <c r="AI750" s="272"/>
    </row>
    <row r="751" spans="2:35" s="278" customFormat="1">
      <c r="B751" s="289"/>
      <c r="C751" s="280"/>
      <c r="G751" s="272"/>
      <c r="H751" s="272"/>
      <c r="I751" s="290"/>
      <c r="J751" s="290"/>
      <c r="K751" s="290"/>
      <c r="L751" s="290"/>
      <c r="M751" s="272"/>
      <c r="O751" s="272"/>
      <c r="P751" s="272"/>
      <c r="Q751" s="272"/>
      <c r="R751" s="272"/>
      <c r="S751" s="272"/>
      <c r="T751" s="272"/>
      <c r="U751" s="272"/>
      <c r="V751" s="272"/>
      <c r="W751" s="272"/>
      <c r="X751" s="272"/>
      <c r="Y751" s="272"/>
      <c r="Z751" s="272"/>
      <c r="AA751" s="272"/>
      <c r="AB751" s="272"/>
      <c r="AC751" s="272"/>
      <c r="AD751" s="272"/>
      <c r="AE751" s="272"/>
      <c r="AF751" s="272"/>
      <c r="AG751" s="272"/>
      <c r="AH751" s="272"/>
      <c r="AI751" s="272"/>
    </row>
    <row r="752" spans="2:35" s="278" customFormat="1">
      <c r="B752" s="289"/>
      <c r="C752" s="280"/>
      <c r="G752" s="272"/>
      <c r="H752" s="272"/>
      <c r="I752" s="290"/>
      <c r="J752" s="290"/>
      <c r="K752" s="290"/>
      <c r="L752" s="290"/>
      <c r="M752" s="272"/>
      <c r="O752" s="272"/>
      <c r="P752" s="272"/>
      <c r="Q752" s="272"/>
      <c r="R752" s="272"/>
      <c r="S752" s="272"/>
      <c r="T752" s="272"/>
      <c r="U752" s="272"/>
      <c r="V752" s="272"/>
      <c r="W752" s="272"/>
      <c r="X752" s="272"/>
      <c r="Y752" s="272"/>
      <c r="Z752" s="272"/>
      <c r="AA752" s="272"/>
      <c r="AB752" s="272"/>
      <c r="AC752" s="272"/>
      <c r="AD752" s="272"/>
      <c r="AE752" s="272"/>
      <c r="AF752" s="272"/>
      <c r="AG752" s="272"/>
      <c r="AH752" s="272"/>
      <c r="AI752" s="272"/>
    </row>
    <row r="753" spans="2:35" s="278" customFormat="1">
      <c r="B753" s="289"/>
      <c r="C753" s="280"/>
      <c r="G753" s="272"/>
      <c r="H753" s="272"/>
      <c r="I753" s="290"/>
      <c r="J753" s="290"/>
      <c r="K753" s="290"/>
      <c r="L753" s="290"/>
      <c r="M753" s="272"/>
      <c r="O753" s="272"/>
      <c r="P753" s="272"/>
      <c r="Q753" s="272"/>
      <c r="R753" s="272"/>
      <c r="S753" s="272"/>
      <c r="T753" s="272"/>
      <c r="U753" s="272"/>
      <c r="V753" s="272"/>
      <c r="W753" s="272"/>
      <c r="X753" s="272"/>
      <c r="Y753" s="272"/>
      <c r="Z753" s="272"/>
      <c r="AA753" s="272"/>
      <c r="AB753" s="272"/>
      <c r="AC753" s="272"/>
      <c r="AD753" s="272"/>
      <c r="AE753" s="272"/>
      <c r="AF753" s="272"/>
      <c r="AG753" s="272"/>
      <c r="AH753" s="272"/>
      <c r="AI753" s="272"/>
    </row>
    <row r="754" spans="2:35" s="278" customFormat="1">
      <c r="B754" s="289"/>
      <c r="C754" s="280"/>
      <c r="G754" s="272"/>
      <c r="H754" s="272"/>
      <c r="I754" s="290"/>
      <c r="J754" s="290"/>
      <c r="K754" s="290"/>
      <c r="L754" s="290"/>
      <c r="M754" s="272"/>
      <c r="O754" s="272"/>
      <c r="P754" s="272"/>
      <c r="Q754" s="272"/>
      <c r="R754" s="272"/>
      <c r="S754" s="272"/>
      <c r="T754" s="272"/>
      <c r="U754" s="272"/>
      <c r="V754" s="272"/>
      <c r="W754" s="272"/>
      <c r="X754" s="272"/>
      <c r="Y754" s="272"/>
      <c r="Z754" s="272"/>
      <c r="AA754" s="272"/>
      <c r="AB754" s="272"/>
      <c r="AC754" s="272"/>
      <c r="AD754" s="272"/>
      <c r="AE754" s="272"/>
      <c r="AF754" s="272"/>
      <c r="AG754" s="272"/>
      <c r="AH754" s="272"/>
      <c r="AI754" s="272"/>
    </row>
    <row r="755" spans="2:35" s="278" customFormat="1">
      <c r="B755" s="289"/>
      <c r="C755" s="280"/>
      <c r="G755" s="272"/>
      <c r="H755" s="272"/>
      <c r="I755" s="290"/>
      <c r="J755" s="290"/>
      <c r="K755" s="290"/>
      <c r="L755" s="290"/>
      <c r="M755" s="272"/>
      <c r="O755" s="272"/>
      <c r="P755" s="272"/>
      <c r="Q755" s="272"/>
      <c r="R755" s="272"/>
      <c r="S755" s="272"/>
      <c r="T755" s="272"/>
      <c r="U755" s="272"/>
      <c r="V755" s="272"/>
      <c r="W755" s="272"/>
      <c r="X755" s="272"/>
      <c r="Y755" s="272"/>
      <c r="Z755" s="272"/>
      <c r="AA755" s="272"/>
      <c r="AB755" s="272"/>
      <c r="AC755" s="272"/>
      <c r="AD755" s="272"/>
      <c r="AE755" s="272"/>
      <c r="AF755" s="272"/>
      <c r="AG755" s="272"/>
      <c r="AH755" s="272"/>
      <c r="AI755" s="272"/>
    </row>
    <row r="756" spans="2:35" s="278" customFormat="1">
      <c r="B756" s="289"/>
      <c r="C756" s="280"/>
      <c r="G756" s="272"/>
      <c r="H756" s="272"/>
      <c r="I756" s="290"/>
      <c r="J756" s="290"/>
      <c r="K756" s="290"/>
      <c r="L756" s="290"/>
      <c r="M756" s="272"/>
      <c r="O756" s="272"/>
      <c r="P756" s="272"/>
      <c r="Q756" s="272"/>
      <c r="R756" s="272"/>
      <c r="S756" s="272"/>
      <c r="T756" s="272"/>
      <c r="U756" s="272"/>
      <c r="V756" s="272"/>
      <c r="W756" s="272"/>
      <c r="X756" s="272"/>
      <c r="Y756" s="272"/>
      <c r="Z756" s="272"/>
      <c r="AA756" s="272"/>
      <c r="AB756" s="272"/>
      <c r="AC756" s="272"/>
      <c r="AD756" s="272"/>
      <c r="AE756" s="272"/>
      <c r="AF756" s="272"/>
      <c r="AG756" s="272"/>
      <c r="AH756" s="272"/>
      <c r="AI756" s="272"/>
    </row>
    <row r="757" spans="2:35" s="278" customFormat="1">
      <c r="B757" s="289"/>
      <c r="C757" s="280"/>
      <c r="G757" s="272"/>
      <c r="H757" s="272"/>
      <c r="I757" s="290"/>
      <c r="J757" s="290"/>
      <c r="K757" s="290"/>
      <c r="L757" s="290"/>
      <c r="M757" s="272"/>
      <c r="O757" s="272"/>
      <c r="P757" s="272"/>
      <c r="Q757" s="272"/>
      <c r="R757" s="272"/>
      <c r="S757" s="272"/>
      <c r="T757" s="272"/>
      <c r="U757" s="272"/>
      <c r="V757" s="272"/>
      <c r="W757" s="272"/>
      <c r="X757" s="272"/>
      <c r="Y757" s="272"/>
      <c r="Z757" s="272"/>
      <c r="AA757" s="272"/>
      <c r="AB757" s="272"/>
      <c r="AC757" s="272"/>
      <c r="AD757" s="272"/>
      <c r="AE757" s="272"/>
      <c r="AF757" s="272"/>
      <c r="AG757" s="272"/>
      <c r="AH757" s="272"/>
      <c r="AI757" s="272"/>
    </row>
    <row r="758" spans="2:35" s="278" customFormat="1">
      <c r="B758" s="289"/>
      <c r="C758" s="280"/>
      <c r="G758" s="272"/>
      <c r="H758" s="272"/>
      <c r="I758" s="290"/>
      <c r="J758" s="290"/>
      <c r="K758" s="290"/>
      <c r="L758" s="290"/>
      <c r="M758" s="272"/>
      <c r="O758" s="272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  <c r="AA758" s="272"/>
      <c r="AB758" s="272"/>
      <c r="AC758" s="272"/>
      <c r="AD758" s="272"/>
      <c r="AE758" s="272"/>
      <c r="AF758" s="272"/>
      <c r="AG758" s="272"/>
      <c r="AH758" s="272"/>
      <c r="AI758" s="272"/>
    </row>
    <row r="759" spans="2:35" s="278" customFormat="1">
      <c r="B759" s="289"/>
      <c r="C759" s="280"/>
      <c r="G759" s="272"/>
      <c r="H759" s="272"/>
      <c r="I759" s="290"/>
      <c r="J759" s="290"/>
      <c r="K759" s="290"/>
      <c r="L759" s="290"/>
      <c r="M759" s="272"/>
      <c r="O759" s="272"/>
      <c r="P759" s="272"/>
      <c r="Q759" s="272"/>
      <c r="R759" s="272"/>
      <c r="S759" s="272"/>
      <c r="T759" s="272"/>
      <c r="U759" s="272"/>
      <c r="V759" s="272"/>
      <c r="W759" s="272"/>
      <c r="X759" s="272"/>
      <c r="Y759" s="272"/>
      <c r="Z759" s="272"/>
      <c r="AA759" s="272"/>
      <c r="AB759" s="272"/>
      <c r="AC759" s="272"/>
      <c r="AD759" s="272"/>
      <c r="AE759" s="272"/>
      <c r="AF759" s="272"/>
      <c r="AG759" s="272"/>
      <c r="AH759" s="272"/>
      <c r="AI759" s="272"/>
    </row>
    <row r="760" spans="2:35" s="278" customFormat="1">
      <c r="B760" s="289"/>
      <c r="C760" s="280"/>
      <c r="G760" s="272"/>
      <c r="H760" s="272"/>
      <c r="I760" s="290"/>
      <c r="J760" s="290"/>
      <c r="K760" s="290"/>
      <c r="L760" s="290"/>
      <c r="M760" s="272"/>
      <c r="O760" s="272"/>
      <c r="P760" s="272"/>
      <c r="Q760" s="272"/>
      <c r="R760" s="272"/>
      <c r="S760" s="272"/>
      <c r="T760" s="272"/>
      <c r="U760" s="272"/>
      <c r="V760" s="272"/>
      <c r="W760" s="272"/>
      <c r="X760" s="272"/>
      <c r="Y760" s="272"/>
      <c r="Z760" s="272"/>
      <c r="AA760" s="272"/>
      <c r="AB760" s="272"/>
      <c r="AC760" s="272"/>
      <c r="AD760" s="272"/>
      <c r="AE760" s="272"/>
      <c r="AF760" s="272"/>
      <c r="AG760" s="272"/>
      <c r="AH760" s="272"/>
      <c r="AI760" s="272"/>
    </row>
    <row r="761" spans="2:35" s="278" customFormat="1">
      <c r="B761" s="289"/>
      <c r="C761" s="280"/>
      <c r="G761" s="272"/>
      <c r="H761" s="272"/>
      <c r="I761" s="290"/>
      <c r="J761" s="290"/>
      <c r="K761" s="290"/>
      <c r="L761" s="290"/>
      <c r="M761" s="272"/>
      <c r="O761" s="272"/>
      <c r="P761" s="272"/>
      <c r="Q761" s="272"/>
      <c r="R761" s="272"/>
      <c r="S761" s="272"/>
      <c r="T761" s="272"/>
      <c r="U761" s="272"/>
      <c r="V761" s="272"/>
      <c r="W761" s="272"/>
      <c r="X761" s="272"/>
      <c r="Y761" s="272"/>
      <c r="Z761" s="272"/>
      <c r="AA761" s="272"/>
      <c r="AB761" s="272"/>
      <c r="AC761" s="272"/>
      <c r="AD761" s="272"/>
      <c r="AE761" s="272"/>
      <c r="AF761" s="272"/>
      <c r="AG761" s="272"/>
      <c r="AH761" s="272"/>
      <c r="AI761" s="272"/>
    </row>
    <row r="762" spans="2:35" s="278" customFormat="1">
      <c r="B762" s="289"/>
      <c r="C762" s="280"/>
      <c r="G762" s="272"/>
      <c r="H762" s="272"/>
      <c r="I762" s="290"/>
      <c r="J762" s="290"/>
      <c r="K762" s="290"/>
      <c r="L762" s="290"/>
      <c r="M762" s="272"/>
      <c r="O762" s="272"/>
      <c r="P762" s="272"/>
      <c r="Q762" s="272"/>
      <c r="R762" s="272"/>
      <c r="S762" s="272"/>
      <c r="T762" s="272"/>
      <c r="U762" s="272"/>
      <c r="V762" s="272"/>
      <c r="W762" s="272"/>
      <c r="X762" s="272"/>
      <c r="Y762" s="272"/>
      <c r="Z762" s="272"/>
      <c r="AA762" s="272"/>
      <c r="AB762" s="272"/>
      <c r="AC762" s="272"/>
      <c r="AD762" s="272"/>
      <c r="AE762" s="272"/>
      <c r="AF762" s="272"/>
      <c r="AG762" s="272"/>
      <c r="AH762" s="272"/>
      <c r="AI762" s="272"/>
    </row>
    <row r="763" spans="2:35" s="278" customFormat="1">
      <c r="B763" s="289"/>
      <c r="C763" s="280"/>
      <c r="G763" s="272"/>
      <c r="H763" s="272"/>
      <c r="I763" s="290"/>
      <c r="J763" s="290"/>
      <c r="K763" s="290"/>
      <c r="L763" s="290"/>
      <c r="M763" s="272"/>
      <c r="O763" s="272"/>
      <c r="P763" s="272"/>
      <c r="Q763" s="272"/>
      <c r="R763" s="272"/>
      <c r="S763" s="272"/>
      <c r="T763" s="272"/>
      <c r="U763" s="272"/>
      <c r="V763" s="272"/>
      <c r="W763" s="272"/>
      <c r="X763" s="272"/>
      <c r="Y763" s="272"/>
      <c r="Z763" s="272"/>
      <c r="AA763" s="272"/>
      <c r="AB763" s="272"/>
      <c r="AC763" s="272"/>
      <c r="AD763" s="272"/>
      <c r="AE763" s="272"/>
      <c r="AF763" s="272"/>
      <c r="AG763" s="272"/>
      <c r="AH763" s="272"/>
      <c r="AI763" s="272"/>
    </row>
    <row r="764" spans="2:35" s="278" customFormat="1">
      <c r="B764" s="289"/>
      <c r="C764" s="280"/>
      <c r="G764" s="272"/>
      <c r="H764" s="272"/>
      <c r="I764" s="290"/>
      <c r="J764" s="290"/>
      <c r="K764" s="290"/>
      <c r="L764" s="290"/>
      <c r="M764" s="272"/>
      <c r="O764" s="272"/>
      <c r="P764" s="272"/>
      <c r="Q764" s="272"/>
      <c r="R764" s="272"/>
      <c r="S764" s="272"/>
      <c r="T764" s="272"/>
      <c r="U764" s="272"/>
      <c r="V764" s="272"/>
      <c r="W764" s="272"/>
      <c r="X764" s="272"/>
      <c r="Y764" s="272"/>
      <c r="Z764" s="272"/>
      <c r="AA764" s="272"/>
      <c r="AB764" s="272"/>
      <c r="AC764" s="272"/>
      <c r="AD764" s="272"/>
      <c r="AE764" s="272"/>
      <c r="AF764" s="272"/>
      <c r="AG764" s="272"/>
      <c r="AH764" s="272"/>
      <c r="AI764" s="272"/>
    </row>
    <row r="765" spans="2:35" s="278" customFormat="1">
      <c r="B765" s="289"/>
      <c r="C765" s="280"/>
      <c r="G765" s="272"/>
      <c r="H765" s="272"/>
      <c r="I765" s="290"/>
      <c r="J765" s="290"/>
      <c r="K765" s="290"/>
      <c r="L765" s="290"/>
      <c r="M765" s="272"/>
      <c r="O765" s="272"/>
      <c r="P765" s="272"/>
      <c r="Q765" s="272"/>
      <c r="R765" s="272"/>
      <c r="S765" s="272"/>
      <c r="T765" s="272"/>
      <c r="U765" s="272"/>
      <c r="V765" s="272"/>
      <c r="W765" s="272"/>
      <c r="X765" s="272"/>
      <c r="Y765" s="272"/>
      <c r="Z765" s="272"/>
      <c r="AA765" s="272"/>
      <c r="AB765" s="272"/>
      <c r="AC765" s="272"/>
      <c r="AD765" s="272"/>
      <c r="AE765" s="272"/>
      <c r="AF765" s="272"/>
      <c r="AG765" s="272"/>
      <c r="AH765" s="272"/>
      <c r="AI765" s="272"/>
    </row>
    <row r="766" spans="2:35" s="278" customFormat="1">
      <c r="B766" s="289"/>
      <c r="C766" s="280"/>
      <c r="G766" s="272"/>
      <c r="H766" s="272"/>
      <c r="I766" s="290"/>
      <c r="J766" s="290"/>
      <c r="K766" s="290"/>
      <c r="L766" s="290"/>
      <c r="M766" s="272"/>
      <c r="O766" s="272"/>
      <c r="P766" s="272"/>
      <c r="Q766" s="272"/>
      <c r="R766" s="272"/>
      <c r="S766" s="272"/>
      <c r="T766" s="272"/>
      <c r="U766" s="272"/>
      <c r="V766" s="272"/>
      <c r="W766" s="272"/>
      <c r="X766" s="272"/>
      <c r="Y766" s="272"/>
      <c r="Z766" s="272"/>
      <c r="AA766" s="272"/>
      <c r="AB766" s="272"/>
      <c r="AC766" s="272"/>
      <c r="AD766" s="272"/>
      <c r="AE766" s="272"/>
      <c r="AF766" s="272"/>
      <c r="AG766" s="272"/>
      <c r="AH766" s="272"/>
      <c r="AI766" s="272"/>
    </row>
    <row r="767" spans="2:35" s="278" customFormat="1">
      <c r="B767" s="289"/>
      <c r="C767" s="280"/>
      <c r="G767" s="272"/>
      <c r="H767" s="272"/>
      <c r="I767" s="290"/>
      <c r="J767" s="290"/>
      <c r="K767" s="290"/>
      <c r="L767" s="290"/>
      <c r="M767" s="272"/>
      <c r="O767" s="272"/>
      <c r="P767" s="272"/>
      <c r="Q767" s="272"/>
      <c r="R767" s="272"/>
      <c r="S767" s="272"/>
      <c r="T767" s="272"/>
      <c r="U767" s="272"/>
      <c r="V767" s="272"/>
      <c r="W767" s="272"/>
      <c r="X767" s="272"/>
      <c r="Y767" s="272"/>
      <c r="Z767" s="272"/>
      <c r="AA767" s="272"/>
      <c r="AB767" s="272"/>
      <c r="AC767" s="272"/>
      <c r="AD767" s="272"/>
      <c r="AE767" s="272"/>
      <c r="AF767" s="272"/>
      <c r="AG767" s="272"/>
      <c r="AH767" s="272"/>
      <c r="AI767" s="272"/>
    </row>
    <row r="768" spans="2:35" s="278" customFormat="1">
      <c r="B768" s="289"/>
      <c r="C768" s="280"/>
      <c r="G768" s="272"/>
      <c r="H768" s="272"/>
      <c r="I768" s="290"/>
      <c r="J768" s="290"/>
      <c r="K768" s="290"/>
      <c r="L768" s="290"/>
      <c r="M768" s="272"/>
      <c r="O768" s="272"/>
      <c r="P768" s="272"/>
      <c r="Q768" s="272"/>
      <c r="R768" s="272"/>
      <c r="S768" s="272"/>
      <c r="T768" s="272"/>
      <c r="U768" s="272"/>
      <c r="V768" s="272"/>
      <c r="W768" s="272"/>
      <c r="X768" s="272"/>
      <c r="Y768" s="272"/>
      <c r="Z768" s="272"/>
      <c r="AA768" s="272"/>
      <c r="AB768" s="272"/>
      <c r="AC768" s="272"/>
      <c r="AD768" s="272"/>
      <c r="AE768" s="272"/>
      <c r="AF768" s="272"/>
      <c r="AG768" s="272"/>
      <c r="AH768" s="272"/>
      <c r="AI768" s="272"/>
    </row>
    <row r="769" spans="2:35" s="278" customFormat="1">
      <c r="B769" s="289"/>
      <c r="C769" s="280"/>
      <c r="G769" s="272"/>
      <c r="H769" s="272"/>
      <c r="I769" s="290"/>
      <c r="J769" s="290"/>
      <c r="K769" s="290"/>
      <c r="L769" s="290"/>
      <c r="M769" s="272"/>
      <c r="O769" s="272"/>
      <c r="P769" s="272"/>
      <c r="Q769" s="272"/>
      <c r="R769" s="272"/>
      <c r="S769" s="272"/>
      <c r="T769" s="272"/>
      <c r="U769" s="272"/>
      <c r="V769" s="272"/>
      <c r="W769" s="272"/>
      <c r="X769" s="272"/>
      <c r="Y769" s="272"/>
      <c r="Z769" s="272"/>
      <c r="AA769" s="272"/>
      <c r="AB769" s="272"/>
      <c r="AC769" s="272"/>
      <c r="AD769" s="272"/>
      <c r="AE769" s="272"/>
      <c r="AF769" s="272"/>
      <c r="AG769" s="272"/>
      <c r="AH769" s="272"/>
      <c r="AI769" s="272"/>
    </row>
    <row r="770" spans="2:35" s="278" customFormat="1">
      <c r="B770" s="289"/>
      <c r="C770" s="280"/>
      <c r="G770" s="272"/>
      <c r="H770" s="272"/>
      <c r="I770" s="290"/>
      <c r="J770" s="290"/>
      <c r="K770" s="290"/>
      <c r="L770" s="290"/>
      <c r="M770" s="272"/>
      <c r="O770" s="272"/>
      <c r="P770" s="272"/>
      <c r="Q770" s="272"/>
      <c r="R770" s="272"/>
      <c r="S770" s="272"/>
      <c r="T770" s="272"/>
      <c r="U770" s="272"/>
      <c r="V770" s="272"/>
      <c r="W770" s="272"/>
      <c r="X770" s="272"/>
      <c r="Y770" s="272"/>
      <c r="Z770" s="272"/>
      <c r="AA770" s="272"/>
      <c r="AB770" s="272"/>
      <c r="AC770" s="272"/>
      <c r="AD770" s="272"/>
      <c r="AE770" s="272"/>
      <c r="AF770" s="272"/>
      <c r="AG770" s="272"/>
      <c r="AH770" s="272"/>
      <c r="AI770" s="272"/>
    </row>
    <row r="771" spans="2:35" s="278" customFormat="1">
      <c r="B771" s="289"/>
      <c r="C771" s="280"/>
      <c r="G771" s="272"/>
      <c r="H771" s="272"/>
      <c r="I771" s="290"/>
      <c r="J771" s="290"/>
      <c r="K771" s="290"/>
      <c r="L771" s="290"/>
      <c r="M771" s="272"/>
      <c r="O771" s="272"/>
      <c r="P771" s="272"/>
      <c r="Q771" s="272"/>
      <c r="R771" s="272"/>
      <c r="S771" s="272"/>
      <c r="T771" s="272"/>
      <c r="U771" s="272"/>
      <c r="V771" s="272"/>
      <c r="W771" s="272"/>
      <c r="X771" s="272"/>
      <c r="Y771" s="272"/>
      <c r="Z771" s="272"/>
      <c r="AA771" s="272"/>
      <c r="AB771" s="272"/>
      <c r="AC771" s="272"/>
      <c r="AD771" s="272"/>
      <c r="AE771" s="272"/>
      <c r="AF771" s="272"/>
      <c r="AG771" s="272"/>
      <c r="AH771" s="272"/>
      <c r="AI771" s="272"/>
    </row>
    <row r="772" spans="2:35" s="278" customFormat="1">
      <c r="B772" s="289"/>
      <c r="C772" s="280"/>
      <c r="G772" s="272"/>
      <c r="H772" s="272"/>
      <c r="I772" s="290"/>
      <c r="J772" s="290"/>
      <c r="K772" s="290"/>
      <c r="L772" s="290"/>
      <c r="M772" s="272"/>
      <c r="O772" s="272"/>
      <c r="P772" s="272"/>
      <c r="Q772" s="272"/>
      <c r="R772" s="272"/>
      <c r="S772" s="272"/>
      <c r="T772" s="272"/>
      <c r="U772" s="272"/>
      <c r="V772" s="272"/>
      <c r="W772" s="272"/>
      <c r="X772" s="272"/>
      <c r="Y772" s="272"/>
      <c r="Z772" s="272"/>
      <c r="AA772" s="272"/>
      <c r="AB772" s="272"/>
      <c r="AC772" s="272"/>
      <c r="AD772" s="272"/>
      <c r="AE772" s="272"/>
      <c r="AF772" s="272"/>
      <c r="AG772" s="272"/>
      <c r="AH772" s="272"/>
      <c r="AI772" s="272"/>
    </row>
    <row r="773" spans="2:35" s="278" customFormat="1">
      <c r="B773" s="289"/>
      <c r="C773" s="280"/>
      <c r="G773" s="272"/>
      <c r="H773" s="272"/>
      <c r="I773" s="290"/>
      <c r="J773" s="290"/>
      <c r="K773" s="290"/>
      <c r="L773" s="290"/>
      <c r="M773" s="272"/>
      <c r="O773" s="272"/>
      <c r="P773" s="272"/>
      <c r="Q773" s="272"/>
      <c r="R773" s="272"/>
      <c r="S773" s="272"/>
      <c r="T773" s="272"/>
      <c r="U773" s="272"/>
      <c r="V773" s="272"/>
      <c r="W773" s="272"/>
      <c r="X773" s="272"/>
      <c r="Y773" s="272"/>
      <c r="Z773" s="272"/>
      <c r="AA773" s="272"/>
      <c r="AB773" s="272"/>
      <c r="AC773" s="272"/>
      <c r="AD773" s="272"/>
      <c r="AE773" s="272"/>
      <c r="AF773" s="272"/>
      <c r="AG773" s="272"/>
      <c r="AH773" s="272"/>
      <c r="AI773" s="272"/>
    </row>
    <row r="774" spans="2:35" s="278" customFormat="1">
      <c r="B774" s="289"/>
      <c r="C774" s="280"/>
      <c r="G774" s="272"/>
      <c r="H774" s="272"/>
      <c r="I774" s="290"/>
      <c r="J774" s="290"/>
      <c r="K774" s="290"/>
      <c r="L774" s="290"/>
      <c r="M774" s="272"/>
      <c r="O774" s="272"/>
      <c r="P774" s="272"/>
      <c r="Q774" s="272"/>
      <c r="R774" s="272"/>
      <c r="S774" s="272"/>
      <c r="T774" s="272"/>
      <c r="U774" s="272"/>
      <c r="V774" s="272"/>
      <c r="W774" s="272"/>
      <c r="X774" s="272"/>
      <c r="Y774" s="272"/>
      <c r="Z774" s="272"/>
      <c r="AA774" s="272"/>
      <c r="AB774" s="272"/>
      <c r="AC774" s="272"/>
      <c r="AD774" s="272"/>
      <c r="AE774" s="272"/>
      <c r="AF774" s="272"/>
      <c r="AG774" s="272"/>
      <c r="AH774" s="272"/>
      <c r="AI774" s="272"/>
    </row>
    <row r="775" spans="2:35" s="278" customFormat="1">
      <c r="B775" s="289"/>
      <c r="C775" s="280"/>
      <c r="G775" s="272"/>
      <c r="H775" s="272"/>
      <c r="I775" s="290"/>
      <c r="J775" s="290"/>
      <c r="K775" s="290"/>
      <c r="L775" s="290"/>
      <c r="M775" s="272"/>
      <c r="O775" s="272"/>
      <c r="P775" s="272"/>
      <c r="Q775" s="272"/>
      <c r="R775" s="272"/>
      <c r="S775" s="272"/>
      <c r="T775" s="272"/>
      <c r="U775" s="272"/>
      <c r="V775" s="272"/>
      <c r="W775" s="272"/>
      <c r="X775" s="272"/>
      <c r="Y775" s="272"/>
      <c r="Z775" s="272"/>
      <c r="AA775" s="272"/>
      <c r="AB775" s="272"/>
      <c r="AC775" s="272"/>
      <c r="AD775" s="272"/>
      <c r="AE775" s="272"/>
      <c r="AF775" s="272"/>
      <c r="AG775" s="272"/>
      <c r="AH775" s="272"/>
      <c r="AI775" s="272"/>
    </row>
    <row r="776" spans="2:35" s="278" customFormat="1">
      <c r="B776" s="289"/>
      <c r="C776" s="280"/>
      <c r="G776" s="272"/>
      <c r="H776" s="272"/>
      <c r="I776" s="290"/>
      <c r="J776" s="290"/>
      <c r="K776" s="290"/>
      <c r="L776" s="290"/>
      <c r="M776" s="272"/>
      <c r="O776" s="272"/>
      <c r="P776" s="272"/>
      <c r="Q776" s="272"/>
      <c r="R776" s="272"/>
      <c r="S776" s="272"/>
      <c r="T776" s="272"/>
      <c r="U776" s="272"/>
      <c r="V776" s="272"/>
      <c r="W776" s="272"/>
      <c r="X776" s="272"/>
      <c r="Y776" s="272"/>
      <c r="Z776" s="272"/>
      <c r="AA776" s="272"/>
      <c r="AB776" s="272"/>
      <c r="AC776" s="272"/>
      <c r="AD776" s="272"/>
      <c r="AE776" s="272"/>
      <c r="AF776" s="272"/>
      <c r="AG776" s="272"/>
      <c r="AH776" s="272"/>
      <c r="AI776" s="272"/>
    </row>
    <row r="777" spans="2:35" s="278" customFormat="1">
      <c r="B777" s="289"/>
      <c r="C777" s="280"/>
      <c r="G777" s="272"/>
      <c r="H777" s="272"/>
      <c r="I777" s="290"/>
      <c r="J777" s="290"/>
      <c r="K777" s="290"/>
      <c r="L777" s="290"/>
      <c r="M777" s="272"/>
      <c r="O777" s="272"/>
      <c r="P777" s="272"/>
      <c r="Q777" s="272"/>
      <c r="R777" s="272"/>
      <c r="S777" s="272"/>
      <c r="T777" s="272"/>
      <c r="U777" s="272"/>
      <c r="V777" s="272"/>
      <c r="W777" s="272"/>
      <c r="X777" s="272"/>
      <c r="Y777" s="272"/>
      <c r="Z777" s="272"/>
      <c r="AA777" s="272"/>
      <c r="AB777" s="272"/>
      <c r="AC777" s="272"/>
      <c r="AD777" s="272"/>
      <c r="AE777" s="272"/>
      <c r="AF777" s="272"/>
      <c r="AG777" s="272"/>
      <c r="AH777" s="272"/>
      <c r="AI777" s="272"/>
    </row>
    <row r="778" spans="2:35" s="278" customFormat="1">
      <c r="B778" s="289"/>
      <c r="C778" s="280"/>
      <c r="G778" s="272"/>
      <c r="H778" s="272"/>
      <c r="I778" s="290"/>
      <c r="J778" s="290"/>
      <c r="K778" s="290"/>
      <c r="L778" s="290"/>
      <c r="M778" s="272"/>
      <c r="O778" s="272"/>
      <c r="P778" s="272"/>
      <c r="Q778" s="272"/>
      <c r="R778" s="272"/>
      <c r="S778" s="272"/>
      <c r="T778" s="272"/>
      <c r="U778" s="272"/>
      <c r="V778" s="272"/>
      <c r="W778" s="272"/>
      <c r="X778" s="272"/>
      <c r="Y778" s="272"/>
      <c r="Z778" s="272"/>
      <c r="AA778" s="272"/>
      <c r="AB778" s="272"/>
      <c r="AC778" s="272"/>
      <c r="AD778" s="272"/>
      <c r="AE778" s="272"/>
      <c r="AF778" s="272"/>
      <c r="AG778" s="272"/>
      <c r="AH778" s="272"/>
      <c r="AI778" s="272"/>
    </row>
    <row r="779" spans="2:35" s="278" customFormat="1">
      <c r="B779" s="289"/>
      <c r="C779" s="280"/>
      <c r="G779" s="272"/>
      <c r="H779" s="272"/>
      <c r="I779" s="290"/>
      <c r="J779" s="290"/>
      <c r="K779" s="290"/>
      <c r="L779" s="290"/>
      <c r="M779" s="272"/>
      <c r="O779" s="272"/>
      <c r="P779" s="272"/>
      <c r="Q779" s="272"/>
      <c r="R779" s="272"/>
      <c r="S779" s="272"/>
      <c r="T779" s="272"/>
      <c r="U779" s="272"/>
      <c r="V779" s="272"/>
      <c r="W779" s="272"/>
      <c r="X779" s="272"/>
      <c r="Y779" s="272"/>
      <c r="Z779" s="272"/>
      <c r="AA779" s="272"/>
      <c r="AB779" s="272"/>
      <c r="AC779" s="272"/>
      <c r="AD779" s="272"/>
      <c r="AE779" s="272"/>
      <c r="AF779" s="272"/>
      <c r="AG779" s="272"/>
      <c r="AH779" s="272"/>
      <c r="AI779" s="272"/>
    </row>
    <row r="780" spans="2:35" s="278" customFormat="1">
      <c r="B780" s="289"/>
      <c r="C780" s="280"/>
      <c r="G780" s="272"/>
      <c r="H780" s="272"/>
      <c r="I780" s="290"/>
      <c r="J780" s="290"/>
      <c r="K780" s="290"/>
      <c r="L780" s="290"/>
      <c r="M780" s="272"/>
      <c r="O780" s="272"/>
      <c r="P780" s="272"/>
      <c r="Q780" s="272"/>
      <c r="R780" s="272"/>
      <c r="S780" s="272"/>
      <c r="T780" s="272"/>
      <c r="U780" s="272"/>
      <c r="V780" s="272"/>
      <c r="W780" s="272"/>
      <c r="X780" s="272"/>
      <c r="Y780" s="272"/>
      <c r="Z780" s="272"/>
      <c r="AA780" s="272"/>
      <c r="AB780" s="272"/>
      <c r="AC780" s="272"/>
      <c r="AD780" s="272"/>
      <c r="AE780" s="272"/>
      <c r="AF780" s="272"/>
      <c r="AG780" s="272"/>
      <c r="AH780" s="272"/>
      <c r="AI780" s="272"/>
    </row>
    <row r="781" spans="2:35" s="278" customFormat="1">
      <c r="B781" s="289"/>
      <c r="C781" s="280"/>
      <c r="G781" s="272"/>
      <c r="H781" s="272"/>
      <c r="I781" s="290"/>
      <c r="J781" s="290"/>
      <c r="K781" s="290"/>
      <c r="L781" s="290"/>
      <c r="M781" s="272"/>
      <c r="O781" s="272"/>
      <c r="P781" s="272"/>
      <c r="Q781" s="272"/>
      <c r="R781" s="272"/>
      <c r="S781" s="272"/>
      <c r="T781" s="272"/>
      <c r="U781" s="272"/>
      <c r="V781" s="272"/>
      <c r="W781" s="272"/>
      <c r="X781" s="272"/>
      <c r="Y781" s="272"/>
      <c r="Z781" s="272"/>
      <c r="AA781" s="272"/>
      <c r="AB781" s="272"/>
      <c r="AC781" s="272"/>
      <c r="AD781" s="272"/>
      <c r="AE781" s="272"/>
      <c r="AF781" s="272"/>
      <c r="AG781" s="272"/>
      <c r="AH781" s="272"/>
      <c r="AI781" s="272"/>
    </row>
    <row r="782" spans="2:35" s="278" customFormat="1">
      <c r="B782" s="289"/>
      <c r="C782" s="280"/>
      <c r="G782" s="272"/>
      <c r="H782" s="272"/>
      <c r="I782" s="290"/>
      <c r="J782" s="290"/>
      <c r="K782" s="290"/>
      <c r="L782" s="290"/>
      <c r="M782" s="272"/>
      <c r="O782" s="272"/>
      <c r="P782" s="272"/>
      <c r="Q782" s="272"/>
      <c r="R782" s="272"/>
      <c r="S782" s="272"/>
      <c r="T782" s="272"/>
      <c r="U782" s="272"/>
      <c r="V782" s="272"/>
      <c r="W782" s="272"/>
      <c r="X782" s="272"/>
      <c r="Y782" s="272"/>
      <c r="Z782" s="272"/>
      <c r="AA782" s="272"/>
      <c r="AB782" s="272"/>
      <c r="AC782" s="272"/>
      <c r="AD782" s="272"/>
      <c r="AE782" s="272"/>
      <c r="AF782" s="272"/>
      <c r="AG782" s="272"/>
      <c r="AH782" s="272"/>
      <c r="AI782" s="272"/>
    </row>
    <row r="783" spans="2:35" s="278" customFormat="1">
      <c r="B783" s="289"/>
      <c r="C783" s="280"/>
      <c r="G783" s="272"/>
      <c r="H783" s="272"/>
      <c r="I783" s="290"/>
      <c r="J783" s="290"/>
      <c r="K783" s="290"/>
      <c r="L783" s="290"/>
      <c r="M783" s="272"/>
      <c r="O783" s="272"/>
      <c r="P783" s="272"/>
      <c r="Q783" s="272"/>
      <c r="R783" s="272"/>
      <c r="S783" s="272"/>
      <c r="T783" s="272"/>
      <c r="U783" s="272"/>
      <c r="V783" s="272"/>
      <c r="W783" s="272"/>
      <c r="X783" s="272"/>
      <c r="Y783" s="272"/>
      <c r="Z783" s="272"/>
      <c r="AA783" s="272"/>
      <c r="AB783" s="272"/>
      <c r="AC783" s="272"/>
      <c r="AD783" s="272"/>
      <c r="AE783" s="272"/>
      <c r="AF783" s="272"/>
      <c r="AG783" s="272"/>
      <c r="AH783" s="272"/>
      <c r="AI783" s="272"/>
    </row>
    <row r="784" spans="2:35" s="278" customFormat="1">
      <c r="B784" s="289"/>
      <c r="C784" s="280"/>
      <c r="G784" s="272"/>
      <c r="H784" s="272"/>
      <c r="I784" s="290"/>
      <c r="J784" s="290"/>
      <c r="K784" s="290"/>
      <c r="L784" s="290"/>
      <c r="M784" s="272"/>
      <c r="O784" s="272"/>
      <c r="P784" s="272"/>
      <c r="Q784" s="272"/>
      <c r="R784" s="272"/>
      <c r="S784" s="272"/>
      <c r="T784" s="272"/>
      <c r="U784" s="272"/>
      <c r="V784" s="272"/>
      <c r="W784" s="272"/>
      <c r="X784" s="272"/>
      <c r="Y784" s="272"/>
      <c r="Z784" s="272"/>
      <c r="AA784" s="272"/>
      <c r="AB784" s="272"/>
      <c r="AC784" s="272"/>
      <c r="AD784" s="272"/>
      <c r="AE784" s="272"/>
      <c r="AF784" s="272"/>
      <c r="AG784" s="272"/>
      <c r="AH784" s="272"/>
      <c r="AI784" s="272"/>
    </row>
    <row r="785" spans="2:35" s="278" customFormat="1">
      <c r="B785" s="289"/>
      <c r="C785" s="280"/>
      <c r="G785" s="272"/>
      <c r="H785" s="272"/>
      <c r="I785" s="290"/>
      <c r="J785" s="290"/>
      <c r="K785" s="290"/>
      <c r="L785" s="290"/>
      <c r="M785" s="272"/>
      <c r="O785" s="272"/>
      <c r="P785" s="272"/>
      <c r="Q785" s="272"/>
      <c r="R785" s="272"/>
      <c r="S785" s="272"/>
      <c r="T785" s="272"/>
      <c r="U785" s="272"/>
      <c r="V785" s="272"/>
      <c r="W785" s="272"/>
      <c r="X785" s="272"/>
      <c r="Y785" s="272"/>
      <c r="Z785" s="272"/>
      <c r="AA785" s="272"/>
      <c r="AB785" s="272"/>
      <c r="AC785" s="272"/>
      <c r="AD785" s="272"/>
      <c r="AE785" s="272"/>
      <c r="AF785" s="272"/>
      <c r="AG785" s="272"/>
      <c r="AH785" s="272"/>
      <c r="AI785" s="272"/>
    </row>
    <row r="786" spans="2:35" s="278" customFormat="1">
      <c r="B786" s="289"/>
      <c r="C786" s="280"/>
      <c r="G786" s="272"/>
      <c r="H786" s="272"/>
      <c r="I786" s="290"/>
      <c r="J786" s="290"/>
      <c r="K786" s="290"/>
      <c r="L786" s="290"/>
      <c r="M786" s="272"/>
      <c r="O786" s="272"/>
      <c r="P786" s="272"/>
      <c r="Q786" s="272"/>
      <c r="R786" s="272"/>
      <c r="S786" s="272"/>
      <c r="T786" s="272"/>
      <c r="U786" s="272"/>
      <c r="V786" s="272"/>
      <c r="W786" s="272"/>
      <c r="X786" s="272"/>
      <c r="Y786" s="272"/>
      <c r="Z786" s="272"/>
      <c r="AA786" s="272"/>
      <c r="AB786" s="272"/>
      <c r="AC786" s="272"/>
      <c r="AD786" s="272"/>
      <c r="AE786" s="272"/>
      <c r="AF786" s="272"/>
      <c r="AG786" s="272"/>
      <c r="AH786" s="272"/>
      <c r="AI786" s="272"/>
    </row>
    <row r="787" spans="2:35" s="278" customFormat="1">
      <c r="B787" s="289"/>
      <c r="C787" s="280"/>
      <c r="G787" s="272"/>
      <c r="H787" s="272"/>
      <c r="I787" s="290"/>
      <c r="J787" s="290"/>
      <c r="K787" s="290"/>
      <c r="L787" s="290"/>
      <c r="M787" s="272"/>
      <c r="O787" s="272"/>
      <c r="P787" s="272"/>
      <c r="Q787" s="272"/>
      <c r="R787" s="272"/>
      <c r="S787" s="272"/>
      <c r="T787" s="272"/>
      <c r="U787" s="272"/>
      <c r="V787" s="272"/>
      <c r="W787" s="272"/>
      <c r="X787" s="272"/>
      <c r="Y787" s="272"/>
      <c r="Z787" s="272"/>
      <c r="AA787" s="272"/>
      <c r="AB787" s="272"/>
      <c r="AC787" s="272"/>
      <c r="AD787" s="272"/>
      <c r="AE787" s="272"/>
      <c r="AF787" s="272"/>
      <c r="AG787" s="272"/>
      <c r="AH787" s="272"/>
      <c r="AI787" s="272"/>
    </row>
    <row r="788" spans="2:35" s="278" customFormat="1">
      <c r="B788" s="289"/>
      <c r="C788" s="280"/>
      <c r="G788" s="272"/>
      <c r="H788" s="272"/>
      <c r="I788" s="290"/>
      <c r="J788" s="290"/>
      <c r="K788" s="290"/>
      <c r="L788" s="290"/>
      <c r="M788" s="272"/>
      <c r="O788" s="272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  <c r="AA788" s="272"/>
      <c r="AB788" s="272"/>
      <c r="AC788" s="272"/>
      <c r="AD788" s="272"/>
      <c r="AE788" s="272"/>
      <c r="AF788" s="272"/>
      <c r="AG788" s="272"/>
      <c r="AH788" s="272"/>
      <c r="AI788" s="272"/>
    </row>
    <row r="789" spans="2:35" s="278" customFormat="1">
      <c r="B789" s="289"/>
      <c r="C789" s="280"/>
      <c r="G789" s="272"/>
      <c r="H789" s="272"/>
      <c r="I789" s="290"/>
      <c r="J789" s="290"/>
      <c r="K789" s="290"/>
      <c r="L789" s="290"/>
      <c r="M789" s="272"/>
      <c r="O789" s="272"/>
      <c r="P789" s="272"/>
      <c r="Q789" s="272"/>
      <c r="R789" s="272"/>
      <c r="S789" s="272"/>
      <c r="T789" s="272"/>
      <c r="U789" s="272"/>
      <c r="V789" s="272"/>
      <c r="W789" s="272"/>
      <c r="X789" s="272"/>
      <c r="Y789" s="272"/>
      <c r="Z789" s="272"/>
      <c r="AA789" s="272"/>
      <c r="AB789" s="272"/>
      <c r="AC789" s="272"/>
      <c r="AD789" s="272"/>
      <c r="AE789" s="272"/>
      <c r="AF789" s="272"/>
      <c r="AG789" s="272"/>
      <c r="AH789" s="272"/>
      <c r="AI789" s="272"/>
    </row>
    <row r="790" spans="2:35" s="278" customFormat="1">
      <c r="B790" s="289"/>
      <c r="C790" s="280"/>
      <c r="G790" s="272"/>
      <c r="H790" s="272"/>
      <c r="I790" s="290"/>
      <c r="J790" s="290"/>
      <c r="K790" s="290"/>
      <c r="L790" s="290"/>
      <c r="M790" s="272"/>
      <c r="O790" s="272"/>
      <c r="P790" s="272"/>
      <c r="Q790" s="272"/>
      <c r="R790" s="272"/>
      <c r="S790" s="272"/>
      <c r="T790" s="272"/>
      <c r="U790" s="272"/>
      <c r="V790" s="272"/>
      <c r="W790" s="272"/>
      <c r="X790" s="272"/>
      <c r="Y790" s="272"/>
      <c r="Z790" s="272"/>
      <c r="AA790" s="272"/>
      <c r="AB790" s="272"/>
      <c r="AC790" s="272"/>
      <c r="AD790" s="272"/>
      <c r="AE790" s="272"/>
      <c r="AF790" s="272"/>
      <c r="AG790" s="272"/>
      <c r="AH790" s="272"/>
      <c r="AI790" s="272"/>
    </row>
    <row r="791" spans="2:35" s="278" customFormat="1">
      <c r="B791" s="289"/>
      <c r="C791" s="280"/>
      <c r="G791" s="272"/>
      <c r="H791" s="272"/>
      <c r="I791" s="290"/>
      <c r="J791" s="290"/>
      <c r="K791" s="290"/>
      <c r="L791" s="290"/>
      <c r="M791" s="272"/>
      <c r="O791" s="272"/>
      <c r="P791" s="272"/>
      <c r="Q791" s="272"/>
      <c r="R791" s="272"/>
      <c r="S791" s="272"/>
      <c r="T791" s="272"/>
      <c r="U791" s="272"/>
      <c r="V791" s="272"/>
      <c r="W791" s="272"/>
      <c r="X791" s="272"/>
      <c r="Y791" s="272"/>
      <c r="Z791" s="272"/>
      <c r="AA791" s="272"/>
      <c r="AB791" s="272"/>
      <c r="AC791" s="272"/>
      <c r="AD791" s="272"/>
      <c r="AE791" s="272"/>
      <c r="AF791" s="272"/>
      <c r="AG791" s="272"/>
      <c r="AH791" s="272"/>
      <c r="AI791" s="272"/>
    </row>
    <row r="792" spans="2:35" s="278" customFormat="1">
      <c r="B792" s="289"/>
      <c r="C792" s="280"/>
      <c r="G792" s="272"/>
      <c r="H792" s="272"/>
      <c r="I792" s="290"/>
      <c r="J792" s="290"/>
      <c r="K792" s="290"/>
      <c r="L792" s="290"/>
      <c r="M792" s="272"/>
      <c r="O792" s="272"/>
      <c r="P792" s="272"/>
      <c r="Q792" s="272"/>
      <c r="R792" s="272"/>
      <c r="S792" s="272"/>
      <c r="T792" s="272"/>
      <c r="U792" s="272"/>
      <c r="V792" s="272"/>
      <c r="W792" s="272"/>
      <c r="X792" s="272"/>
      <c r="Y792" s="272"/>
      <c r="Z792" s="272"/>
      <c r="AA792" s="272"/>
      <c r="AB792" s="272"/>
      <c r="AC792" s="272"/>
      <c r="AD792" s="272"/>
      <c r="AE792" s="272"/>
      <c r="AF792" s="272"/>
      <c r="AG792" s="272"/>
      <c r="AH792" s="272"/>
      <c r="AI792" s="272"/>
    </row>
    <row r="793" spans="2:35" s="278" customFormat="1">
      <c r="B793" s="289"/>
      <c r="C793" s="280"/>
      <c r="G793" s="272"/>
      <c r="H793" s="272"/>
      <c r="I793" s="290"/>
      <c r="J793" s="290"/>
      <c r="K793" s="290"/>
      <c r="L793" s="290"/>
      <c r="M793" s="272"/>
      <c r="O793" s="272"/>
      <c r="P793" s="272"/>
      <c r="Q793" s="272"/>
      <c r="R793" s="272"/>
      <c r="S793" s="272"/>
      <c r="T793" s="272"/>
      <c r="U793" s="272"/>
      <c r="V793" s="272"/>
      <c r="W793" s="272"/>
      <c r="X793" s="272"/>
      <c r="Y793" s="272"/>
      <c r="Z793" s="272"/>
      <c r="AA793" s="272"/>
      <c r="AB793" s="272"/>
      <c r="AC793" s="272"/>
      <c r="AD793" s="272"/>
      <c r="AE793" s="272"/>
      <c r="AF793" s="272"/>
      <c r="AG793" s="272"/>
      <c r="AH793" s="272"/>
      <c r="AI793" s="272"/>
    </row>
    <row r="794" spans="2:35" s="278" customFormat="1">
      <c r="B794" s="289"/>
      <c r="C794" s="280"/>
      <c r="G794" s="272"/>
      <c r="H794" s="272"/>
      <c r="I794" s="290"/>
      <c r="J794" s="290"/>
      <c r="K794" s="290"/>
      <c r="L794" s="290"/>
      <c r="M794" s="272"/>
      <c r="O794" s="272"/>
      <c r="P794" s="272"/>
      <c r="Q794" s="272"/>
      <c r="R794" s="272"/>
      <c r="S794" s="272"/>
      <c r="T794" s="272"/>
      <c r="U794" s="272"/>
      <c r="V794" s="272"/>
      <c r="W794" s="272"/>
      <c r="X794" s="272"/>
      <c r="Y794" s="272"/>
      <c r="Z794" s="272"/>
      <c r="AA794" s="272"/>
      <c r="AB794" s="272"/>
      <c r="AC794" s="272"/>
      <c r="AD794" s="272"/>
      <c r="AE794" s="272"/>
      <c r="AF794" s="272"/>
      <c r="AG794" s="272"/>
      <c r="AH794" s="272"/>
      <c r="AI794" s="272"/>
    </row>
    <row r="795" spans="2:35" s="278" customFormat="1">
      <c r="B795" s="289"/>
      <c r="C795" s="280"/>
      <c r="G795" s="272"/>
      <c r="H795" s="272"/>
      <c r="I795" s="290"/>
      <c r="J795" s="290"/>
      <c r="K795" s="290"/>
      <c r="L795" s="290"/>
      <c r="M795" s="272"/>
      <c r="O795" s="272"/>
      <c r="P795" s="272"/>
      <c r="Q795" s="272"/>
      <c r="R795" s="272"/>
      <c r="S795" s="272"/>
      <c r="T795" s="272"/>
      <c r="U795" s="272"/>
      <c r="V795" s="272"/>
      <c r="W795" s="272"/>
      <c r="X795" s="272"/>
      <c r="Y795" s="272"/>
      <c r="Z795" s="272"/>
      <c r="AA795" s="272"/>
      <c r="AB795" s="272"/>
      <c r="AC795" s="272"/>
      <c r="AD795" s="272"/>
      <c r="AE795" s="272"/>
      <c r="AF795" s="272"/>
      <c r="AG795" s="272"/>
      <c r="AH795" s="272"/>
      <c r="AI795" s="272"/>
    </row>
    <row r="796" spans="2:35" s="278" customFormat="1">
      <c r="B796" s="289"/>
      <c r="C796" s="280"/>
      <c r="G796" s="272"/>
      <c r="H796" s="272"/>
      <c r="I796" s="290"/>
      <c r="J796" s="290"/>
      <c r="K796" s="290"/>
      <c r="L796" s="290"/>
      <c r="M796" s="272"/>
      <c r="O796" s="272"/>
      <c r="P796" s="272"/>
      <c r="Q796" s="272"/>
      <c r="R796" s="272"/>
      <c r="S796" s="272"/>
      <c r="T796" s="272"/>
      <c r="U796" s="272"/>
      <c r="V796" s="272"/>
      <c r="W796" s="272"/>
      <c r="X796" s="272"/>
      <c r="Y796" s="272"/>
      <c r="Z796" s="272"/>
      <c r="AA796" s="272"/>
      <c r="AB796" s="272"/>
      <c r="AC796" s="272"/>
      <c r="AD796" s="272"/>
      <c r="AE796" s="272"/>
      <c r="AF796" s="272"/>
      <c r="AG796" s="272"/>
      <c r="AH796" s="272"/>
      <c r="AI796" s="272"/>
    </row>
    <row r="797" spans="2:35" s="278" customFormat="1">
      <c r="B797" s="289"/>
      <c r="C797" s="280"/>
      <c r="G797" s="272"/>
      <c r="H797" s="272"/>
      <c r="I797" s="290"/>
      <c r="J797" s="290"/>
      <c r="K797" s="290"/>
      <c r="L797" s="290"/>
      <c r="M797" s="272"/>
      <c r="O797" s="272"/>
      <c r="P797" s="272"/>
      <c r="Q797" s="272"/>
      <c r="R797" s="272"/>
      <c r="S797" s="272"/>
      <c r="T797" s="272"/>
      <c r="U797" s="272"/>
      <c r="V797" s="272"/>
      <c r="W797" s="272"/>
      <c r="X797" s="272"/>
      <c r="Y797" s="272"/>
      <c r="Z797" s="272"/>
      <c r="AA797" s="272"/>
      <c r="AB797" s="272"/>
      <c r="AC797" s="272"/>
      <c r="AD797" s="272"/>
      <c r="AE797" s="272"/>
      <c r="AF797" s="272"/>
      <c r="AG797" s="272"/>
      <c r="AH797" s="272"/>
      <c r="AI797" s="272"/>
    </row>
    <row r="798" spans="2:35" s="278" customFormat="1">
      <c r="B798" s="289"/>
      <c r="C798" s="280"/>
      <c r="G798" s="272"/>
      <c r="H798" s="272"/>
      <c r="I798" s="290"/>
      <c r="J798" s="290"/>
      <c r="K798" s="290"/>
      <c r="L798" s="290"/>
      <c r="M798" s="272"/>
      <c r="O798" s="272"/>
      <c r="P798" s="272"/>
      <c r="Q798" s="272"/>
      <c r="R798" s="272"/>
      <c r="S798" s="272"/>
      <c r="T798" s="272"/>
      <c r="U798" s="272"/>
      <c r="V798" s="272"/>
      <c r="W798" s="272"/>
      <c r="X798" s="272"/>
      <c r="Y798" s="272"/>
      <c r="Z798" s="272"/>
      <c r="AA798" s="272"/>
      <c r="AB798" s="272"/>
      <c r="AC798" s="272"/>
      <c r="AD798" s="272"/>
      <c r="AE798" s="272"/>
      <c r="AF798" s="272"/>
      <c r="AG798" s="272"/>
      <c r="AH798" s="272"/>
      <c r="AI798" s="272"/>
    </row>
    <row r="799" spans="2:35" s="278" customFormat="1">
      <c r="B799" s="289"/>
      <c r="C799" s="280"/>
      <c r="G799" s="272"/>
      <c r="H799" s="272"/>
      <c r="I799" s="290"/>
      <c r="J799" s="290"/>
      <c r="K799" s="290"/>
      <c r="L799" s="290"/>
      <c r="M799" s="272"/>
      <c r="O799" s="272"/>
      <c r="P799" s="272"/>
      <c r="Q799" s="272"/>
      <c r="R799" s="272"/>
      <c r="S799" s="272"/>
      <c r="T799" s="272"/>
      <c r="U799" s="272"/>
      <c r="V799" s="272"/>
      <c r="W799" s="272"/>
      <c r="X799" s="272"/>
      <c r="Y799" s="272"/>
      <c r="Z799" s="272"/>
      <c r="AA799" s="272"/>
      <c r="AB799" s="272"/>
      <c r="AC799" s="272"/>
      <c r="AD799" s="272"/>
      <c r="AE799" s="272"/>
      <c r="AF799" s="272"/>
      <c r="AG799" s="272"/>
      <c r="AH799" s="272"/>
      <c r="AI799" s="272"/>
    </row>
    <row r="800" spans="2:35" s="278" customFormat="1">
      <c r="B800" s="289"/>
      <c r="C800" s="280"/>
      <c r="G800" s="272"/>
      <c r="H800" s="272"/>
      <c r="I800" s="290"/>
      <c r="J800" s="290"/>
      <c r="K800" s="290"/>
      <c r="L800" s="290"/>
      <c r="M800" s="272"/>
      <c r="O800" s="272"/>
      <c r="P800" s="272"/>
      <c r="Q800" s="272"/>
      <c r="R800" s="272"/>
      <c r="S800" s="272"/>
      <c r="T800" s="272"/>
      <c r="U800" s="272"/>
      <c r="V800" s="272"/>
      <c r="W800" s="272"/>
      <c r="X800" s="272"/>
      <c r="Y800" s="272"/>
      <c r="Z800" s="272"/>
      <c r="AA800" s="272"/>
      <c r="AB800" s="272"/>
      <c r="AC800" s="272"/>
      <c r="AD800" s="272"/>
      <c r="AE800" s="272"/>
      <c r="AF800" s="272"/>
      <c r="AG800" s="272"/>
      <c r="AH800" s="272"/>
      <c r="AI800" s="272"/>
    </row>
    <row r="801" spans="2:35" s="278" customFormat="1">
      <c r="B801" s="289"/>
      <c r="C801" s="280"/>
      <c r="G801" s="272"/>
      <c r="H801" s="272"/>
      <c r="I801" s="290"/>
      <c r="J801" s="290"/>
      <c r="K801" s="290"/>
      <c r="L801" s="290"/>
      <c r="M801" s="272"/>
      <c r="O801" s="272"/>
      <c r="P801" s="272"/>
      <c r="Q801" s="272"/>
      <c r="R801" s="272"/>
      <c r="S801" s="272"/>
      <c r="T801" s="272"/>
      <c r="U801" s="272"/>
      <c r="V801" s="272"/>
      <c r="W801" s="272"/>
      <c r="X801" s="272"/>
      <c r="Y801" s="272"/>
      <c r="Z801" s="272"/>
      <c r="AA801" s="272"/>
      <c r="AB801" s="272"/>
      <c r="AC801" s="272"/>
      <c r="AD801" s="272"/>
      <c r="AE801" s="272"/>
      <c r="AF801" s="272"/>
      <c r="AG801" s="272"/>
      <c r="AH801" s="272"/>
      <c r="AI801" s="272"/>
    </row>
    <row r="802" spans="2:35" s="278" customFormat="1">
      <c r="B802" s="289"/>
      <c r="C802" s="280"/>
      <c r="G802" s="272"/>
      <c r="H802" s="272"/>
      <c r="I802" s="290"/>
      <c r="J802" s="290"/>
      <c r="K802" s="290"/>
      <c r="L802" s="290"/>
      <c r="M802" s="272"/>
      <c r="O802" s="272"/>
      <c r="P802" s="272"/>
      <c r="Q802" s="272"/>
      <c r="R802" s="272"/>
      <c r="S802" s="272"/>
      <c r="T802" s="272"/>
      <c r="U802" s="272"/>
      <c r="V802" s="272"/>
      <c r="W802" s="272"/>
      <c r="X802" s="272"/>
      <c r="Y802" s="272"/>
      <c r="Z802" s="272"/>
      <c r="AA802" s="272"/>
      <c r="AB802" s="272"/>
      <c r="AC802" s="272"/>
      <c r="AD802" s="272"/>
      <c r="AE802" s="272"/>
      <c r="AF802" s="272"/>
      <c r="AG802" s="272"/>
      <c r="AH802" s="272"/>
      <c r="AI802" s="272"/>
    </row>
    <row r="803" spans="2:35" s="278" customFormat="1">
      <c r="B803" s="289"/>
      <c r="C803" s="280"/>
      <c r="G803" s="272"/>
      <c r="H803" s="272"/>
      <c r="I803" s="290"/>
      <c r="J803" s="290"/>
      <c r="K803" s="290"/>
      <c r="L803" s="290"/>
      <c r="M803" s="272"/>
      <c r="O803" s="272"/>
      <c r="P803" s="272"/>
      <c r="Q803" s="272"/>
      <c r="R803" s="272"/>
      <c r="S803" s="272"/>
      <c r="T803" s="272"/>
      <c r="U803" s="272"/>
      <c r="V803" s="272"/>
      <c r="W803" s="272"/>
      <c r="X803" s="272"/>
      <c r="Y803" s="272"/>
      <c r="Z803" s="272"/>
      <c r="AA803" s="272"/>
      <c r="AB803" s="272"/>
      <c r="AC803" s="272"/>
      <c r="AD803" s="272"/>
      <c r="AE803" s="272"/>
      <c r="AF803" s="272"/>
      <c r="AG803" s="272"/>
      <c r="AH803" s="272"/>
      <c r="AI803" s="272"/>
    </row>
    <row r="804" spans="2:35" s="278" customFormat="1">
      <c r="B804" s="289"/>
      <c r="C804" s="280"/>
      <c r="G804" s="272"/>
      <c r="H804" s="272"/>
      <c r="I804" s="290"/>
      <c r="J804" s="290"/>
      <c r="K804" s="290"/>
      <c r="L804" s="290"/>
      <c r="M804" s="272"/>
      <c r="O804" s="272"/>
      <c r="P804" s="272"/>
      <c r="Q804" s="272"/>
      <c r="R804" s="272"/>
      <c r="S804" s="272"/>
      <c r="T804" s="272"/>
      <c r="U804" s="272"/>
      <c r="V804" s="272"/>
      <c r="W804" s="272"/>
      <c r="X804" s="272"/>
      <c r="Y804" s="272"/>
      <c r="Z804" s="272"/>
      <c r="AA804" s="272"/>
      <c r="AB804" s="272"/>
      <c r="AC804" s="272"/>
      <c r="AD804" s="272"/>
      <c r="AE804" s="272"/>
      <c r="AF804" s="272"/>
      <c r="AG804" s="272"/>
      <c r="AH804" s="272"/>
      <c r="AI804" s="272"/>
    </row>
    <row r="805" spans="2:35" s="278" customFormat="1">
      <c r="B805" s="289"/>
      <c r="C805" s="280"/>
      <c r="G805" s="272"/>
      <c r="H805" s="272"/>
      <c r="I805" s="290"/>
      <c r="J805" s="290"/>
      <c r="K805" s="290"/>
      <c r="L805" s="290"/>
      <c r="M805" s="272"/>
      <c r="O805" s="272"/>
      <c r="P805" s="272"/>
      <c r="Q805" s="272"/>
      <c r="R805" s="272"/>
      <c r="S805" s="272"/>
      <c r="T805" s="272"/>
      <c r="U805" s="272"/>
      <c r="V805" s="272"/>
      <c r="W805" s="272"/>
      <c r="X805" s="272"/>
      <c r="Y805" s="272"/>
      <c r="Z805" s="272"/>
      <c r="AA805" s="272"/>
      <c r="AB805" s="272"/>
      <c r="AC805" s="272"/>
      <c r="AD805" s="272"/>
      <c r="AE805" s="272"/>
      <c r="AF805" s="272"/>
      <c r="AG805" s="272"/>
      <c r="AH805" s="272"/>
      <c r="AI805" s="272"/>
    </row>
    <row r="806" spans="2:35" s="278" customFormat="1">
      <c r="B806" s="289"/>
      <c r="C806" s="280"/>
      <c r="G806" s="272"/>
      <c r="H806" s="272"/>
      <c r="I806" s="290"/>
      <c r="J806" s="290"/>
      <c r="K806" s="290"/>
      <c r="L806" s="290"/>
      <c r="M806" s="272"/>
      <c r="O806" s="272"/>
      <c r="P806" s="272"/>
      <c r="Q806" s="272"/>
      <c r="R806" s="272"/>
      <c r="S806" s="272"/>
      <c r="T806" s="272"/>
      <c r="U806" s="272"/>
      <c r="V806" s="272"/>
      <c r="W806" s="272"/>
      <c r="X806" s="272"/>
      <c r="Y806" s="272"/>
      <c r="Z806" s="272"/>
      <c r="AA806" s="272"/>
      <c r="AB806" s="272"/>
      <c r="AC806" s="272"/>
      <c r="AD806" s="272"/>
      <c r="AE806" s="272"/>
      <c r="AF806" s="272"/>
      <c r="AG806" s="272"/>
      <c r="AH806" s="272"/>
      <c r="AI806" s="272"/>
    </row>
    <row r="807" spans="2:35" s="278" customFormat="1">
      <c r="B807" s="289"/>
      <c r="C807" s="280"/>
      <c r="G807" s="272"/>
      <c r="H807" s="272"/>
      <c r="I807" s="290"/>
      <c r="J807" s="290"/>
      <c r="K807" s="290"/>
      <c r="L807" s="290"/>
      <c r="M807" s="272"/>
      <c r="O807" s="272"/>
      <c r="P807" s="272"/>
      <c r="Q807" s="272"/>
      <c r="R807" s="272"/>
      <c r="S807" s="272"/>
      <c r="T807" s="272"/>
      <c r="U807" s="272"/>
      <c r="V807" s="272"/>
      <c r="W807" s="272"/>
      <c r="X807" s="272"/>
      <c r="Y807" s="272"/>
      <c r="Z807" s="272"/>
      <c r="AA807" s="272"/>
      <c r="AB807" s="272"/>
      <c r="AC807" s="272"/>
      <c r="AD807" s="272"/>
      <c r="AE807" s="272"/>
      <c r="AF807" s="272"/>
      <c r="AG807" s="272"/>
      <c r="AH807" s="272"/>
      <c r="AI807" s="272"/>
    </row>
    <row r="808" spans="2:35" s="278" customFormat="1">
      <c r="B808" s="289"/>
      <c r="C808" s="280"/>
      <c r="G808" s="272"/>
      <c r="H808" s="272"/>
      <c r="I808" s="290"/>
      <c r="J808" s="290"/>
      <c r="K808" s="290"/>
      <c r="L808" s="290"/>
      <c r="M808" s="272"/>
      <c r="O808" s="272"/>
      <c r="P808" s="272"/>
      <c r="Q808" s="272"/>
      <c r="R808" s="272"/>
      <c r="S808" s="272"/>
      <c r="T808" s="272"/>
      <c r="U808" s="272"/>
      <c r="V808" s="272"/>
      <c r="W808" s="272"/>
      <c r="X808" s="272"/>
      <c r="Y808" s="272"/>
      <c r="Z808" s="272"/>
      <c r="AA808" s="272"/>
      <c r="AB808" s="272"/>
      <c r="AC808" s="272"/>
      <c r="AD808" s="272"/>
      <c r="AE808" s="272"/>
      <c r="AF808" s="272"/>
      <c r="AG808" s="272"/>
      <c r="AH808" s="272"/>
      <c r="AI808" s="272"/>
    </row>
    <row r="809" spans="2:35" s="278" customFormat="1">
      <c r="B809" s="289"/>
      <c r="C809" s="280"/>
      <c r="G809" s="272"/>
      <c r="H809" s="272"/>
      <c r="I809" s="290"/>
      <c r="J809" s="290"/>
      <c r="K809" s="290"/>
      <c r="L809" s="290"/>
      <c r="M809" s="272"/>
      <c r="O809" s="272"/>
      <c r="P809" s="272"/>
      <c r="Q809" s="272"/>
      <c r="R809" s="272"/>
      <c r="S809" s="272"/>
      <c r="T809" s="272"/>
      <c r="U809" s="272"/>
      <c r="V809" s="272"/>
      <c r="W809" s="272"/>
      <c r="X809" s="272"/>
      <c r="Y809" s="272"/>
      <c r="Z809" s="272"/>
      <c r="AA809" s="272"/>
      <c r="AB809" s="272"/>
      <c r="AC809" s="272"/>
      <c r="AD809" s="272"/>
      <c r="AE809" s="272"/>
      <c r="AF809" s="272"/>
      <c r="AG809" s="272"/>
      <c r="AH809" s="272"/>
      <c r="AI809" s="272"/>
    </row>
    <row r="810" spans="2:35" s="278" customFormat="1">
      <c r="B810" s="289"/>
      <c r="C810" s="280"/>
      <c r="G810" s="272"/>
      <c r="H810" s="272"/>
      <c r="I810" s="290"/>
      <c r="J810" s="290"/>
      <c r="K810" s="290"/>
      <c r="L810" s="290"/>
      <c r="M810" s="272"/>
      <c r="O810" s="272"/>
      <c r="P810" s="272"/>
      <c r="Q810" s="272"/>
      <c r="R810" s="272"/>
      <c r="S810" s="272"/>
      <c r="T810" s="272"/>
      <c r="U810" s="272"/>
      <c r="V810" s="272"/>
      <c r="W810" s="272"/>
      <c r="X810" s="272"/>
      <c r="Y810" s="272"/>
      <c r="Z810" s="272"/>
      <c r="AA810" s="272"/>
      <c r="AB810" s="272"/>
      <c r="AC810" s="272"/>
      <c r="AD810" s="272"/>
      <c r="AE810" s="272"/>
      <c r="AF810" s="272"/>
      <c r="AG810" s="272"/>
      <c r="AH810" s="272"/>
      <c r="AI810" s="272"/>
    </row>
    <row r="811" spans="2:35" s="278" customFormat="1">
      <c r="B811" s="289"/>
      <c r="C811" s="280"/>
      <c r="G811" s="272"/>
      <c r="H811" s="272"/>
      <c r="I811" s="290"/>
      <c r="J811" s="290"/>
      <c r="K811" s="290"/>
      <c r="L811" s="290"/>
      <c r="M811" s="272"/>
      <c r="O811" s="272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  <c r="AA811" s="272"/>
      <c r="AB811" s="272"/>
      <c r="AC811" s="272"/>
      <c r="AD811" s="272"/>
      <c r="AE811" s="272"/>
      <c r="AF811" s="272"/>
      <c r="AG811" s="272"/>
      <c r="AH811" s="272"/>
      <c r="AI811" s="272"/>
    </row>
    <row r="812" spans="2:35" s="278" customFormat="1">
      <c r="B812" s="289"/>
      <c r="C812" s="280"/>
      <c r="G812" s="272"/>
      <c r="H812" s="272"/>
      <c r="I812" s="290"/>
      <c r="J812" s="290"/>
      <c r="K812" s="290"/>
      <c r="L812" s="290"/>
      <c r="M812" s="272"/>
      <c r="O812" s="272"/>
      <c r="P812" s="272"/>
      <c r="Q812" s="272"/>
      <c r="R812" s="272"/>
      <c r="S812" s="272"/>
      <c r="T812" s="272"/>
      <c r="U812" s="272"/>
      <c r="V812" s="272"/>
      <c r="W812" s="272"/>
      <c r="X812" s="272"/>
      <c r="Y812" s="272"/>
      <c r="Z812" s="272"/>
      <c r="AA812" s="272"/>
      <c r="AB812" s="272"/>
      <c r="AC812" s="272"/>
      <c r="AD812" s="272"/>
      <c r="AE812" s="272"/>
      <c r="AF812" s="272"/>
      <c r="AG812" s="272"/>
      <c r="AH812" s="272"/>
      <c r="AI812" s="272"/>
    </row>
    <row r="813" spans="2:35" s="278" customFormat="1">
      <c r="B813" s="289"/>
      <c r="C813" s="280"/>
      <c r="G813" s="272"/>
      <c r="H813" s="272"/>
      <c r="I813" s="290"/>
      <c r="J813" s="290"/>
      <c r="K813" s="290"/>
      <c r="L813" s="290"/>
      <c r="M813" s="272"/>
      <c r="O813" s="272"/>
      <c r="P813" s="272"/>
      <c r="Q813" s="272"/>
      <c r="R813" s="272"/>
      <c r="S813" s="272"/>
      <c r="T813" s="272"/>
      <c r="U813" s="272"/>
      <c r="V813" s="272"/>
      <c r="W813" s="272"/>
      <c r="X813" s="272"/>
      <c r="Y813" s="272"/>
      <c r="Z813" s="272"/>
      <c r="AA813" s="272"/>
      <c r="AB813" s="272"/>
      <c r="AC813" s="272"/>
      <c r="AD813" s="272"/>
      <c r="AE813" s="272"/>
      <c r="AF813" s="272"/>
      <c r="AG813" s="272"/>
      <c r="AH813" s="272"/>
      <c r="AI813" s="272"/>
    </row>
    <row r="814" spans="2:35" s="278" customFormat="1">
      <c r="B814" s="289"/>
      <c r="C814" s="280"/>
      <c r="G814" s="272"/>
      <c r="H814" s="272"/>
      <c r="I814" s="290"/>
      <c r="J814" s="290"/>
      <c r="K814" s="290"/>
      <c r="L814" s="290"/>
      <c r="M814" s="272"/>
      <c r="O814" s="272"/>
      <c r="P814" s="272"/>
      <c r="Q814" s="272"/>
      <c r="R814" s="272"/>
      <c r="S814" s="272"/>
      <c r="T814" s="272"/>
      <c r="U814" s="272"/>
      <c r="V814" s="272"/>
      <c r="W814" s="272"/>
      <c r="X814" s="272"/>
      <c r="Y814" s="272"/>
      <c r="Z814" s="272"/>
      <c r="AA814" s="272"/>
      <c r="AB814" s="272"/>
      <c r="AC814" s="272"/>
      <c r="AD814" s="272"/>
      <c r="AE814" s="272"/>
      <c r="AF814" s="272"/>
      <c r="AG814" s="272"/>
      <c r="AH814" s="272"/>
      <c r="AI814" s="272"/>
    </row>
    <row r="815" spans="2:35" s="278" customFormat="1">
      <c r="B815" s="289"/>
      <c r="C815" s="280"/>
      <c r="G815" s="272"/>
      <c r="H815" s="272"/>
      <c r="I815" s="290"/>
      <c r="J815" s="290"/>
      <c r="K815" s="290"/>
      <c r="L815" s="290"/>
      <c r="M815" s="272"/>
      <c r="O815" s="272"/>
      <c r="P815" s="272"/>
      <c r="Q815" s="272"/>
      <c r="R815" s="272"/>
      <c r="S815" s="272"/>
      <c r="T815" s="272"/>
      <c r="U815" s="272"/>
      <c r="V815" s="272"/>
      <c r="W815" s="272"/>
      <c r="X815" s="272"/>
      <c r="Y815" s="272"/>
      <c r="Z815" s="272"/>
      <c r="AA815" s="272"/>
      <c r="AB815" s="272"/>
      <c r="AC815" s="272"/>
      <c r="AD815" s="272"/>
      <c r="AE815" s="272"/>
      <c r="AF815" s="272"/>
      <c r="AG815" s="272"/>
      <c r="AH815" s="272"/>
      <c r="AI815" s="272"/>
    </row>
    <row r="816" spans="2:35" s="278" customFormat="1">
      <c r="B816" s="289"/>
      <c r="C816" s="280"/>
      <c r="G816" s="272"/>
      <c r="H816" s="272"/>
      <c r="I816" s="290"/>
      <c r="J816" s="290"/>
      <c r="K816" s="290"/>
      <c r="L816" s="290"/>
      <c r="M816" s="272"/>
      <c r="O816" s="272"/>
      <c r="P816" s="272"/>
      <c r="Q816" s="272"/>
      <c r="R816" s="272"/>
      <c r="S816" s="272"/>
      <c r="T816" s="272"/>
      <c r="U816" s="272"/>
      <c r="V816" s="272"/>
      <c r="W816" s="272"/>
      <c r="X816" s="272"/>
      <c r="Y816" s="272"/>
      <c r="Z816" s="272"/>
      <c r="AA816" s="272"/>
      <c r="AB816" s="272"/>
      <c r="AC816" s="272"/>
      <c r="AD816" s="272"/>
      <c r="AE816" s="272"/>
      <c r="AF816" s="272"/>
      <c r="AG816" s="272"/>
      <c r="AH816" s="272"/>
      <c r="AI816" s="272"/>
    </row>
    <row r="817" spans="2:35" s="278" customFormat="1">
      <c r="B817" s="289"/>
      <c r="C817" s="280"/>
      <c r="G817" s="272"/>
      <c r="H817" s="272"/>
      <c r="I817" s="290"/>
      <c r="J817" s="290"/>
      <c r="K817" s="290"/>
      <c r="L817" s="290"/>
      <c r="M817" s="272"/>
      <c r="O817" s="272"/>
      <c r="P817" s="272"/>
      <c r="Q817" s="272"/>
      <c r="R817" s="272"/>
      <c r="S817" s="272"/>
      <c r="T817" s="272"/>
      <c r="U817" s="272"/>
      <c r="V817" s="272"/>
      <c r="W817" s="272"/>
      <c r="X817" s="272"/>
      <c r="Y817" s="272"/>
      <c r="Z817" s="272"/>
      <c r="AA817" s="272"/>
      <c r="AB817" s="272"/>
      <c r="AC817" s="272"/>
      <c r="AD817" s="272"/>
      <c r="AE817" s="272"/>
      <c r="AF817" s="272"/>
      <c r="AG817" s="272"/>
      <c r="AH817" s="272"/>
      <c r="AI817" s="272"/>
    </row>
    <row r="818" spans="2:35" s="278" customFormat="1">
      <c r="B818" s="289"/>
      <c r="C818" s="280"/>
      <c r="G818" s="272"/>
      <c r="H818" s="272"/>
      <c r="I818" s="290"/>
      <c r="J818" s="290"/>
      <c r="K818" s="290"/>
      <c r="L818" s="290"/>
      <c r="M818" s="272"/>
      <c r="O818" s="272"/>
      <c r="P818" s="272"/>
      <c r="Q818" s="272"/>
      <c r="R818" s="272"/>
      <c r="S818" s="272"/>
      <c r="T818" s="272"/>
      <c r="U818" s="272"/>
      <c r="V818" s="272"/>
      <c r="W818" s="272"/>
      <c r="X818" s="272"/>
      <c r="Y818" s="272"/>
      <c r="Z818" s="272"/>
      <c r="AA818" s="272"/>
      <c r="AB818" s="272"/>
      <c r="AC818" s="272"/>
      <c r="AD818" s="272"/>
      <c r="AE818" s="272"/>
      <c r="AF818" s="272"/>
      <c r="AG818" s="272"/>
      <c r="AH818" s="272"/>
      <c r="AI818" s="272"/>
    </row>
    <row r="819" spans="2:35" s="278" customFormat="1">
      <c r="B819" s="289"/>
      <c r="C819" s="280"/>
      <c r="G819" s="272"/>
      <c r="H819" s="272"/>
      <c r="I819" s="290"/>
      <c r="J819" s="290"/>
      <c r="K819" s="290"/>
      <c r="L819" s="290"/>
      <c r="M819" s="272"/>
      <c r="O819" s="272"/>
      <c r="P819" s="272"/>
      <c r="Q819" s="272"/>
      <c r="R819" s="272"/>
      <c r="S819" s="272"/>
      <c r="T819" s="272"/>
      <c r="U819" s="272"/>
      <c r="V819" s="272"/>
      <c r="W819" s="272"/>
      <c r="X819" s="272"/>
      <c r="Y819" s="272"/>
      <c r="Z819" s="272"/>
      <c r="AA819" s="272"/>
      <c r="AB819" s="272"/>
      <c r="AC819" s="272"/>
      <c r="AD819" s="272"/>
      <c r="AE819" s="272"/>
      <c r="AF819" s="272"/>
      <c r="AG819" s="272"/>
      <c r="AH819" s="272"/>
      <c r="AI819" s="272"/>
    </row>
    <row r="820" spans="2:35" s="278" customFormat="1">
      <c r="B820" s="289"/>
      <c r="C820" s="280"/>
      <c r="G820" s="272"/>
      <c r="H820" s="272"/>
      <c r="I820" s="290"/>
      <c r="J820" s="290"/>
      <c r="K820" s="290"/>
      <c r="L820" s="290"/>
      <c r="M820" s="272"/>
      <c r="O820" s="272"/>
      <c r="P820" s="272"/>
      <c r="Q820" s="272"/>
      <c r="R820" s="272"/>
      <c r="S820" s="272"/>
      <c r="T820" s="272"/>
      <c r="U820" s="272"/>
      <c r="V820" s="272"/>
      <c r="W820" s="272"/>
      <c r="X820" s="272"/>
      <c r="Y820" s="272"/>
      <c r="Z820" s="272"/>
      <c r="AA820" s="272"/>
      <c r="AB820" s="272"/>
      <c r="AC820" s="272"/>
      <c r="AD820" s="272"/>
      <c r="AE820" s="272"/>
      <c r="AF820" s="272"/>
      <c r="AG820" s="272"/>
      <c r="AH820" s="272"/>
      <c r="AI820" s="272"/>
    </row>
    <row r="821" spans="2:35" s="278" customFormat="1">
      <c r="B821" s="289"/>
      <c r="C821" s="280"/>
      <c r="G821" s="272"/>
      <c r="H821" s="272"/>
      <c r="I821" s="290"/>
      <c r="J821" s="290"/>
      <c r="K821" s="290"/>
      <c r="L821" s="290"/>
      <c r="M821" s="272"/>
      <c r="O821" s="272"/>
      <c r="P821" s="272"/>
      <c r="Q821" s="272"/>
      <c r="R821" s="272"/>
      <c r="S821" s="272"/>
      <c r="T821" s="272"/>
      <c r="U821" s="272"/>
      <c r="V821" s="272"/>
      <c r="W821" s="272"/>
      <c r="X821" s="272"/>
      <c r="Y821" s="272"/>
      <c r="Z821" s="272"/>
      <c r="AA821" s="272"/>
      <c r="AB821" s="272"/>
      <c r="AC821" s="272"/>
      <c r="AD821" s="272"/>
      <c r="AE821" s="272"/>
      <c r="AF821" s="272"/>
      <c r="AG821" s="272"/>
      <c r="AH821" s="272"/>
      <c r="AI821" s="272"/>
    </row>
    <row r="822" spans="2:35" s="278" customFormat="1">
      <c r="B822" s="289"/>
      <c r="C822" s="280"/>
      <c r="G822" s="272"/>
      <c r="H822" s="272"/>
      <c r="I822" s="290"/>
      <c r="J822" s="290"/>
      <c r="K822" s="290"/>
      <c r="L822" s="290"/>
      <c r="M822" s="272"/>
      <c r="O822" s="272"/>
      <c r="P822" s="272"/>
      <c r="Q822" s="272"/>
      <c r="R822" s="272"/>
      <c r="S822" s="272"/>
      <c r="T822" s="272"/>
      <c r="U822" s="272"/>
      <c r="V822" s="272"/>
      <c r="W822" s="272"/>
      <c r="X822" s="272"/>
      <c r="Y822" s="272"/>
      <c r="Z822" s="272"/>
      <c r="AA822" s="272"/>
      <c r="AB822" s="272"/>
      <c r="AC822" s="272"/>
      <c r="AD822" s="272"/>
      <c r="AE822" s="272"/>
      <c r="AF822" s="272"/>
      <c r="AG822" s="272"/>
      <c r="AH822" s="272"/>
      <c r="AI822" s="272"/>
    </row>
    <row r="823" spans="2:35" s="278" customFormat="1">
      <c r="B823" s="289"/>
      <c r="C823" s="280"/>
      <c r="G823" s="272"/>
      <c r="H823" s="272"/>
      <c r="I823" s="290"/>
      <c r="J823" s="290"/>
      <c r="K823" s="290"/>
      <c r="L823" s="290"/>
      <c r="M823" s="272"/>
      <c r="O823" s="272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  <c r="AA823" s="272"/>
      <c r="AB823" s="272"/>
      <c r="AC823" s="272"/>
      <c r="AD823" s="272"/>
      <c r="AE823" s="272"/>
      <c r="AF823" s="272"/>
      <c r="AG823" s="272"/>
      <c r="AH823" s="272"/>
      <c r="AI823" s="272"/>
    </row>
    <row r="824" spans="2:35" s="278" customFormat="1">
      <c r="B824" s="289"/>
      <c r="C824" s="280"/>
      <c r="G824" s="272"/>
      <c r="H824" s="272"/>
      <c r="I824" s="290"/>
      <c r="J824" s="290"/>
      <c r="K824" s="290"/>
      <c r="L824" s="290"/>
      <c r="M824" s="272"/>
      <c r="O824" s="272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  <c r="AA824" s="272"/>
      <c r="AB824" s="272"/>
      <c r="AC824" s="272"/>
      <c r="AD824" s="272"/>
      <c r="AE824" s="272"/>
      <c r="AF824" s="272"/>
      <c r="AG824" s="272"/>
      <c r="AH824" s="272"/>
      <c r="AI824" s="272"/>
    </row>
    <row r="825" spans="2:35" s="278" customFormat="1">
      <c r="B825" s="289"/>
      <c r="C825" s="280"/>
      <c r="G825" s="272"/>
      <c r="H825" s="272"/>
      <c r="I825" s="290"/>
      <c r="J825" s="290"/>
      <c r="K825" s="290"/>
      <c r="L825" s="290"/>
      <c r="M825" s="272"/>
      <c r="O825" s="272"/>
      <c r="P825" s="272"/>
      <c r="Q825" s="272"/>
      <c r="R825" s="272"/>
      <c r="S825" s="272"/>
      <c r="T825" s="272"/>
      <c r="U825" s="272"/>
      <c r="V825" s="272"/>
      <c r="W825" s="272"/>
      <c r="X825" s="272"/>
      <c r="Y825" s="272"/>
      <c r="Z825" s="272"/>
      <c r="AA825" s="272"/>
      <c r="AB825" s="272"/>
      <c r="AC825" s="272"/>
      <c r="AD825" s="272"/>
      <c r="AE825" s="272"/>
      <c r="AF825" s="272"/>
      <c r="AG825" s="272"/>
      <c r="AH825" s="272"/>
      <c r="AI825" s="272"/>
    </row>
    <row r="826" spans="2:35" s="278" customFormat="1">
      <c r="B826" s="289"/>
      <c r="C826" s="280"/>
      <c r="G826" s="272"/>
      <c r="H826" s="272"/>
      <c r="I826" s="290"/>
      <c r="J826" s="290"/>
      <c r="K826" s="290"/>
      <c r="L826" s="290"/>
      <c r="M826" s="272"/>
      <c r="O826" s="272"/>
      <c r="P826" s="272"/>
      <c r="Q826" s="272"/>
      <c r="R826" s="272"/>
      <c r="S826" s="272"/>
      <c r="T826" s="272"/>
      <c r="U826" s="272"/>
      <c r="V826" s="272"/>
      <c r="W826" s="272"/>
      <c r="X826" s="272"/>
      <c r="Y826" s="272"/>
      <c r="Z826" s="272"/>
      <c r="AA826" s="272"/>
      <c r="AB826" s="272"/>
      <c r="AC826" s="272"/>
      <c r="AD826" s="272"/>
      <c r="AE826" s="272"/>
      <c r="AF826" s="272"/>
      <c r="AG826" s="272"/>
      <c r="AH826" s="272"/>
      <c r="AI826" s="272"/>
    </row>
    <row r="827" spans="2:35" s="278" customFormat="1">
      <c r="B827" s="289"/>
      <c r="C827" s="280"/>
      <c r="G827" s="272"/>
      <c r="H827" s="272"/>
      <c r="I827" s="290"/>
      <c r="J827" s="290"/>
      <c r="K827" s="290"/>
      <c r="L827" s="290"/>
      <c r="M827" s="272"/>
      <c r="O827" s="272"/>
      <c r="P827" s="272"/>
      <c r="Q827" s="272"/>
      <c r="R827" s="272"/>
      <c r="S827" s="272"/>
      <c r="T827" s="272"/>
      <c r="U827" s="272"/>
      <c r="V827" s="272"/>
      <c r="W827" s="272"/>
      <c r="X827" s="272"/>
      <c r="Y827" s="272"/>
      <c r="Z827" s="272"/>
      <c r="AA827" s="272"/>
      <c r="AB827" s="272"/>
      <c r="AC827" s="272"/>
      <c r="AD827" s="272"/>
      <c r="AE827" s="272"/>
      <c r="AF827" s="272"/>
      <c r="AG827" s="272"/>
      <c r="AH827" s="272"/>
      <c r="AI827" s="272"/>
    </row>
    <row r="828" spans="2:35" s="278" customFormat="1">
      <c r="B828" s="289"/>
      <c r="C828" s="280"/>
      <c r="G828" s="272"/>
      <c r="H828" s="272"/>
      <c r="I828" s="290"/>
      <c r="J828" s="290"/>
      <c r="K828" s="290"/>
      <c r="L828" s="290"/>
      <c r="M828" s="272"/>
      <c r="O828" s="272"/>
      <c r="P828" s="272"/>
      <c r="Q828" s="272"/>
      <c r="R828" s="272"/>
      <c r="S828" s="272"/>
      <c r="T828" s="272"/>
      <c r="U828" s="272"/>
      <c r="V828" s="272"/>
      <c r="W828" s="272"/>
      <c r="X828" s="272"/>
      <c r="Y828" s="272"/>
      <c r="Z828" s="272"/>
      <c r="AA828" s="272"/>
      <c r="AB828" s="272"/>
      <c r="AC828" s="272"/>
      <c r="AD828" s="272"/>
      <c r="AE828" s="272"/>
      <c r="AF828" s="272"/>
      <c r="AG828" s="272"/>
      <c r="AH828" s="272"/>
      <c r="AI828" s="272"/>
    </row>
    <row r="829" spans="2:35" s="278" customFormat="1">
      <c r="B829" s="289"/>
      <c r="C829" s="280"/>
      <c r="G829" s="272"/>
      <c r="H829" s="272"/>
      <c r="I829" s="290"/>
      <c r="J829" s="290"/>
      <c r="K829" s="290"/>
      <c r="L829" s="290"/>
      <c r="M829" s="272"/>
      <c r="O829" s="272"/>
      <c r="P829" s="272"/>
      <c r="Q829" s="272"/>
      <c r="R829" s="272"/>
      <c r="S829" s="272"/>
      <c r="T829" s="272"/>
      <c r="U829" s="272"/>
      <c r="V829" s="272"/>
      <c r="W829" s="272"/>
      <c r="X829" s="272"/>
      <c r="Y829" s="272"/>
      <c r="Z829" s="272"/>
      <c r="AA829" s="272"/>
      <c r="AB829" s="272"/>
      <c r="AC829" s="272"/>
      <c r="AD829" s="272"/>
      <c r="AE829" s="272"/>
      <c r="AF829" s="272"/>
      <c r="AG829" s="272"/>
      <c r="AH829" s="272"/>
      <c r="AI829" s="272"/>
    </row>
    <row r="830" spans="2:35" s="278" customFormat="1">
      <c r="B830" s="289"/>
      <c r="C830" s="280"/>
      <c r="G830" s="272"/>
      <c r="H830" s="272"/>
      <c r="I830" s="290"/>
      <c r="J830" s="290"/>
      <c r="K830" s="290"/>
      <c r="L830" s="290"/>
      <c r="M830" s="272"/>
      <c r="O830" s="272"/>
      <c r="P830" s="272"/>
      <c r="Q830" s="272"/>
      <c r="R830" s="272"/>
      <c r="S830" s="272"/>
      <c r="T830" s="272"/>
      <c r="U830" s="272"/>
      <c r="V830" s="272"/>
      <c r="W830" s="272"/>
      <c r="X830" s="272"/>
      <c r="Y830" s="272"/>
      <c r="Z830" s="272"/>
      <c r="AA830" s="272"/>
      <c r="AB830" s="272"/>
      <c r="AC830" s="272"/>
      <c r="AD830" s="272"/>
      <c r="AE830" s="272"/>
      <c r="AF830" s="272"/>
      <c r="AG830" s="272"/>
      <c r="AH830" s="272"/>
      <c r="AI830" s="272"/>
    </row>
    <row r="831" spans="2:35" s="278" customFormat="1">
      <c r="B831" s="289"/>
      <c r="C831" s="280"/>
      <c r="G831" s="272"/>
      <c r="H831" s="272"/>
      <c r="I831" s="290"/>
      <c r="J831" s="290"/>
      <c r="K831" s="290"/>
      <c r="L831" s="290"/>
      <c r="M831" s="272"/>
      <c r="O831" s="272"/>
      <c r="P831" s="272"/>
      <c r="Q831" s="272"/>
      <c r="R831" s="272"/>
      <c r="S831" s="272"/>
      <c r="T831" s="272"/>
      <c r="U831" s="272"/>
      <c r="V831" s="272"/>
      <c r="W831" s="272"/>
      <c r="X831" s="272"/>
      <c r="Y831" s="272"/>
      <c r="Z831" s="272"/>
      <c r="AA831" s="272"/>
      <c r="AB831" s="272"/>
      <c r="AC831" s="272"/>
      <c r="AD831" s="272"/>
      <c r="AE831" s="272"/>
      <c r="AF831" s="272"/>
      <c r="AG831" s="272"/>
      <c r="AH831" s="272"/>
      <c r="AI831" s="272"/>
    </row>
    <row r="832" spans="2:35" s="278" customFormat="1">
      <c r="B832" s="289"/>
      <c r="C832" s="280"/>
      <c r="G832" s="272"/>
      <c r="H832" s="272"/>
      <c r="I832" s="290"/>
      <c r="J832" s="290"/>
      <c r="K832" s="290"/>
      <c r="L832" s="290"/>
      <c r="M832" s="272"/>
      <c r="O832" s="272"/>
      <c r="P832" s="272"/>
      <c r="Q832" s="272"/>
      <c r="R832" s="272"/>
      <c r="S832" s="272"/>
      <c r="T832" s="272"/>
      <c r="U832" s="272"/>
      <c r="V832" s="272"/>
      <c r="W832" s="272"/>
      <c r="X832" s="272"/>
      <c r="Y832" s="272"/>
      <c r="Z832" s="272"/>
      <c r="AA832" s="272"/>
      <c r="AB832" s="272"/>
      <c r="AC832" s="272"/>
      <c r="AD832" s="272"/>
      <c r="AE832" s="272"/>
      <c r="AF832" s="272"/>
      <c r="AG832" s="272"/>
      <c r="AH832" s="272"/>
      <c r="AI832" s="272"/>
    </row>
    <row r="833" spans="2:35" s="278" customFormat="1">
      <c r="B833" s="289"/>
      <c r="C833" s="280"/>
      <c r="G833" s="272"/>
      <c r="H833" s="272"/>
      <c r="I833" s="290"/>
      <c r="J833" s="290"/>
      <c r="K833" s="290"/>
      <c r="L833" s="290"/>
      <c r="M833" s="272"/>
      <c r="O833" s="272"/>
      <c r="P833" s="272"/>
      <c r="Q833" s="272"/>
      <c r="R833" s="272"/>
      <c r="S833" s="272"/>
      <c r="T833" s="272"/>
      <c r="U833" s="272"/>
      <c r="V833" s="272"/>
      <c r="W833" s="272"/>
      <c r="X833" s="272"/>
      <c r="Y833" s="272"/>
      <c r="Z833" s="272"/>
      <c r="AA833" s="272"/>
      <c r="AB833" s="272"/>
      <c r="AC833" s="272"/>
      <c r="AD833" s="272"/>
      <c r="AE833" s="272"/>
      <c r="AF833" s="272"/>
      <c r="AG833" s="272"/>
      <c r="AH833" s="272"/>
      <c r="AI833" s="272"/>
    </row>
    <row r="834" spans="2:35" s="278" customFormat="1">
      <c r="B834" s="289"/>
      <c r="C834" s="280"/>
      <c r="G834" s="272"/>
      <c r="H834" s="272"/>
      <c r="I834" s="290"/>
      <c r="J834" s="290"/>
      <c r="K834" s="290"/>
      <c r="L834" s="290"/>
      <c r="M834" s="272"/>
      <c r="O834" s="272"/>
      <c r="P834" s="272"/>
      <c r="Q834" s="272"/>
      <c r="R834" s="272"/>
      <c r="S834" s="272"/>
      <c r="T834" s="272"/>
      <c r="U834" s="272"/>
      <c r="V834" s="272"/>
      <c r="W834" s="272"/>
      <c r="X834" s="272"/>
      <c r="Y834" s="272"/>
      <c r="Z834" s="272"/>
      <c r="AA834" s="272"/>
      <c r="AB834" s="272"/>
      <c r="AC834" s="272"/>
      <c r="AD834" s="272"/>
      <c r="AE834" s="272"/>
      <c r="AF834" s="272"/>
      <c r="AG834" s="272"/>
      <c r="AH834" s="272"/>
      <c r="AI834" s="272"/>
    </row>
    <row r="835" spans="2:35" s="278" customFormat="1">
      <c r="B835" s="289"/>
      <c r="C835" s="280"/>
      <c r="G835" s="272"/>
      <c r="H835" s="272"/>
      <c r="I835" s="290"/>
      <c r="J835" s="290"/>
      <c r="K835" s="290"/>
      <c r="L835" s="290"/>
      <c r="M835" s="272"/>
      <c r="O835" s="272"/>
      <c r="P835" s="272"/>
      <c r="Q835" s="272"/>
      <c r="R835" s="272"/>
      <c r="S835" s="272"/>
      <c r="T835" s="272"/>
      <c r="U835" s="272"/>
      <c r="V835" s="272"/>
      <c r="W835" s="272"/>
      <c r="X835" s="272"/>
      <c r="Y835" s="272"/>
      <c r="Z835" s="272"/>
      <c r="AA835" s="272"/>
      <c r="AB835" s="272"/>
      <c r="AC835" s="272"/>
      <c r="AD835" s="272"/>
      <c r="AE835" s="272"/>
      <c r="AF835" s="272"/>
      <c r="AG835" s="272"/>
      <c r="AH835" s="272"/>
      <c r="AI835" s="272"/>
    </row>
    <row r="836" spans="2:35" s="278" customFormat="1">
      <c r="B836" s="289"/>
      <c r="C836" s="280"/>
      <c r="G836" s="272"/>
      <c r="H836" s="272"/>
      <c r="I836" s="290"/>
      <c r="J836" s="290"/>
      <c r="K836" s="290"/>
      <c r="L836" s="290"/>
      <c r="M836" s="272"/>
      <c r="O836" s="272"/>
      <c r="P836" s="272"/>
      <c r="Q836" s="272"/>
      <c r="R836" s="272"/>
      <c r="S836" s="272"/>
      <c r="T836" s="272"/>
      <c r="U836" s="272"/>
      <c r="V836" s="272"/>
      <c r="W836" s="272"/>
      <c r="X836" s="272"/>
      <c r="Y836" s="272"/>
      <c r="Z836" s="272"/>
      <c r="AA836" s="272"/>
      <c r="AB836" s="272"/>
      <c r="AC836" s="272"/>
      <c r="AD836" s="272"/>
      <c r="AE836" s="272"/>
      <c r="AF836" s="272"/>
      <c r="AG836" s="272"/>
      <c r="AH836" s="272"/>
      <c r="AI836" s="272"/>
    </row>
    <row r="837" spans="2:35" s="278" customFormat="1">
      <c r="B837" s="289"/>
      <c r="C837" s="280"/>
      <c r="G837" s="272"/>
      <c r="H837" s="272"/>
      <c r="I837" s="290"/>
      <c r="J837" s="290"/>
      <c r="K837" s="290"/>
      <c r="L837" s="290"/>
      <c r="M837" s="272"/>
      <c r="O837" s="272"/>
      <c r="P837" s="272"/>
      <c r="Q837" s="272"/>
      <c r="R837" s="272"/>
      <c r="S837" s="272"/>
      <c r="T837" s="272"/>
      <c r="U837" s="272"/>
      <c r="V837" s="272"/>
      <c r="W837" s="272"/>
      <c r="X837" s="272"/>
      <c r="Y837" s="272"/>
      <c r="Z837" s="272"/>
      <c r="AA837" s="272"/>
      <c r="AB837" s="272"/>
      <c r="AC837" s="272"/>
      <c r="AD837" s="272"/>
      <c r="AE837" s="272"/>
      <c r="AF837" s="272"/>
      <c r="AG837" s="272"/>
      <c r="AH837" s="272"/>
      <c r="AI837" s="272"/>
    </row>
    <row r="838" spans="2:35" s="278" customFormat="1">
      <c r="B838" s="289"/>
      <c r="C838" s="280"/>
      <c r="G838" s="272"/>
      <c r="H838" s="272"/>
      <c r="I838" s="290"/>
      <c r="J838" s="290"/>
      <c r="K838" s="290"/>
      <c r="L838" s="290"/>
      <c r="M838" s="272"/>
      <c r="O838" s="272"/>
      <c r="P838" s="272"/>
      <c r="Q838" s="272"/>
      <c r="R838" s="272"/>
      <c r="S838" s="272"/>
      <c r="T838" s="272"/>
      <c r="U838" s="272"/>
      <c r="V838" s="272"/>
      <c r="W838" s="272"/>
      <c r="X838" s="272"/>
      <c r="Y838" s="272"/>
      <c r="Z838" s="272"/>
      <c r="AA838" s="272"/>
      <c r="AB838" s="272"/>
      <c r="AC838" s="272"/>
      <c r="AD838" s="272"/>
      <c r="AE838" s="272"/>
      <c r="AF838" s="272"/>
      <c r="AG838" s="272"/>
      <c r="AH838" s="272"/>
      <c r="AI838" s="272"/>
    </row>
    <row r="839" spans="2:35" s="278" customFormat="1">
      <c r="B839" s="289"/>
      <c r="C839" s="280"/>
      <c r="G839" s="272"/>
      <c r="H839" s="272"/>
      <c r="I839" s="290"/>
      <c r="J839" s="290"/>
      <c r="K839" s="290"/>
      <c r="L839" s="290"/>
      <c r="M839" s="272"/>
      <c r="O839" s="272"/>
      <c r="P839" s="272"/>
      <c r="Q839" s="272"/>
      <c r="R839" s="272"/>
      <c r="S839" s="272"/>
      <c r="T839" s="272"/>
      <c r="U839" s="272"/>
      <c r="V839" s="272"/>
      <c r="W839" s="272"/>
      <c r="X839" s="272"/>
      <c r="Y839" s="272"/>
      <c r="Z839" s="272"/>
      <c r="AA839" s="272"/>
      <c r="AB839" s="272"/>
      <c r="AC839" s="272"/>
      <c r="AD839" s="272"/>
      <c r="AE839" s="272"/>
      <c r="AF839" s="272"/>
      <c r="AG839" s="272"/>
      <c r="AH839" s="272"/>
      <c r="AI839" s="272"/>
    </row>
    <row r="840" spans="2:35" s="278" customFormat="1">
      <c r="B840" s="289"/>
      <c r="C840" s="280"/>
      <c r="G840" s="272"/>
      <c r="H840" s="272"/>
      <c r="I840" s="290"/>
      <c r="J840" s="290"/>
      <c r="K840" s="290"/>
      <c r="L840" s="290"/>
      <c r="M840" s="272"/>
      <c r="O840" s="272"/>
      <c r="P840" s="272"/>
      <c r="Q840" s="272"/>
      <c r="R840" s="272"/>
      <c r="S840" s="272"/>
      <c r="T840" s="272"/>
      <c r="U840" s="272"/>
      <c r="V840" s="272"/>
      <c r="W840" s="272"/>
      <c r="X840" s="272"/>
      <c r="Y840" s="272"/>
      <c r="Z840" s="272"/>
      <c r="AA840" s="272"/>
      <c r="AB840" s="272"/>
      <c r="AC840" s="272"/>
      <c r="AD840" s="272"/>
      <c r="AE840" s="272"/>
      <c r="AF840" s="272"/>
      <c r="AG840" s="272"/>
      <c r="AH840" s="272"/>
      <c r="AI840" s="272"/>
    </row>
    <row r="841" spans="2:35" s="278" customFormat="1">
      <c r="B841" s="289"/>
      <c r="C841" s="280"/>
      <c r="G841" s="272"/>
      <c r="H841" s="272"/>
      <c r="I841" s="290"/>
      <c r="J841" s="290"/>
      <c r="K841" s="290"/>
      <c r="L841" s="290"/>
      <c r="M841" s="272"/>
      <c r="O841" s="272"/>
      <c r="P841" s="272"/>
      <c r="Q841" s="272"/>
      <c r="R841" s="272"/>
      <c r="S841" s="272"/>
      <c r="T841" s="272"/>
      <c r="U841" s="272"/>
      <c r="V841" s="272"/>
      <c r="W841" s="272"/>
      <c r="X841" s="272"/>
      <c r="Y841" s="272"/>
      <c r="Z841" s="272"/>
      <c r="AA841" s="272"/>
      <c r="AB841" s="272"/>
      <c r="AC841" s="272"/>
      <c r="AD841" s="272"/>
      <c r="AE841" s="272"/>
      <c r="AF841" s="272"/>
      <c r="AG841" s="272"/>
      <c r="AH841" s="272"/>
      <c r="AI841" s="272"/>
    </row>
    <row r="842" spans="2:35" s="278" customFormat="1">
      <c r="B842" s="289"/>
      <c r="C842" s="280"/>
      <c r="G842" s="272"/>
      <c r="H842" s="272"/>
      <c r="I842" s="290"/>
      <c r="J842" s="290"/>
      <c r="K842" s="290"/>
      <c r="L842" s="290"/>
      <c r="M842" s="272"/>
      <c r="O842" s="272"/>
      <c r="P842" s="272"/>
      <c r="Q842" s="272"/>
      <c r="R842" s="272"/>
      <c r="S842" s="272"/>
      <c r="T842" s="272"/>
      <c r="U842" s="272"/>
      <c r="V842" s="272"/>
      <c r="W842" s="272"/>
      <c r="X842" s="272"/>
      <c r="Y842" s="272"/>
      <c r="Z842" s="272"/>
      <c r="AA842" s="272"/>
      <c r="AB842" s="272"/>
      <c r="AC842" s="272"/>
      <c r="AD842" s="272"/>
      <c r="AE842" s="272"/>
      <c r="AF842" s="272"/>
      <c r="AG842" s="272"/>
      <c r="AH842" s="272"/>
      <c r="AI842" s="272"/>
    </row>
    <row r="843" spans="2:35" s="278" customFormat="1">
      <c r="B843" s="289"/>
      <c r="C843" s="280"/>
      <c r="G843" s="272"/>
      <c r="H843" s="272"/>
      <c r="I843" s="290"/>
      <c r="J843" s="290"/>
      <c r="K843" s="290"/>
      <c r="L843" s="290"/>
      <c r="M843" s="272"/>
      <c r="O843" s="272"/>
      <c r="P843" s="272"/>
      <c r="Q843" s="272"/>
      <c r="R843" s="272"/>
      <c r="S843" s="272"/>
      <c r="T843" s="272"/>
      <c r="U843" s="272"/>
      <c r="V843" s="272"/>
      <c r="W843" s="272"/>
      <c r="X843" s="272"/>
      <c r="Y843" s="272"/>
      <c r="Z843" s="272"/>
      <c r="AA843" s="272"/>
      <c r="AB843" s="272"/>
      <c r="AC843" s="272"/>
      <c r="AD843" s="272"/>
      <c r="AE843" s="272"/>
      <c r="AF843" s="272"/>
      <c r="AG843" s="272"/>
      <c r="AH843" s="272"/>
      <c r="AI843" s="272"/>
    </row>
    <row r="844" spans="2:35" s="278" customFormat="1">
      <c r="B844" s="289"/>
      <c r="C844" s="280"/>
      <c r="G844" s="272"/>
      <c r="H844" s="272"/>
      <c r="I844" s="290"/>
      <c r="J844" s="290"/>
      <c r="K844" s="290"/>
      <c r="L844" s="290"/>
      <c r="M844" s="272"/>
      <c r="O844" s="272"/>
      <c r="P844" s="272"/>
      <c r="Q844" s="272"/>
      <c r="R844" s="272"/>
      <c r="S844" s="272"/>
      <c r="T844" s="272"/>
      <c r="U844" s="272"/>
      <c r="V844" s="272"/>
      <c r="W844" s="272"/>
      <c r="X844" s="272"/>
      <c r="Y844" s="272"/>
      <c r="Z844" s="272"/>
      <c r="AA844" s="272"/>
      <c r="AB844" s="272"/>
      <c r="AC844" s="272"/>
      <c r="AD844" s="272"/>
      <c r="AE844" s="272"/>
      <c r="AF844" s="272"/>
      <c r="AG844" s="272"/>
      <c r="AH844" s="272"/>
      <c r="AI844" s="272"/>
    </row>
    <row r="845" spans="2:35" s="278" customFormat="1">
      <c r="B845" s="289"/>
      <c r="C845" s="280"/>
      <c r="G845" s="272"/>
      <c r="H845" s="272"/>
      <c r="I845" s="290"/>
      <c r="J845" s="290"/>
      <c r="K845" s="290"/>
      <c r="L845" s="290"/>
      <c r="M845" s="272"/>
      <c r="O845" s="272"/>
      <c r="P845" s="272"/>
      <c r="Q845" s="272"/>
      <c r="R845" s="272"/>
      <c r="S845" s="272"/>
      <c r="T845" s="272"/>
      <c r="U845" s="272"/>
      <c r="V845" s="272"/>
      <c r="W845" s="272"/>
      <c r="X845" s="272"/>
      <c r="Y845" s="272"/>
      <c r="Z845" s="272"/>
      <c r="AA845" s="272"/>
      <c r="AB845" s="272"/>
      <c r="AC845" s="272"/>
      <c r="AD845" s="272"/>
      <c r="AE845" s="272"/>
      <c r="AF845" s="272"/>
      <c r="AG845" s="272"/>
      <c r="AH845" s="272"/>
      <c r="AI845" s="272"/>
    </row>
    <row r="846" spans="2:35" s="278" customFormat="1">
      <c r="B846" s="289"/>
      <c r="C846" s="280"/>
      <c r="G846" s="272"/>
      <c r="H846" s="272"/>
      <c r="I846" s="290"/>
      <c r="J846" s="290"/>
      <c r="K846" s="290"/>
      <c r="L846" s="290"/>
      <c r="M846" s="272"/>
      <c r="O846" s="272"/>
      <c r="P846" s="272"/>
      <c r="Q846" s="272"/>
      <c r="R846" s="272"/>
      <c r="S846" s="272"/>
      <c r="T846" s="272"/>
      <c r="U846" s="272"/>
      <c r="V846" s="272"/>
      <c r="W846" s="272"/>
      <c r="X846" s="272"/>
      <c r="Y846" s="272"/>
      <c r="Z846" s="272"/>
      <c r="AA846" s="272"/>
      <c r="AB846" s="272"/>
      <c r="AC846" s="272"/>
      <c r="AD846" s="272"/>
      <c r="AE846" s="272"/>
      <c r="AF846" s="272"/>
      <c r="AG846" s="272"/>
      <c r="AH846" s="272"/>
      <c r="AI846" s="272"/>
    </row>
    <row r="847" spans="2:35" s="278" customFormat="1">
      <c r="B847" s="289"/>
      <c r="C847" s="280"/>
      <c r="G847" s="272"/>
      <c r="H847" s="272"/>
      <c r="I847" s="290"/>
      <c r="J847" s="290"/>
      <c r="K847" s="290"/>
      <c r="L847" s="290"/>
      <c r="M847" s="272"/>
      <c r="O847" s="272"/>
      <c r="P847" s="272"/>
      <c r="Q847" s="272"/>
      <c r="R847" s="272"/>
      <c r="S847" s="272"/>
      <c r="T847" s="272"/>
      <c r="U847" s="272"/>
      <c r="V847" s="272"/>
      <c r="W847" s="272"/>
      <c r="X847" s="272"/>
      <c r="Y847" s="272"/>
      <c r="Z847" s="272"/>
      <c r="AA847" s="272"/>
      <c r="AB847" s="272"/>
      <c r="AC847" s="272"/>
      <c r="AD847" s="272"/>
      <c r="AE847" s="272"/>
      <c r="AF847" s="272"/>
      <c r="AG847" s="272"/>
      <c r="AH847" s="272"/>
      <c r="AI847" s="272"/>
    </row>
    <row r="848" spans="2:35" s="278" customFormat="1">
      <c r="B848" s="289"/>
      <c r="C848" s="280"/>
      <c r="G848" s="272"/>
      <c r="H848" s="272"/>
      <c r="I848" s="290"/>
      <c r="J848" s="290"/>
      <c r="K848" s="290"/>
      <c r="L848" s="290"/>
      <c r="M848" s="272"/>
      <c r="O848" s="272"/>
      <c r="P848" s="272"/>
      <c r="Q848" s="272"/>
      <c r="R848" s="272"/>
      <c r="S848" s="272"/>
      <c r="T848" s="272"/>
      <c r="U848" s="272"/>
      <c r="V848" s="272"/>
      <c r="W848" s="272"/>
      <c r="X848" s="272"/>
      <c r="Y848" s="272"/>
      <c r="Z848" s="272"/>
      <c r="AA848" s="272"/>
      <c r="AB848" s="272"/>
      <c r="AC848" s="272"/>
      <c r="AD848" s="272"/>
      <c r="AE848" s="272"/>
      <c r="AF848" s="272"/>
      <c r="AG848" s="272"/>
      <c r="AH848" s="272"/>
      <c r="AI848" s="272"/>
    </row>
    <row r="849" spans="2:35" s="278" customFormat="1">
      <c r="B849" s="289"/>
      <c r="C849" s="280"/>
      <c r="G849" s="272"/>
      <c r="H849" s="272"/>
      <c r="I849" s="290"/>
      <c r="J849" s="290"/>
      <c r="K849" s="290"/>
      <c r="L849" s="290"/>
      <c r="M849" s="272"/>
      <c r="O849" s="272"/>
      <c r="P849" s="272"/>
      <c r="Q849" s="272"/>
      <c r="R849" s="272"/>
      <c r="S849" s="272"/>
      <c r="T849" s="272"/>
      <c r="U849" s="272"/>
      <c r="V849" s="272"/>
      <c r="W849" s="272"/>
      <c r="X849" s="272"/>
      <c r="Y849" s="272"/>
      <c r="Z849" s="272"/>
      <c r="AA849" s="272"/>
      <c r="AB849" s="272"/>
      <c r="AC849" s="272"/>
      <c r="AD849" s="272"/>
      <c r="AE849" s="272"/>
      <c r="AF849" s="272"/>
      <c r="AG849" s="272"/>
      <c r="AH849" s="272"/>
      <c r="AI849" s="272"/>
    </row>
    <row r="850" spans="2:35" s="278" customFormat="1">
      <c r="B850" s="289"/>
      <c r="C850" s="280"/>
      <c r="G850" s="272"/>
      <c r="H850" s="272"/>
      <c r="I850" s="290"/>
      <c r="J850" s="290"/>
      <c r="K850" s="290"/>
      <c r="L850" s="290"/>
      <c r="M850" s="272"/>
      <c r="O850" s="272"/>
      <c r="P850" s="272"/>
      <c r="Q850" s="272"/>
      <c r="R850" s="272"/>
      <c r="S850" s="272"/>
      <c r="T850" s="272"/>
      <c r="U850" s="272"/>
      <c r="V850" s="272"/>
      <c r="W850" s="272"/>
      <c r="X850" s="272"/>
      <c r="Y850" s="272"/>
      <c r="Z850" s="272"/>
      <c r="AA850" s="272"/>
      <c r="AB850" s="272"/>
      <c r="AC850" s="272"/>
      <c r="AD850" s="272"/>
      <c r="AE850" s="272"/>
      <c r="AF850" s="272"/>
      <c r="AG850" s="272"/>
      <c r="AH850" s="272"/>
      <c r="AI850" s="272"/>
    </row>
    <row r="851" spans="2:35" s="278" customFormat="1">
      <c r="B851" s="289"/>
      <c r="C851" s="280"/>
      <c r="G851" s="272"/>
      <c r="H851" s="272"/>
      <c r="I851" s="290"/>
      <c r="J851" s="290"/>
      <c r="K851" s="290"/>
      <c r="L851" s="290"/>
      <c r="M851" s="272"/>
      <c r="O851" s="272"/>
      <c r="P851" s="272"/>
      <c r="Q851" s="272"/>
      <c r="R851" s="272"/>
      <c r="S851" s="272"/>
      <c r="T851" s="272"/>
      <c r="U851" s="272"/>
      <c r="V851" s="272"/>
      <c r="W851" s="272"/>
      <c r="X851" s="272"/>
      <c r="Y851" s="272"/>
      <c r="Z851" s="272"/>
      <c r="AA851" s="272"/>
      <c r="AB851" s="272"/>
      <c r="AC851" s="272"/>
      <c r="AD851" s="272"/>
      <c r="AE851" s="272"/>
      <c r="AF851" s="272"/>
      <c r="AG851" s="272"/>
      <c r="AH851" s="272"/>
      <c r="AI851" s="272"/>
    </row>
    <row r="852" spans="2:35" s="278" customFormat="1">
      <c r="B852" s="289"/>
      <c r="C852" s="280"/>
      <c r="G852" s="272"/>
      <c r="H852" s="272"/>
      <c r="I852" s="290"/>
      <c r="J852" s="290"/>
      <c r="K852" s="290"/>
      <c r="L852" s="290"/>
      <c r="M852" s="272"/>
      <c r="O852" s="272"/>
      <c r="P852" s="272"/>
      <c r="Q852" s="272"/>
      <c r="R852" s="272"/>
      <c r="S852" s="272"/>
      <c r="T852" s="272"/>
      <c r="U852" s="272"/>
      <c r="V852" s="272"/>
      <c r="W852" s="272"/>
      <c r="X852" s="272"/>
      <c r="Y852" s="272"/>
      <c r="Z852" s="272"/>
      <c r="AA852" s="272"/>
      <c r="AB852" s="272"/>
      <c r="AC852" s="272"/>
      <c r="AD852" s="272"/>
      <c r="AE852" s="272"/>
      <c r="AF852" s="272"/>
      <c r="AG852" s="272"/>
      <c r="AH852" s="272"/>
      <c r="AI852" s="272"/>
    </row>
    <row r="853" spans="2:35" s="278" customFormat="1">
      <c r="B853" s="289"/>
      <c r="C853" s="280"/>
      <c r="G853" s="272"/>
      <c r="H853" s="272"/>
      <c r="I853" s="290"/>
      <c r="J853" s="290"/>
      <c r="K853" s="290"/>
      <c r="L853" s="290"/>
      <c r="M853" s="272"/>
      <c r="O853" s="272"/>
      <c r="P853" s="272"/>
      <c r="Q853" s="272"/>
      <c r="R853" s="272"/>
      <c r="S853" s="272"/>
      <c r="T853" s="272"/>
      <c r="U853" s="272"/>
      <c r="V853" s="272"/>
      <c r="W853" s="272"/>
      <c r="X853" s="272"/>
      <c r="Y853" s="272"/>
      <c r="Z853" s="272"/>
      <c r="AA853" s="272"/>
      <c r="AB853" s="272"/>
      <c r="AC853" s="272"/>
      <c r="AD853" s="272"/>
      <c r="AE853" s="272"/>
      <c r="AF853" s="272"/>
      <c r="AG853" s="272"/>
      <c r="AH853" s="272"/>
      <c r="AI853" s="272"/>
    </row>
    <row r="854" spans="2:35" s="278" customFormat="1">
      <c r="B854" s="289"/>
      <c r="C854" s="280"/>
      <c r="G854" s="272"/>
      <c r="H854" s="272"/>
      <c r="I854" s="290"/>
      <c r="J854" s="290"/>
      <c r="K854" s="290"/>
      <c r="L854" s="290"/>
      <c r="M854" s="272"/>
      <c r="O854" s="272"/>
      <c r="P854" s="272"/>
      <c r="Q854" s="272"/>
      <c r="R854" s="272"/>
      <c r="S854" s="272"/>
      <c r="T854" s="272"/>
      <c r="U854" s="272"/>
      <c r="V854" s="272"/>
      <c r="W854" s="272"/>
      <c r="X854" s="272"/>
      <c r="Y854" s="272"/>
      <c r="Z854" s="272"/>
      <c r="AA854" s="272"/>
      <c r="AB854" s="272"/>
      <c r="AC854" s="272"/>
      <c r="AD854" s="272"/>
      <c r="AE854" s="272"/>
      <c r="AF854" s="272"/>
      <c r="AG854" s="272"/>
      <c r="AH854" s="272"/>
      <c r="AI854" s="272"/>
    </row>
    <row r="855" spans="2:35" s="278" customFormat="1">
      <c r="B855" s="289"/>
      <c r="C855" s="280"/>
      <c r="G855" s="272"/>
      <c r="H855" s="272"/>
      <c r="I855" s="290"/>
      <c r="J855" s="290"/>
      <c r="K855" s="290"/>
      <c r="L855" s="290"/>
      <c r="M855" s="272"/>
      <c r="O855" s="272"/>
      <c r="P855" s="272"/>
      <c r="Q855" s="272"/>
      <c r="R855" s="272"/>
      <c r="S855" s="272"/>
      <c r="T855" s="272"/>
      <c r="U855" s="272"/>
      <c r="V855" s="272"/>
      <c r="W855" s="272"/>
      <c r="X855" s="272"/>
      <c r="Y855" s="272"/>
      <c r="Z855" s="272"/>
      <c r="AA855" s="272"/>
      <c r="AB855" s="272"/>
      <c r="AC855" s="272"/>
      <c r="AD855" s="272"/>
      <c r="AE855" s="272"/>
      <c r="AF855" s="272"/>
      <c r="AG855" s="272"/>
      <c r="AH855" s="272"/>
      <c r="AI855" s="272"/>
    </row>
    <row r="856" spans="2:35" s="278" customFormat="1">
      <c r="B856" s="289"/>
      <c r="C856" s="280"/>
      <c r="G856" s="272"/>
      <c r="H856" s="272"/>
      <c r="I856" s="290"/>
      <c r="J856" s="290"/>
      <c r="K856" s="290"/>
      <c r="L856" s="290"/>
      <c r="M856" s="272"/>
      <c r="O856" s="272"/>
      <c r="P856" s="272"/>
      <c r="Q856" s="272"/>
      <c r="R856" s="272"/>
      <c r="S856" s="272"/>
      <c r="T856" s="272"/>
      <c r="U856" s="272"/>
      <c r="V856" s="272"/>
      <c r="W856" s="272"/>
      <c r="X856" s="272"/>
      <c r="Y856" s="272"/>
      <c r="Z856" s="272"/>
      <c r="AA856" s="272"/>
      <c r="AB856" s="272"/>
      <c r="AC856" s="272"/>
      <c r="AD856" s="272"/>
      <c r="AE856" s="272"/>
      <c r="AF856" s="272"/>
      <c r="AG856" s="272"/>
      <c r="AH856" s="272"/>
      <c r="AI856" s="272"/>
    </row>
    <row r="857" spans="2:35" s="278" customFormat="1">
      <c r="B857" s="289"/>
      <c r="C857" s="280"/>
      <c r="G857" s="272"/>
      <c r="H857" s="272"/>
      <c r="I857" s="290"/>
      <c r="J857" s="290"/>
      <c r="K857" s="290"/>
      <c r="L857" s="290"/>
      <c r="M857" s="272"/>
      <c r="O857" s="272"/>
      <c r="P857" s="272"/>
      <c r="Q857" s="272"/>
      <c r="R857" s="272"/>
      <c r="S857" s="272"/>
      <c r="T857" s="272"/>
      <c r="U857" s="272"/>
      <c r="V857" s="272"/>
      <c r="W857" s="272"/>
      <c r="X857" s="272"/>
      <c r="Y857" s="272"/>
      <c r="Z857" s="272"/>
      <c r="AA857" s="272"/>
      <c r="AB857" s="272"/>
      <c r="AC857" s="272"/>
      <c r="AD857" s="272"/>
      <c r="AE857" s="272"/>
      <c r="AF857" s="272"/>
      <c r="AG857" s="272"/>
      <c r="AH857" s="272"/>
      <c r="AI857" s="272"/>
    </row>
    <row r="858" spans="2:35" s="278" customFormat="1">
      <c r="B858" s="289"/>
      <c r="C858" s="280"/>
      <c r="G858" s="272"/>
      <c r="H858" s="272"/>
      <c r="I858" s="290"/>
      <c r="J858" s="290"/>
      <c r="K858" s="290"/>
      <c r="L858" s="290"/>
      <c r="M858" s="272"/>
      <c r="O858" s="272"/>
      <c r="P858" s="272"/>
      <c r="Q858" s="272"/>
      <c r="R858" s="272"/>
      <c r="S858" s="272"/>
      <c r="T858" s="272"/>
      <c r="U858" s="272"/>
      <c r="V858" s="272"/>
      <c r="W858" s="272"/>
      <c r="X858" s="272"/>
      <c r="Y858" s="272"/>
      <c r="Z858" s="272"/>
      <c r="AA858" s="272"/>
      <c r="AB858" s="272"/>
      <c r="AC858" s="272"/>
      <c r="AD858" s="272"/>
      <c r="AE858" s="272"/>
      <c r="AF858" s="272"/>
      <c r="AG858" s="272"/>
      <c r="AH858" s="272"/>
      <c r="AI858" s="272"/>
    </row>
    <row r="859" spans="2:35" s="278" customFormat="1">
      <c r="B859" s="289"/>
      <c r="C859" s="280"/>
      <c r="G859" s="272"/>
      <c r="H859" s="272"/>
      <c r="I859" s="290"/>
      <c r="J859" s="290"/>
      <c r="K859" s="290"/>
      <c r="L859" s="290"/>
      <c r="M859" s="272"/>
      <c r="O859" s="272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  <c r="AA859" s="272"/>
      <c r="AB859" s="272"/>
      <c r="AC859" s="272"/>
      <c r="AD859" s="272"/>
      <c r="AE859" s="272"/>
      <c r="AF859" s="272"/>
      <c r="AG859" s="272"/>
      <c r="AH859" s="272"/>
      <c r="AI859" s="272"/>
    </row>
    <row r="860" spans="2:35" s="278" customFormat="1">
      <c r="B860" s="289"/>
      <c r="C860" s="280"/>
      <c r="G860" s="272"/>
      <c r="H860" s="272"/>
      <c r="I860" s="290"/>
      <c r="J860" s="290"/>
      <c r="K860" s="290"/>
      <c r="L860" s="290"/>
      <c r="M860" s="272"/>
      <c r="O860" s="272"/>
      <c r="P860" s="272"/>
      <c r="Q860" s="272"/>
      <c r="R860" s="272"/>
      <c r="S860" s="272"/>
      <c r="T860" s="272"/>
      <c r="U860" s="272"/>
      <c r="V860" s="272"/>
      <c r="W860" s="272"/>
      <c r="X860" s="272"/>
      <c r="Y860" s="272"/>
      <c r="Z860" s="272"/>
      <c r="AA860" s="272"/>
      <c r="AB860" s="272"/>
      <c r="AC860" s="272"/>
      <c r="AD860" s="272"/>
      <c r="AE860" s="272"/>
      <c r="AF860" s="272"/>
      <c r="AG860" s="272"/>
      <c r="AH860" s="272"/>
      <c r="AI860" s="272"/>
    </row>
    <row r="861" spans="2:35" s="278" customFormat="1">
      <c r="B861" s="289"/>
      <c r="C861" s="280"/>
      <c r="G861" s="272"/>
      <c r="H861" s="272"/>
      <c r="I861" s="290"/>
      <c r="J861" s="290"/>
      <c r="K861" s="290"/>
      <c r="L861" s="290"/>
      <c r="M861" s="272"/>
      <c r="O861" s="272"/>
      <c r="P861" s="272"/>
      <c r="Q861" s="272"/>
      <c r="R861" s="272"/>
      <c r="S861" s="272"/>
      <c r="T861" s="272"/>
      <c r="U861" s="272"/>
      <c r="V861" s="272"/>
      <c r="W861" s="272"/>
      <c r="X861" s="272"/>
      <c r="Y861" s="272"/>
      <c r="Z861" s="272"/>
      <c r="AA861" s="272"/>
      <c r="AB861" s="272"/>
      <c r="AC861" s="272"/>
      <c r="AD861" s="272"/>
      <c r="AE861" s="272"/>
      <c r="AF861" s="272"/>
      <c r="AG861" s="272"/>
      <c r="AH861" s="272"/>
      <c r="AI861" s="272"/>
    </row>
    <row r="862" spans="2:35" s="278" customFormat="1">
      <c r="B862" s="289"/>
      <c r="C862" s="280"/>
      <c r="G862" s="272"/>
      <c r="H862" s="272"/>
      <c r="I862" s="290"/>
      <c r="J862" s="290"/>
      <c r="K862" s="290"/>
      <c r="L862" s="290"/>
      <c r="M862" s="272"/>
      <c r="O862" s="272"/>
      <c r="P862" s="272"/>
      <c r="Q862" s="272"/>
      <c r="R862" s="272"/>
      <c r="S862" s="272"/>
      <c r="T862" s="272"/>
      <c r="U862" s="272"/>
      <c r="V862" s="272"/>
      <c r="W862" s="272"/>
      <c r="X862" s="272"/>
      <c r="Y862" s="272"/>
      <c r="Z862" s="272"/>
      <c r="AA862" s="272"/>
      <c r="AB862" s="272"/>
      <c r="AC862" s="272"/>
      <c r="AD862" s="272"/>
      <c r="AE862" s="272"/>
      <c r="AF862" s="272"/>
      <c r="AG862" s="272"/>
      <c r="AH862" s="272"/>
      <c r="AI862" s="272"/>
    </row>
    <row r="863" spans="2:35" s="278" customFormat="1">
      <c r="B863" s="289"/>
      <c r="C863" s="280"/>
      <c r="G863" s="272"/>
      <c r="H863" s="272"/>
      <c r="I863" s="290"/>
      <c r="J863" s="290"/>
      <c r="K863" s="290"/>
      <c r="L863" s="290"/>
      <c r="M863" s="272"/>
      <c r="O863" s="272"/>
      <c r="P863" s="272"/>
      <c r="Q863" s="272"/>
      <c r="R863" s="272"/>
      <c r="S863" s="272"/>
      <c r="T863" s="272"/>
      <c r="U863" s="272"/>
      <c r="V863" s="272"/>
      <c r="W863" s="272"/>
      <c r="X863" s="272"/>
      <c r="Y863" s="272"/>
      <c r="Z863" s="272"/>
      <c r="AA863" s="272"/>
      <c r="AB863" s="272"/>
      <c r="AC863" s="272"/>
      <c r="AD863" s="272"/>
      <c r="AE863" s="272"/>
      <c r="AF863" s="272"/>
      <c r="AG863" s="272"/>
      <c r="AH863" s="272"/>
      <c r="AI863" s="272"/>
    </row>
    <row r="864" spans="2:35" s="278" customFormat="1">
      <c r="B864" s="289"/>
      <c r="C864" s="280"/>
      <c r="G864" s="272"/>
      <c r="H864" s="272"/>
      <c r="I864" s="290"/>
      <c r="J864" s="290"/>
      <c r="K864" s="290"/>
      <c r="L864" s="290"/>
      <c r="M864" s="272"/>
      <c r="O864" s="272"/>
      <c r="P864" s="272"/>
      <c r="Q864" s="272"/>
      <c r="R864" s="272"/>
      <c r="S864" s="272"/>
      <c r="T864" s="272"/>
      <c r="U864" s="272"/>
      <c r="V864" s="272"/>
      <c r="W864" s="272"/>
      <c r="X864" s="272"/>
      <c r="Y864" s="272"/>
      <c r="Z864" s="272"/>
      <c r="AA864" s="272"/>
      <c r="AB864" s="272"/>
      <c r="AC864" s="272"/>
      <c r="AD864" s="272"/>
      <c r="AE864" s="272"/>
      <c r="AF864" s="272"/>
      <c r="AG864" s="272"/>
      <c r="AH864" s="272"/>
      <c r="AI864" s="272"/>
    </row>
    <row r="865" spans="2:35" s="278" customFormat="1">
      <c r="B865" s="289"/>
      <c r="C865" s="280"/>
      <c r="G865" s="272"/>
      <c r="H865" s="272"/>
      <c r="I865" s="290"/>
      <c r="J865" s="290"/>
      <c r="K865" s="290"/>
      <c r="L865" s="290"/>
      <c r="M865" s="272"/>
      <c r="O865" s="272"/>
      <c r="P865" s="272"/>
      <c r="Q865" s="272"/>
      <c r="R865" s="272"/>
      <c r="S865" s="272"/>
      <c r="T865" s="272"/>
      <c r="U865" s="272"/>
      <c r="V865" s="272"/>
      <c r="W865" s="272"/>
      <c r="X865" s="272"/>
      <c r="Y865" s="272"/>
      <c r="Z865" s="272"/>
      <c r="AA865" s="272"/>
      <c r="AB865" s="272"/>
      <c r="AC865" s="272"/>
      <c r="AD865" s="272"/>
      <c r="AE865" s="272"/>
      <c r="AF865" s="272"/>
      <c r="AG865" s="272"/>
      <c r="AH865" s="272"/>
      <c r="AI865" s="272"/>
    </row>
    <row r="866" spans="2:35" s="278" customFormat="1">
      <c r="B866" s="289"/>
      <c r="C866" s="280"/>
      <c r="G866" s="272"/>
      <c r="H866" s="272"/>
      <c r="I866" s="290"/>
      <c r="J866" s="290"/>
      <c r="K866" s="290"/>
      <c r="L866" s="290"/>
      <c r="M866" s="272"/>
      <c r="O866" s="272"/>
      <c r="P866" s="272"/>
      <c r="Q866" s="272"/>
      <c r="R866" s="272"/>
      <c r="S866" s="272"/>
      <c r="T866" s="272"/>
      <c r="U866" s="272"/>
      <c r="V866" s="272"/>
      <c r="W866" s="272"/>
      <c r="X866" s="272"/>
      <c r="Y866" s="272"/>
      <c r="Z866" s="272"/>
      <c r="AA866" s="272"/>
      <c r="AB866" s="272"/>
      <c r="AC866" s="272"/>
      <c r="AD866" s="272"/>
      <c r="AE866" s="272"/>
      <c r="AF866" s="272"/>
      <c r="AG866" s="272"/>
      <c r="AH866" s="272"/>
      <c r="AI866" s="272"/>
    </row>
    <row r="867" spans="2:35" s="278" customFormat="1">
      <c r="B867" s="289"/>
      <c r="C867" s="280"/>
      <c r="G867" s="272"/>
      <c r="H867" s="272"/>
      <c r="I867" s="290"/>
      <c r="J867" s="290"/>
      <c r="K867" s="290"/>
      <c r="L867" s="290"/>
      <c r="M867" s="272"/>
      <c r="O867" s="272"/>
      <c r="P867" s="272"/>
      <c r="Q867" s="272"/>
      <c r="R867" s="272"/>
      <c r="S867" s="272"/>
      <c r="T867" s="272"/>
      <c r="U867" s="272"/>
      <c r="V867" s="272"/>
      <c r="W867" s="272"/>
      <c r="X867" s="272"/>
      <c r="Y867" s="272"/>
      <c r="Z867" s="272"/>
      <c r="AA867" s="272"/>
      <c r="AB867" s="272"/>
      <c r="AC867" s="272"/>
      <c r="AD867" s="272"/>
      <c r="AE867" s="272"/>
      <c r="AF867" s="272"/>
      <c r="AG867" s="272"/>
      <c r="AH867" s="272"/>
      <c r="AI867" s="272"/>
    </row>
    <row r="868" spans="2:35" s="278" customFormat="1">
      <c r="B868" s="289"/>
      <c r="C868" s="280"/>
      <c r="G868" s="272"/>
      <c r="H868" s="272"/>
      <c r="I868" s="290"/>
      <c r="J868" s="290"/>
      <c r="K868" s="290"/>
      <c r="L868" s="290"/>
      <c r="M868" s="272"/>
      <c r="O868" s="272"/>
      <c r="P868" s="272"/>
      <c r="Q868" s="272"/>
      <c r="R868" s="272"/>
      <c r="S868" s="272"/>
      <c r="T868" s="272"/>
      <c r="U868" s="272"/>
      <c r="V868" s="272"/>
      <c r="W868" s="272"/>
      <c r="X868" s="272"/>
      <c r="Y868" s="272"/>
      <c r="Z868" s="272"/>
      <c r="AA868" s="272"/>
      <c r="AB868" s="272"/>
      <c r="AC868" s="272"/>
      <c r="AD868" s="272"/>
      <c r="AE868" s="272"/>
      <c r="AF868" s="272"/>
      <c r="AG868" s="272"/>
      <c r="AH868" s="272"/>
      <c r="AI868" s="272"/>
    </row>
    <row r="869" spans="2:35" s="278" customFormat="1">
      <c r="B869" s="289"/>
      <c r="C869" s="280"/>
      <c r="G869" s="272"/>
      <c r="H869" s="272"/>
      <c r="I869" s="290"/>
      <c r="J869" s="290"/>
      <c r="K869" s="290"/>
      <c r="L869" s="290"/>
      <c r="M869" s="272"/>
      <c r="O869" s="272"/>
      <c r="P869" s="272"/>
      <c r="Q869" s="272"/>
      <c r="R869" s="272"/>
      <c r="S869" s="272"/>
      <c r="T869" s="272"/>
      <c r="U869" s="272"/>
      <c r="V869" s="272"/>
      <c r="W869" s="272"/>
      <c r="X869" s="272"/>
      <c r="Y869" s="272"/>
      <c r="Z869" s="272"/>
      <c r="AA869" s="272"/>
      <c r="AB869" s="272"/>
      <c r="AC869" s="272"/>
      <c r="AD869" s="272"/>
      <c r="AE869" s="272"/>
      <c r="AF869" s="272"/>
      <c r="AG869" s="272"/>
      <c r="AH869" s="272"/>
      <c r="AI869" s="272"/>
    </row>
    <row r="870" spans="2:35" s="278" customFormat="1">
      <c r="B870" s="289"/>
      <c r="C870" s="280"/>
      <c r="G870" s="272"/>
      <c r="H870" s="272"/>
      <c r="I870" s="290"/>
      <c r="J870" s="290"/>
      <c r="K870" s="290"/>
      <c r="L870" s="290"/>
      <c r="M870" s="272"/>
      <c r="O870" s="272"/>
      <c r="P870" s="272"/>
      <c r="Q870" s="272"/>
      <c r="R870" s="272"/>
      <c r="S870" s="272"/>
      <c r="T870" s="272"/>
      <c r="U870" s="272"/>
      <c r="V870" s="272"/>
      <c r="W870" s="272"/>
      <c r="X870" s="272"/>
      <c r="Y870" s="272"/>
      <c r="Z870" s="272"/>
      <c r="AA870" s="272"/>
      <c r="AB870" s="272"/>
      <c r="AC870" s="272"/>
      <c r="AD870" s="272"/>
      <c r="AE870" s="272"/>
      <c r="AF870" s="272"/>
      <c r="AG870" s="272"/>
      <c r="AH870" s="272"/>
      <c r="AI870" s="272"/>
    </row>
    <row r="871" spans="2:35" s="278" customFormat="1">
      <c r="B871" s="289"/>
      <c r="C871" s="280"/>
      <c r="G871" s="272"/>
      <c r="H871" s="272"/>
      <c r="I871" s="290"/>
      <c r="J871" s="290"/>
      <c r="K871" s="290"/>
      <c r="L871" s="290"/>
      <c r="M871" s="272"/>
      <c r="O871" s="272"/>
      <c r="P871" s="272"/>
      <c r="Q871" s="272"/>
      <c r="R871" s="272"/>
      <c r="S871" s="272"/>
      <c r="T871" s="272"/>
      <c r="U871" s="272"/>
      <c r="V871" s="272"/>
      <c r="W871" s="272"/>
      <c r="X871" s="272"/>
      <c r="Y871" s="272"/>
      <c r="Z871" s="272"/>
      <c r="AA871" s="272"/>
      <c r="AB871" s="272"/>
      <c r="AC871" s="272"/>
      <c r="AD871" s="272"/>
      <c r="AE871" s="272"/>
      <c r="AF871" s="272"/>
      <c r="AG871" s="272"/>
      <c r="AH871" s="272"/>
      <c r="AI871" s="272"/>
    </row>
    <row r="872" spans="2:35" s="278" customFormat="1">
      <c r="B872" s="289"/>
      <c r="C872" s="280"/>
      <c r="G872" s="272"/>
      <c r="H872" s="272"/>
      <c r="I872" s="290"/>
      <c r="J872" s="290"/>
      <c r="K872" s="290"/>
      <c r="L872" s="290"/>
      <c r="M872" s="272"/>
      <c r="O872" s="272"/>
      <c r="P872" s="272"/>
      <c r="Q872" s="272"/>
      <c r="R872" s="272"/>
      <c r="S872" s="272"/>
      <c r="T872" s="272"/>
      <c r="U872" s="272"/>
      <c r="V872" s="272"/>
      <c r="W872" s="272"/>
      <c r="X872" s="272"/>
      <c r="Y872" s="272"/>
      <c r="Z872" s="272"/>
      <c r="AA872" s="272"/>
      <c r="AB872" s="272"/>
      <c r="AC872" s="272"/>
      <c r="AD872" s="272"/>
      <c r="AE872" s="272"/>
      <c r="AF872" s="272"/>
      <c r="AG872" s="272"/>
      <c r="AH872" s="272"/>
      <c r="AI872" s="272"/>
    </row>
    <row r="873" spans="2:35" s="278" customFormat="1">
      <c r="B873" s="289"/>
      <c r="C873" s="280"/>
      <c r="G873" s="272"/>
      <c r="H873" s="272"/>
      <c r="I873" s="290"/>
      <c r="J873" s="290"/>
      <c r="K873" s="290"/>
      <c r="L873" s="290"/>
      <c r="M873" s="272"/>
      <c r="O873" s="272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  <c r="AA873" s="272"/>
      <c r="AB873" s="272"/>
      <c r="AC873" s="272"/>
      <c r="AD873" s="272"/>
      <c r="AE873" s="272"/>
      <c r="AF873" s="272"/>
      <c r="AG873" s="272"/>
      <c r="AH873" s="272"/>
      <c r="AI873" s="272"/>
    </row>
    <row r="874" spans="2:35" s="278" customFormat="1">
      <c r="B874" s="289"/>
      <c r="C874" s="280"/>
      <c r="G874" s="272"/>
      <c r="H874" s="272"/>
      <c r="I874" s="290"/>
      <c r="J874" s="290"/>
      <c r="K874" s="290"/>
      <c r="L874" s="290"/>
      <c r="M874" s="272"/>
      <c r="O874" s="272"/>
      <c r="P874" s="272"/>
      <c r="Q874" s="272"/>
      <c r="R874" s="272"/>
      <c r="S874" s="272"/>
      <c r="T874" s="272"/>
      <c r="U874" s="272"/>
      <c r="V874" s="272"/>
      <c r="W874" s="272"/>
      <c r="X874" s="272"/>
      <c r="Y874" s="272"/>
      <c r="Z874" s="272"/>
      <c r="AA874" s="272"/>
      <c r="AB874" s="272"/>
      <c r="AC874" s="272"/>
      <c r="AD874" s="272"/>
      <c r="AE874" s="272"/>
      <c r="AF874" s="272"/>
      <c r="AG874" s="272"/>
      <c r="AH874" s="272"/>
      <c r="AI874" s="272"/>
    </row>
    <row r="875" spans="2:35" s="278" customFormat="1">
      <c r="B875" s="289"/>
      <c r="C875" s="280"/>
      <c r="G875" s="272"/>
      <c r="H875" s="272"/>
      <c r="I875" s="290"/>
      <c r="J875" s="290"/>
      <c r="K875" s="290"/>
      <c r="L875" s="290"/>
      <c r="M875" s="272"/>
      <c r="O875" s="272"/>
      <c r="P875" s="272"/>
      <c r="Q875" s="272"/>
      <c r="R875" s="272"/>
      <c r="S875" s="272"/>
      <c r="T875" s="272"/>
      <c r="U875" s="272"/>
      <c r="V875" s="272"/>
      <c r="W875" s="272"/>
      <c r="X875" s="272"/>
      <c r="Y875" s="272"/>
      <c r="Z875" s="272"/>
      <c r="AA875" s="272"/>
      <c r="AB875" s="272"/>
      <c r="AC875" s="272"/>
      <c r="AD875" s="272"/>
      <c r="AE875" s="272"/>
      <c r="AF875" s="272"/>
      <c r="AG875" s="272"/>
      <c r="AH875" s="272"/>
      <c r="AI875" s="272"/>
    </row>
    <row r="876" spans="2:35" s="278" customFormat="1">
      <c r="B876" s="289"/>
      <c r="C876" s="280"/>
      <c r="G876" s="272"/>
      <c r="H876" s="272"/>
      <c r="I876" s="290"/>
      <c r="J876" s="290"/>
      <c r="K876" s="290"/>
      <c r="L876" s="290"/>
      <c r="M876" s="272"/>
      <c r="O876" s="272"/>
      <c r="P876" s="272"/>
      <c r="Q876" s="272"/>
      <c r="R876" s="272"/>
      <c r="S876" s="272"/>
      <c r="T876" s="272"/>
      <c r="U876" s="272"/>
      <c r="V876" s="272"/>
      <c r="W876" s="272"/>
      <c r="X876" s="272"/>
      <c r="Y876" s="272"/>
      <c r="Z876" s="272"/>
      <c r="AA876" s="272"/>
      <c r="AB876" s="272"/>
      <c r="AC876" s="272"/>
      <c r="AD876" s="272"/>
      <c r="AE876" s="272"/>
      <c r="AF876" s="272"/>
      <c r="AG876" s="272"/>
      <c r="AH876" s="272"/>
      <c r="AI876" s="272"/>
    </row>
    <row r="877" spans="2:35" s="278" customFormat="1">
      <c r="B877" s="289"/>
      <c r="C877" s="280"/>
      <c r="G877" s="272"/>
      <c r="H877" s="272"/>
      <c r="I877" s="290"/>
      <c r="J877" s="290"/>
      <c r="K877" s="290"/>
      <c r="L877" s="290"/>
      <c r="M877" s="272"/>
      <c r="O877" s="272"/>
      <c r="P877" s="272"/>
      <c r="Q877" s="272"/>
      <c r="R877" s="272"/>
      <c r="S877" s="272"/>
      <c r="T877" s="272"/>
      <c r="U877" s="272"/>
      <c r="V877" s="272"/>
      <c r="W877" s="272"/>
      <c r="X877" s="272"/>
      <c r="Y877" s="272"/>
      <c r="Z877" s="272"/>
      <c r="AA877" s="272"/>
      <c r="AB877" s="272"/>
      <c r="AC877" s="272"/>
      <c r="AD877" s="272"/>
      <c r="AE877" s="272"/>
      <c r="AF877" s="272"/>
      <c r="AG877" s="272"/>
      <c r="AH877" s="272"/>
      <c r="AI877" s="272"/>
    </row>
    <row r="878" spans="2:35" s="278" customFormat="1">
      <c r="B878" s="289"/>
      <c r="C878" s="280"/>
      <c r="G878" s="272"/>
      <c r="H878" s="272"/>
      <c r="I878" s="290"/>
      <c r="J878" s="290"/>
      <c r="K878" s="290"/>
      <c r="L878" s="290"/>
      <c r="M878" s="272"/>
      <c r="O878" s="272"/>
      <c r="P878" s="272"/>
      <c r="Q878" s="272"/>
      <c r="R878" s="272"/>
      <c r="S878" s="272"/>
      <c r="T878" s="272"/>
      <c r="U878" s="272"/>
      <c r="V878" s="272"/>
      <c r="W878" s="272"/>
      <c r="X878" s="272"/>
      <c r="Y878" s="272"/>
      <c r="Z878" s="272"/>
      <c r="AA878" s="272"/>
      <c r="AB878" s="272"/>
      <c r="AC878" s="272"/>
      <c r="AD878" s="272"/>
      <c r="AE878" s="272"/>
      <c r="AF878" s="272"/>
      <c r="AG878" s="272"/>
      <c r="AH878" s="272"/>
      <c r="AI878" s="272"/>
    </row>
    <row r="879" spans="2:35" s="278" customFormat="1">
      <c r="B879" s="289"/>
      <c r="C879" s="280"/>
      <c r="G879" s="272"/>
      <c r="H879" s="272"/>
      <c r="I879" s="290"/>
      <c r="J879" s="290"/>
      <c r="K879" s="290"/>
      <c r="L879" s="290"/>
      <c r="M879" s="272"/>
      <c r="O879" s="272"/>
      <c r="P879" s="272"/>
      <c r="Q879" s="272"/>
      <c r="R879" s="272"/>
      <c r="S879" s="272"/>
      <c r="T879" s="272"/>
      <c r="U879" s="272"/>
      <c r="V879" s="272"/>
      <c r="W879" s="272"/>
      <c r="X879" s="272"/>
      <c r="Y879" s="272"/>
      <c r="Z879" s="272"/>
      <c r="AA879" s="272"/>
      <c r="AB879" s="272"/>
      <c r="AC879" s="272"/>
      <c r="AD879" s="272"/>
      <c r="AE879" s="272"/>
      <c r="AF879" s="272"/>
      <c r="AG879" s="272"/>
      <c r="AH879" s="272"/>
      <c r="AI879" s="272"/>
    </row>
    <row r="880" spans="2:35" s="278" customFormat="1">
      <c r="B880" s="289"/>
      <c r="C880" s="280"/>
      <c r="G880" s="272"/>
      <c r="H880" s="272"/>
      <c r="I880" s="290"/>
      <c r="J880" s="290"/>
      <c r="K880" s="290"/>
      <c r="L880" s="290"/>
      <c r="M880" s="272"/>
      <c r="O880" s="272"/>
      <c r="P880" s="272"/>
      <c r="Q880" s="272"/>
      <c r="R880" s="272"/>
      <c r="S880" s="272"/>
      <c r="T880" s="272"/>
      <c r="U880" s="272"/>
      <c r="V880" s="272"/>
      <c r="W880" s="272"/>
      <c r="X880" s="272"/>
      <c r="Y880" s="272"/>
      <c r="Z880" s="272"/>
      <c r="AA880" s="272"/>
      <c r="AB880" s="272"/>
      <c r="AC880" s="272"/>
      <c r="AD880" s="272"/>
      <c r="AE880" s="272"/>
      <c r="AF880" s="272"/>
      <c r="AG880" s="272"/>
      <c r="AH880" s="272"/>
      <c r="AI880" s="272"/>
    </row>
    <row r="881" spans="2:35" s="278" customFormat="1">
      <c r="B881" s="289"/>
      <c r="C881" s="280"/>
      <c r="G881" s="272"/>
      <c r="H881" s="272"/>
      <c r="I881" s="290"/>
      <c r="J881" s="290"/>
      <c r="K881" s="290"/>
      <c r="L881" s="290"/>
      <c r="M881" s="272"/>
      <c r="O881" s="272"/>
      <c r="P881" s="272"/>
      <c r="Q881" s="272"/>
      <c r="R881" s="272"/>
      <c r="S881" s="272"/>
      <c r="T881" s="272"/>
      <c r="U881" s="272"/>
      <c r="V881" s="272"/>
      <c r="W881" s="272"/>
      <c r="X881" s="272"/>
      <c r="Y881" s="272"/>
      <c r="Z881" s="272"/>
      <c r="AA881" s="272"/>
      <c r="AB881" s="272"/>
      <c r="AC881" s="272"/>
      <c r="AD881" s="272"/>
      <c r="AE881" s="272"/>
      <c r="AF881" s="272"/>
      <c r="AG881" s="272"/>
      <c r="AH881" s="272"/>
      <c r="AI881" s="272"/>
    </row>
    <row r="882" spans="2:35" s="278" customFormat="1">
      <c r="B882" s="289"/>
      <c r="C882" s="280"/>
      <c r="G882" s="272"/>
      <c r="H882" s="272"/>
      <c r="I882" s="290"/>
      <c r="J882" s="290"/>
      <c r="K882" s="290"/>
      <c r="L882" s="290"/>
      <c r="M882" s="272"/>
      <c r="O882" s="272"/>
      <c r="P882" s="272"/>
      <c r="Q882" s="272"/>
      <c r="R882" s="272"/>
      <c r="S882" s="272"/>
      <c r="T882" s="272"/>
      <c r="U882" s="272"/>
      <c r="V882" s="272"/>
      <c r="W882" s="272"/>
      <c r="X882" s="272"/>
      <c r="Y882" s="272"/>
      <c r="Z882" s="272"/>
      <c r="AA882" s="272"/>
      <c r="AB882" s="272"/>
      <c r="AC882" s="272"/>
      <c r="AD882" s="272"/>
      <c r="AE882" s="272"/>
      <c r="AF882" s="272"/>
      <c r="AG882" s="272"/>
      <c r="AH882" s="272"/>
      <c r="AI882" s="272"/>
    </row>
    <row r="883" spans="2:35" s="278" customFormat="1">
      <c r="B883" s="289"/>
      <c r="C883" s="280"/>
      <c r="G883" s="272"/>
      <c r="H883" s="272"/>
      <c r="I883" s="290"/>
      <c r="J883" s="290"/>
      <c r="K883" s="290"/>
      <c r="L883" s="290"/>
      <c r="M883" s="272"/>
      <c r="O883" s="272"/>
      <c r="P883" s="272"/>
      <c r="Q883" s="272"/>
      <c r="R883" s="272"/>
      <c r="S883" s="272"/>
      <c r="T883" s="272"/>
      <c r="U883" s="272"/>
      <c r="V883" s="272"/>
      <c r="W883" s="272"/>
      <c r="X883" s="272"/>
      <c r="Y883" s="272"/>
      <c r="Z883" s="272"/>
      <c r="AA883" s="272"/>
      <c r="AB883" s="272"/>
      <c r="AC883" s="272"/>
      <c r="AD883" s="272"/>
      <c r="AE883" s="272"/>
      <c r="AF883" s="272"/>
      <c r="AG883" s="272"/>
      <c r="AH883" s="272"/>
      <c r="AI883" s="272"/>
    </row>
    <row r="884" spans="2:35" s="278" customFormat="1">
      <c r="B884" s="289"/>
      <c r="C884" s="280"/>
      <c r="G884" s="272"/>
      <c r="H884" s="272"/>
      <c r="I884" s="290"/>
      <c r="J884" s="290"/>
      <c r="K884" s="290"/>
      <c r="L884" s="290"/>
      <c r="M884" s="272"/>
      <c r="O884" s="272"/>
      <c r="P884" s="272"/>
      <c r="Q884" s="272"/>
      <c r="R884" s="272"/>
      <c r="S884" s="272"/>
      <c r="T884" s="272"/>
      <c r="U884" s="272"/>
      <c r="V884" s="272"/>
      <c r="W884" s="272"/>
      <c r="X884" s="272"/>
      <c r="Y884" s="272"/>
      <c r="Z884" s="272"/>
      <c r="AA884" s="272"/>
      <c r="AB884" s="272"/>
      <c r="AC884" s="272"/>
      <c r="AD884" s="272"/>
      <c r="AE884" s="272"/>
      <c r="AF884" s="272"/>
      <c r="AG884" s="272"/>
      <c r="AH884" s="272"/>
      <c r="AI884" s="272"/>
    </row>
    <row r="885" spans="2:35" s="278" customFormat="1">
      <c r="B885" s="289"/>
      <c r="C885" s="280"/>
      <c r="G885" s="272"/>
      <c r="H885" s="272"/>
      <c r="I885" s="290"/>
      <c r="J885" s="290"/>
      <c r="K885" s="290"/>
      <c r="L885" s="290"/>
      <c r="M885" s="272"/>
      <c r="O885" s="272"/>
      <c r="P885" s="272"/>
      <c r="Q885" s="272"/>
      <c r="R885" s="272"/>
      <c r="S885" s="272"/>
      <c r="T885" s="272"/>
      <c r="U885" s="272"/>
      <c r="V885" s="272"/>
      <c r="W885" s="272"/>
      <c r="X885" s="272"/>
      <c r="Y885" s="272"/>
      <c r="Z885" s="272"/>
      <c r="AA885" s="272"/>
      <c r="AB885" s="272"/>
      <c r="AC885" s="272"/>
      <c r="AD885" s="272"/>
      <c r="AE885" s="272"/>
      <c r="AF885" s="272"/>
      <c r="AG885" s="272"/>
      <c r="AH885" s="272"/>
      <c r="AI885" s="272"/>
    </row>
    <row r="886" spans="2:35" s="278" customFormat="1">
      <c r="B886" s="289"/>
      <c r="C886" s="280"/>
      <c r="G886" s="272"/>
      <c r="H886" s="272"/>
      <c r="I886" s="290"/>
      <c r="J886" s="290"/>
      <c r="K886" s="290"/>
      <c r="L886" s="290"/>
      <c r="M886" s="272"/>
      <c r="O886" s="272"/>
      <c r="P886" s="272"/>
      <c r="Q886" s="272"/>
      <c r="R886" s="272"/>
      <c r="S886" s="272"/>
      <c r="T886" s="272"/>
      <c r="U886" s="272"/>
      <c r="V886" s="272"/>
      <c r="W886" s="272"/>
      <c r="X886" s="272"/>
      <c r="Y886" s="272"/>
      <c r="Z886" s="272"/>
      <c r="AA886" s="272"/>
      <c r="AB886" s="272"/>
      <c r="AC886" s="272"/>
      <c r="AD886" s="272"/>
      <c r="AE886" s="272"/>
      <c r="AF886" s="272"/>
      <c r="AG886" s="272"/>
      <c r="AH886" s="272"/>
      <c r="AI886" s="272"/>
    </row>
    <row r="887" spans="2:35" s="278" customFormat="1">
      <c r="B887" s="289"/>
      <c r="C887" s="280"/>
      <c r="G887" s="272"/>
      <c r="H887" s="272"/>
      <c r="I887" s="290"/>
      <c r="J887" s="290"/>
      <c r="K887" s="290"/>
      <c r="L887" s="290"/>
      <c r="M887" s="272"/>
      <c r="O887" s="272"/>
      <c r="P887" s="272"/>
      <c r="Q887" s="272"/>
      <c r="R887" s="272"/>
      <c r="S887" s="272"/>
      <c r="T887" s="272"/>
      <c r="U887" s="272"/>
      <c r="V887" s="272"/>
      <c r="W887" s="272"/>
      <c r="X887" s="272"/>
      <c r="Y887" s="272"/>
      <c r="Z887" s="272"/>
      <c r="AA887" s="272"/>
      <c r="AB887" s="272"/>
      <c r="AC887" s="272"/>
      <c r="AD887" s="272"/>
      <c r="AE887" s="272"/>
      <c r="AF887" s="272"/>
      <c r="AG887" s="272"/>
      <c r="AH887" s="272"/>
      <c r="AI887" s="272"/>
    </row>
    <row r="888" spans="2:35" s="278" customFormat="1">
      <c r="B888" s="289"/>
      <c r="C888" s="280"/>
      <c r="G888" s="272"/>
      <c r="H888" s="272"/>
      <c r="I888" s="290"/>
      <c r="J888" s="290"/>
      <c r="K888" s="290"/>
      <c r="L888" s="290"/>
      <c r="M888" s="272"/>
      <c r="O888" s="272"/>
      <c r="P888" s="272"/>
      <c r="Q888" s="272"/>
      <c r="R888" s="272"/>
      <c r="S888" s="272"/>
      <c r="T888" s="272"/>
      <c r="U888" s="272"/>
      <c r="V888" s="272"/>
      <c r="W888" s="272"/>
      <c r="X888" s="272"/>
      <c r="Y888" s="272"/>
      <c r="Z888" s="272"/>
      <c r="AA888" s="272"/>
      <c r="AB888" s="272"/>
      <c r="AC888" s="272"/>
      <c r="AD888" s="272"/>
      <c r="AE888" s="272"/>
      <c r="AF888" s="272"/>
      <c r="AG888" s="272"/>
      <c r="AH888" s="272"/>
      <c r="AI888" s="272"/>
    </row>
    <row r="889" spans="2:35" s="278" customFormat="1">
      <c r="B889" s="289"/>
      <c r="C889" s="280"/>
      <c r="G889" s="272"/>
      <c r="H889" s="272"/>
      <c r="I889" s="290"/>
      <c r="J889" s="290"/>
      <c r="K889" s="290"/>
      <c r="L889" s="290"/>
      <c r="M889" s="272"/>
      <c r="O889" s="272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  <c r="AA889" s="272"/>
      <c r="AB889" s="272"/>
      <c r="AC889" s="272"/>
      <c r="AD889" s="272"/>
      <c r="AE889" s="272"/>
      <c r="AF889" s="272"/>
      <c r="AG889" s="272"/>
      <c r="AH889" s="272"/>
      <c r="AI889" s="272"/>
    </row>
    <row r="890" spans="2:35" s="278" customFormat="1">
      <c r="B890" s="289"/>
      <c r="C890" s="280"/>
      <c r="G890" s="272"/>
      <c r="H890" s="272"/>
      <c r="I890" s="290"/>
      <c r="J890" s="290"/>
      <c r="K890" s="290"/>
      <c r="L890" s="290"/>
      <c r="M890" s="272"/>
      <c r="O890" s="272"/>
      <c r="P890" s="272"/>
      <c r="Q890" s="272"/>
      <c r="R890" s="272"/>
      <c r="S890" s="272"/>
      <c r="T890" s="272"/>
      <c r="U890" s="272"/>
      <c r="V890" s="272"/>
      <c r="W890" s="272"/>
      <c r="X890" s="272"/>
      <c r="Y890" s="272"/>
      <c r="Z890" s="272"/>
      <c r="AA890" s="272"/>
      <c r="AB890" s="272"/>
      <c r="AC890" s="272"/>
      <c r="AD890" s="272"/>
      <c r="AE890" s="272"/>
      <c r="AF890" s="272"/>
      <c r="AG890" s="272"/>
      <c r="AH890" s="272"/>
      <c r="AI890" s="272"/>
    </row>
    <row r="891" spans="2:35" s="278" customFormat="1">
      <c r="B891" s="289"/>
      <c r="C891" s="280"/>
      <c r="G891" s="272"/>
      <c r="H891" s="272"/>
      <c r="I891" s="290"/>
      <c r="J891" s="290"/>
      <c r="K891" s="290"/>
      <c r="L891" s="290"/>
      <c r="M891" s="272"/>
      <c r="O891" s="272"/>
      <c r="P891" s="272"/>
      <c r="Q891" s="272"/>
      <c r="R891" s="272"/>
      <c r="S891" s="272"/>
      <c r="T891" s="272"/>
      <c r="U891" s="272"/>
      <c r="V891" s="272"/>
      <c r="W891" s="272"/>
      <c r="X891" s="272"/>
      <c r="Y891" s="272"/>
      <c r="Z891" s="272"/>
      <c r="AA891" s="272"/>
      <c r="AB891" s="272"/>
      <c r="AC891" s="272"/>
      <c r="AD891" s="272"/>
      <c r="AE891" s="272"/>
      <c r="AF891" s="272"/>
      <c r="AG891" s="272"/>
      <c r="AH891" s="272"/>
      <c r="AI891" s="272"/>
    </row>
    <row r="892" spans="2:35" s="278" customFormat="1">
      <c r="B892" s="289"/>
      <c r="C892" s="280"/>
      <c r="G892" s="272"/>
      <c r="H892" s="272"/>
      <c r="I892" s="290"/>
      <c r="J892" s="290"/>
      <c r="K892" s="290"/>
      <c r="L892" s="290"/>
      <c r="M892" s="272"/>
      <c r="O892" s="272"/>
      <c r="P892" s="272"/>
      <c r="Q892" s="272"/>
      <c r="R892" s="272"/>
      <c r="S892" s="272"/>
      <c r="T892" s="272"/>
      <c r="U892" s="272"/>
      <c r="V892" s="272"/>
      <c r="W892" s="272"/>
      <c r="X892" s="272"/>
      <c r="Y892" s="272"/>
      <c r="Z892" s="272"/>
      <c r="AA892" s="272"/>
      <c r="AB892" s="272"/>
      <c r="AC892" s="272"/>
      <c r="AD892" s="272"/>
      <c r="AE892" s="272"/>
      <c r="AF892" s="272"/>
      <c r="AG892" s="272"/>
      <c r="AH892" s="272"/>
      <c r="AI892" s="272"/>
    </row>
    <row r="893" spans="2:35" s="278" customFormat="1">
      <c r="B893" s="289"/>
      <c r="C893" s="280"/>
      <c r="G893" s="272"/>
      <c r="H893" s="272"/>
      <c r="I893" s="290"/>
      <c r="J893" s="290"/>
      <c r="K893" s="290"/>
      <c r="L893" s="290"/>
      <c r="M893" s="272"/>
      <c r="O893" s="272"/>
      <c r="P893" s="272"/>
      <c r="Q893" s="272"/>
      <c r="R893" s="272"/>
      <c r="S893" s="272"/>
      <c r="T893" s="272"/>
      <c r="U893" s="272"/>
      <c r="V893" s="272"/>
      <c r="W893" s="272"/>
      <c r="X893" s="272"/>
      <c r="Y893" s="272"/>
      <c r="Z893" s="272"/>
      <c r="AA893" s="272"/>
      <c r="AB893" s="272"/>
      <c r="AC893" s="272"/>
      <c r="AD893" s="272"/>
      <c r="AE893" s="272"/>
      <c r="AF893" s="272"/>
      <c r="AG893" s="272"/>
      <c r="AH893" s="272"/>
      <c r="AI893" s="272"/>
    </row>
    <row r="894" spans="2:35" s="278" customFormat="1">
      <c r="B894" s="289"/>
      <c r="C894" s="280"/>
      <c r="G894" s="272"/>
      <c r="H894" s="272"/>
      <c r="I894" s="290"/>
      <c r="J894" s="290"/>
      <c r="K894" s="290"/>
      <c r="L894" s="290"/>
      <c r="M894" s="272"/>
      <c r="O894" s="272"/>
      <c r="P894" s="272"/>
      <c r="Q894" s="272"/>
      <c r="R894" s="272"/>
      <c r="S894" s="272"/>
      <c r="T894" s="272"/>
      <c r="U894" s="272"/>
      <c r="V894" s="272"/>
      <c r="W894" s="272"/>
      <c r="X894" s="272"/>
      <c r="Y894" s="272"/>
      <c r="Z894" s="272"/>
      <c r="AA894" s="272"/>
      <c r="AB894" s="272"/>
      <c r="AC894" s="272"/>
      <c r="AD894" s="272"/>
      <c r="AE894" s="272"/>
      <c r="AF894" s="272"/>
      <c r="AG894" s="272"/>
      <c r="AH894" s="272"/>
      <c r="AI894" s="272"/>
    </row>
    <row r="895" spans="2:35" s="278" customFormat="1">
      <c r="B895" s="289"/>
      <c r="C895" s="280"/>
      <c r="G895" s="272"/>
      <c r="H895" s="272"/>
      <c r="I895" s="290"/>
      <c r="J895" s="290"/>
      <c r="K895" s="290"/>
      <c r="L895" s="290"/>
      <c r="M895" s="272"/>
      <c r="O895" s="272"/>
      <c r="P895" s="272"/>
      <c r="Q895" s="272"/>
      <c r="R895" s="272"/>
      <c r="S895" s="272"/>
      <c r="T895" s="272"/>
      <c r="U895" s="272"/>
      <c r="V895" s="272"/>
      <c r="W895" s="272"/>
      <c r="X895" s="272"/>
      <c r="Y895" s="272"/>
      <c r="Z895" s="272"/>
      <c r="AA895" s="272"/>
      <c r="AB895" s="272"/>
      <c r="AC895" s="272"/>
      <c r="AD895" s="272"/>
      <c r="AE895" s="272"/>
      <c r="AF895" s="272"/>
      <c r="AG895" s="272"/>
      <c r="AH895" s="272"/>
      <c r="AI895" s="272"/>
    </row>
    <row r="896" spans="2:35" s="278" customFormat="1">
      <c r="B896" s="289"/>
      <c r="C896" s="280"/>
      <c r="G896" s="272"/>
      <c r="H896" s="272"/>
      <c r="I896" s="290"/>
      <c r="J896" s="290"/>
      <c r="K896" s="290"/>
      <c r="L896" s="290"/>
      <c r="M896" s="272"/>
      <c r="O896" s="272"/>
      <c r="P896" s="272"/>
      <c r="Q896" s="272"/>
      <c r="R896" s="272"/>
      <c r="S896" s="272"/>
      <c r="T896" s="272"/>
      <c r="U896" s="272"/>
      <c r="V896" s="272"/>
      <c r="W896" s="272"/>
      <c r="X896" s="272"/>
      <c r="Y896" s="272"/>
      <c r="Z896" s="272"/>
      <c r="AA896" s="272"/>
      <c r="AB896" s="272"/>
      <c r="AC896" s="272"/>
      <c r="AD896" s="272"/>
      <c r="AE896" s="272"/>
      <c r="AF896" s="272"/>
      <c r="AG896" s="272"/>
      <c r="AH896" s="272"/>
      <c r="AI896" s="272"/>
    </row>
    <row r="897" spans="2:35" s="278" customFormat="1">
      <c r="B897" s="289"/>
      <c r="C897" s="280"/>
      <c r="G897" s="272"/>
      <c r="H897" s="272"/>
      <c r="I897" s="290"/>
      <c r="J897" s="290"/>
      <c r="K897" s="290"/>
      <c r="L897" s="290"/>
      <c r="M897" s="272"/>
      <c r="O897" s="272"/>
      <c r="P897" s="272"/>
      <c r="Q897" s="272"/>
      <c r="R897" s="272"/>
      <c r="S897" s="272"/>
      <c r="T897" s="272"/>
      <c r="U897" s="272"/>
      <c r="V897" s="272"/>
      <c r="W897" s="272"/>
      <c r="X897" s="272"/>
      <c r="Y897" s="272"/>
      <c r="Z897" s="272"/>
      <c r="AA897" s="272"/>
      <c r="AB897" s="272"/>
      <c r="AC897" s="272"/>
      <c r="AD897" s="272"/>
      <c r="AE897" s="272"/>
      <c r="AF897" s="272"/>
      <c r="AG897" s="272"/>
      <c r="AH897" s="272"/>
      <c r="AI897" s="272"/>
    </row>
    <row r="898" spans="2:35" s="278" customFormat="1">
      <c r="B898" s="289"/>
      <c r="C898" s="280"/>
      <c r="G898" s="272"/>
      <c r="H898" s="272"/>
      <c r="I898" s="290"/>
      <c r="J898" s="290"/>
      <c r="K898" s="290"/>
      <c r="L898" s="290"/>
      <c r="M898" s="272"/>
      <c r="O898" s="272"/>
      <c r="P898" s="272"/>
      <c r="Q898" s="272"/>
      <c r="R898" s="272"/>
      <c r="S898" s="272"/>
      <c r="T898" s="272"/>
      <c r="U898" s="272"/>
      <c r="V898" s="272"/>
      <c r="W898" s="272"/>
      <c r="X898" s="272"/>
      <c r="Y898" s="272"/>
      <c r="Z898" s="272"/>
      <c r="AA898" s="272"/>
      <c r="AB898" s="272"/>
      <c r="AC898" s="272"/>
      <c r="AD898" s="272"/>
      <c r="AE898" s="272"/>
      <c r="AF898" s="272"/>
      <c r="AG898" s="272"/>
      <c r="AH898" s="272"/>
      <c r="AI898" s="272"/>
    </row>
    <row r="899" spans="2:35" s="278" customFormat="1">
      <c r="B899" s="289"/>
      <c r="C899" s="280"/>
      <c r="G899" s="272"/>
      <c r="H899" s="272"/>
      <c r="I899" s="290"/>
      <c r="J899" s="290"/>
      <c r="K899" s="290"/>
      <c r="L899" s="290"/>
      <c r="M899" s="272"/>
      <c r="O899" s="272"/>
      <c r="P899" s="272"/>
      <c r="Q899" s="272"/>
      <c r="R899" s="272"/>
      <c r="S899" s="272"/>
      <c r="T899" s="272"/>
      <c r="U899" s="272"/>
      <c r="V899" s="272"/>
      <c r="W899" s="272"/>
      <c r="X899" s="272"/>
      <c r="Y899" s="272"/>
      <c r="Z899" s="272"/>
      <c r="AA899" s="272"/>
      <c r="AB899" s="272"/>
      <c r="AC899" s="272"/>
      <c r="AD899" s="272"/>
      <c r="AE899" s="272"/>
      <c r="AF899" s="272"/>
      <c r="AG899" s="272"/>
      <c r="AH899" s="272"/>
      <c r="AI899" s="272"/>
    </row>
    <row r="900" spans="2:35" s="278" customFormat="1">
      <c r="B900" s="289"/>
      <c r="C900" s="280"/>
      <c r="G900" s="272"/>
      <c r="H900" s="272"/>
      <c r="I900" s="290"/>
      <c r="J900" s="290"/>
      <c r="K900" s="290"/>
      <c r="L900" s="290"/>
      <c r="M900" s="272"/>
      <c r="O900" s="272"/>
      <c r="P900" s="272"/>
      <c r="Q900" s="272"/>
      <c r="R900" s="272"/>
      <c r="S900" s="272"/>
      <c r="T900" s="272"/>
      <c r="U900" s="272"/>
      <c r="V900" s="272"/>
      <c r="W900" s="272"/>
      <c r="X900" s="272"/>
      <c r="Y900" s="272"/>
      <c r="Z900" s="272"/>
      <c r="AA900" s="272"/>
      <c r="AB900" s="272"/>
      <c r="AC900" s="272"/>
      <c r="AD900" s="272"/>
      <c r="AE900" s="272"/>
      <c r="AF900" s="272"/>
      <c r="AG900" s="272"/>
      <c r="AH900" s="272"/>
      <c r="AI900" s="272"/>
    </row>
    <row r="901" spans="2:35" s="278" customFormat="1">
      <c r="B901" s="289"/>
      <c r="C901" s="280"/>
      <c r="G901" s="272"/>
      <c r="H901" s="272"/>
      <c r="I901" s="290"/>
      <c r="J901" s="290"/>
      <c r="K901" s="290"/>
      <c r="L901" s="290"/>
      <c r="M901" s="272"/>
      <c r="O901" s="272"/>
      <c r="P901" s="272"/>
      <c r="Q901" s="272"/>
      <c r="R901" s="272"/>
      <c r="S901" s="272"/>
      <c r="T901" s="272"/>
      <c r="U901" s="272"/>
      <c r="V901" s="272"/>
      <c r="W901" s="272"/>
      <c r="X901" s="272"/>
      <c r="Y901" s="272"/>
      <c r="Z901" s="272"/>
      <c r="AA901" s="272"/>
      <c r="AB901" s="272"/>
      <c r="AC901" s="272"/>
      <c r="AD901" s="272"/>
      <c r="AE901" s="272"/>
      <c r="AF901" s="272"/>
      <c r="AG901" s="272"/>
      <c r="AH901" s="272"/>
      <c r="AI901" s="272"/>
    </row>
    <row r="902" spans="2:35" s="278" customFormat="1">
      <c r="B902" s="289"/>
      <c r="C902" s="280"/>
      <c r="G902" s="272"/>
      <c r="H902" s="272"/>
      <c r="I902" s="290"/>
      <c r="J902" s="290"/>
      <c r="K902" s="290"/>
      <c r="L902" s="290"/>
      <c r="M902" s="272"/>
      <c r="O902" s="272"/>
      <c r="P902" s="272"/>
      <c r="Q902" s="272"/>
      <c r="R902" s="272"/>
      <c r="S902" s="272"/>
      <c r="T902" s="272"/>
      <c r="U902" s="272"/>
      <c r="V902" s="272"/>
      <c r="W902" s="272"/>
      <c r="X902" s="272"/>
      <c r="Y902" s="272"/>
      <c r="Z902" s="272"/>
      <c r="AA902" s="272"/>
      <c r="AB902" s="272"/>
      <c r="AC902" s="272"/>
      <c r="AD902" s="272"/>
      <c r="AE902" s="272"/>
      <c r="AF902" s="272"/>
      <c r="AG902" s="272"/>
      <c r="AH902" s="272"/>
      <c r="AI902" s="272"/>
    </row>
    <row r="903" spans="2:35" s="278" customFormat="1">
      <c r="B903" s="289"/>
      <c r="C903" s="280"/>
      <c r="G903" s="272"/>
      <c r="H903" s="272"/>
      <c r="I903" s="290"/>
      <c r="J903" s="290"/>
      <c r="K903" s="290"/>
      <c r="L903" s="290"/>
      <c r="M903" s="272"/>
      <c r="O903" s="272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  <c r="AA903" s="272"/>
      <c r="AB903" s="272"/>
      <c r="AC903" s="272"/>
      <c r="AD903" s="272"/>
      <c r="AE903" s="272"/>
      <c r="AF903" s="272"/>
      <c r="AG903" s="272"/>
      <c r="AH903" s="272"/>
      <c r="AI903" s="272"/>
    </row>
    <row r="904" spans="2:35" s="278" customFormat="1">
      <c r="B904" s="289"/>
      <c r="C904" s="280"/>
      <c r="G904" s="272"/>
      <c r="H904" s="272"/>
      <c r="I904" s="290"/>
      <c r="J904" s="290"/>
      <c r="K904" s="290"/>
      <c r="L904" s="290"/>
      <c r="M904" s="272"/>
      <c r="O904" s="272"/>
      <c r="P904" s="272"/>
      <c r="Q904" s="272"/>
      <c r="R904" s="272"/>
      <c r="S904" s="272"/>
      <c r="T904" s="272"/>
      <c r="U904" s="272"/>
      <c r="V904" s="272"/>
      <c r="W904" s="272"/>
      <c r="X904" s="272"/>
      <c r="Y904" s="272"/>
      <c r="Z904" s="272"/>
      <c r="AA904" s="272"/>
      <c r="AB904" s="272"/>
      <c r="AC904" s="272"/>
      <c r="AD904" s="272"/>
      <c r="AE904" s="272"/>
      <c r="AF904" s="272"/>
      <c r="AG904" s="272"/>
      <c r="AH904" s="272"/>
      <c r="AI904" s="272"/>
    </row>
    <row r="905" spans="2:35" s="278" customFormat="1">
      <c r="B905" s="289"/>
      <c r="C905" s="280"/>
      <c r="G905" s="272"/>
      <c r="H905" s="272"/>
      <c r="I905" s="290"/>
      <c r="J905" s="290"/>
      <c r="K905" s="290"/>
      <c r="L905" s="290"/>
      <c r="M905" s="272"/>
      <c r="O905" s="272"/>
      <c r="P905" s="272"/>
      <c r="Q905" s="272"/>
      <c r="R905" s="272"/>
      <c r="S905" s="272"/>
      <c r="T905" s="272"/>
      <c r="U905" s="272"/>
      <c r="V905" s="272"/>
      <c r="W905" s="272"/>
      <c r="X905" s="272"/>
      <c r="Y905" s="272"/>
      <c r="Z905" s="272"/>
      <c r="AA905" s="272"/>
      <c r="AB905" s="272"/>
      <c r="AC905" s="272"/>
      <c r="AD905" s="272"/>
      <c r="AE905" s="272"/>
      <c r="AF905" s="272"/>
      <c r="AG905" s="272"/>
      <c r="AH905" s="272"/>
      <c r="AI905" s="272"/>
    </row>
    <row r="906" spans="2:35" s="278" customFormat="1">
      <c r="B906" s="289"/>
      <c r="C906" s="280"/>
      <c r="G906" s="272"/>
      <c r="H906" s="272"/>
      <c r="I906" s="290"/>
      <c r="J906" s="290"/>
      <c r="K906" s="290"/>
      <c r="L906" s="290"/>
      <c r="M906" s="272"/>
      <c r="O906" s="272"/>
      <c r="P906" s="272"/>
      <c r="Q906" s="272"/>
      <c r="R906" s="272"/>
      <c r="S906" s="272"/>
      <c r="T906" s="272"/>
      <c r="U906" s="272"/>
      <c r="V906" s="272"/>
      <c r="W906" s="272"/>
      <c r="X906" s="272"/>
      <c r="Y906" s="272"/>
      <c r="Z906" s="272"/>
      <c r="AA906" s="272"/>
      <c r="AB906" s="272"/>
      <c r="AC906" s="272"/>
      <c r="AD906" s="272"/>
      <c r="AE906" s="272"/>
      <c r="AF906" s="272"/>
      <c r="AG906" s="272"/>
      <c r="AH906" s="272"/>
      <c r="AI906" s="272"/>
    </row>
    <row r="907" spans="2:35" s="278" customFormat="1">
      <c r="B907" s="289"/>
      <c r="C907" s="280"/>
      <c r="G907" s="272"/>
      <c r="H907" s="272"/>
      <c r="I907" s="290"/>
      <c r="J907" s="290"/>
      <c r="K907" s="290"/>
      <c r="L907" s="290"/>
      <c r="M907" s="272"/>
      <c r="O907" s="272"/>
      <c r="P907" s="272"/>
      <c r="Q907" s="272"/>
      <c r="R907" s="272"/>
      <c r="S907" s="272"/>
      <c r="T907" s="272"/>
      <c r="U907" s="272"/>
      <c r="V907" s="272"/>
      <c r="W907" s="272"/>
      <c r="X907" s="272"/>
      <c r="Y907" s="272"/>
      <c r="Z907" s="272"/>
      <c r="AA907" s="272"/>
      <c r="AB907" s="272"/>
      <c r="AC907" s="272"/>
      <c r="AD907" s="272"/>
      <c r="AE907" s="272"/>
      <c r="AF907" s="272"/>
      <c r="AG907" s="272"/>
      <c r="AH907" s="272"/>
      <c r="AI907" s="272"/>
    </row>
    <row r="908" spans="2:35" s="278" customFormat="1">
      <c r="B908" s="289"/>
      <c r="C908" s="280"/>
      <c r="G908" s="272"/>
      <c r="H908" s="272"/>
      <c r="I908" s="290"/>
      <c r="J908" s="290"/>
      <c r="K908" s="290"/>
      <c r="L908" s="290"/>
      <c r="M908" s="272"/>
      <c r="O908" s="272"/>
      <c r="P908" s="272"/>
      <c r="Q908" s="272"/>
      <c r="R908" s="272"/>
      <c r="S908" s="272"/>
      <c r="T908" s="272"/>
      <c r="U908" s="272"/>
      <c r="V908" s="272"/>
      <c r="W908" s="272"/>
      <c r="X908" s="272"/>
      <c r="Y908" s="272"/>
      <c r="Z908" s="272"/>
      <c r="AA908" s="272"/>
      <c r="AB908" s="272"/>
      <c r="AC908" s="272"/>
      <c r="AD908" s="272"/>
      <c r="AE908" s="272"/>
      <c r="AF908" s="272"/>
      <c r="AG908" s="272"/>
      <c r="AH908" s="272"/>
      <c r="AI908" s="272"/>
    </row>
    <row r="909" spans="2:35" s="278" customFormat="1">
      <c r="B909" s="289"/>
      <c r="C909" s="280"/>
      <c r="G909" s="272"/>
      <c r="H909" s="272"/>
      <c r="I909" s="290"/>
      <c r="J909" s="290"/>
      <c r="K909" s="290"/>
      <c r="L909" s="290"/>
      <c r="M909" s="272"/>
      <c r="O909" s="272"/>
      <c r="P909" s="272"/>
      <c r="Q909" s="272"/>
      <c r="R909" s="272"/>
      <c r="S909" s="272"/>
      <c r="T909" s="272"/>
      <c r="U909" s="272"/>
      <c r="V909" s="272"/>
      <c r="W909" s="272"/>
      <c r="X909" s="272"/>
      <c r="Y909" s="272"/>
      <c r="Z909" s="272"/>
      <c r="AA909" s="272"/>
      <c r="AB909" s="272"/>
      <c r="AC909" s="272"/>
      <c r="AD909" s="272"/>
      <c r="AE909" s="272"/>
      <c r="AF909" s="272"/>
      <c r="AG909" s="272"/>
      <c r="AH909" s="272"/>
      <c r="AI909" s="272"/>
    </row>
    <row r="910" spans="2:35" s="278" customFormat="1">
      <c r="B910" s="289"/>
      <c r="C910" s="280"/>
      <c r="G910" s="272"/>
      <c r="H910" s="272"/>
      <c r="I910" s="290"/>
      <c r="J910" s="290"/>
      <c r="K910" s="290"/>
      <c r="L910" s="290"/>
      <c r="M910" s="272"/>
      <c r="O910" s="272"/>
      <c r="P910" s="272"/>
      <c r="Q910" s="272"/>
      <c r="R910" s="272"/>
      <c r="S910" s="272"/>
      <c r="T910" s="272"/>
      <c r="U910" s="272"/>
      <c r="V910" s="272"/>
      <c r="W910" s="272"/>
      <c r="X910" s="272"/>
      <c r="Y910" s="272"/>
      <c r="Z910" s="272"/>
      <c r="AA910" s="272"/>
      <c r="AB910" s="272"/>
      <c r="AC910" s="272"/>
      <c r="AD910" s="272"/>
      <c r="AE910" s="272"/>
      <c r="AF910" s="272"/>
      <c r="AG910" s="272"/>
      <c r="AH910" s="272"/>
      <c r="AI910" s="272"/>
    </row>
    <row r="911" spans="2:35" s="278" customFormat="1">
      <c r="B911" s="289"/>
      <c r="C911" s="280"/>
      <c r="G911" s="272"/>
      <c r="H911" s="272"/>
      <c r="I911" s="290"/>
      <c r="J911" s="290"/>
      <c r="K911" s="290"/>
      <c r="L911" s="290"/>
      <c r="M911" s="272"/>
      <c r="O911" s="272"/>
      <c r="P911" s="272"/>
      <c r="Q911" s="272"/>
      <c r="R911" s="272"/>
      <c r="S911" s="272"/>
      <c r="T911" s="272"/>
      <c r="U911" s="272"/>
      <c r="V911" s="272"/>
      <c r="W911" s="272"/>
      <c r="X911" s="272"/>
      <c r="Y911" s="272"/>
      <c r="Z911" s="272"/>
      <c r="AA911" s="272"/>
      <c r="AB911" s="272"/>
      <c r="AC911" s="272"/>
      <c r="AD911" s="272"/>
      <c r="AE911" s="272"/>
      <c r="AF911" s="272"/>
      <c r="AG911" s="272"/>
      <c r="AH911" s="272"/>
      <c r="AI911" s="272"/>
    </row>
    <row r="912" spans="2:35" s="278" customFormat="1">
      <c r="B912" s="289"/>
      <c r="C912" s="280"/>
      <c r="G912" s="272"/>
      <c r="H912" s="272"/>
      <c r="I912" s="290"/>
      <c r="J912" s="290"/>
      <c r="K912" s="290"/>
      <c r="L912" s="290"/>
      <c r="M912" s="272"/>
      <c r="O912" s="272"/>
      <c r="P912" s="272"/>
      <c r="Q912" s="272"/>
      <c r="R912" s="272"/>
      <c r="S912" s="272"/>
      <c r="T912" s="272"/>
      <c r="U912" s="272"/>
      <c r="V912" s="272"/>
      <c r="W912" s="272"/>
      <c r="X912" s="272"/>
      <c r="Y912" s="272"/>
      <c r="Z912" s="272"/>
      <c r="AA912" s="272"/>
      <c r="AB912" s="272"/>
      <c r="AC912" s="272"/>
      <c r="AD912" s="272"/>
      <c r="AE912" s="272"/>
      <c r="AF912" s="272"/>
      <c r="AG912" s="272"/>
      <c r="AH912" s="272"/>
      <c r="AI912" s="272"/>
    </row>
    <row r="913" spans="2:35" s="278" customFormat="1">
      <c r="B913" s="289"/>
      <c r="C913" s="280"/>
      <c r="G913" s="272"/>
      <c r="H913" s="272"/>
      <c r="I913" s="290"/>
      <c r="J913" s="290"/>
      <c r="K913" s="290"/>
      <c r="L913" s="290"/>
      <c r="M913" s="272"/>
      <c r="O913" s="272"/>
      <c r="P913" s="272"/>
      <c r="Q913" s="272"/>
      <c r="R913" s="272"/>
      <c r="S913" s="272"/>
      <c r="T913" s="272"/>
      <c r="U913" s="272"/>
      <c r="V913" s="272"/>
      <c r="W913" s="272"/>
      <c r="X913" s="272"/>
      <c r="Y913" s="272"/>
      <c r="Z913" s="272"/>
      <c r="AA913" s="272"/>
      <c r="AB913" s="272"/>
      <c r="AC913" s="272"/>
      <c r="AD913" s="272"/>
      <c r="AE913" s="272"/>
      <c r="AF913" s="272"/>
      <c r="AG913" s="272"/>
      <c r="AH913" s="272"/>
      <c r="AI913" s="272"/>
    </row>
    <row r="914" spans="2:35" s="278" customFormat="1">
      <c r="B914" s="289"/>
      <c r="C914" s="280"/>
      <c r="G914" s="272"/>
      <c r="H914" s="272"/>
      <c r="I914" s="290"/>
      <c r="J914" s="290"/>
      <c r="K914" s="290"/>
      <c r="L914" s="290"/>
      <c r="M914" s="272"/>
      <c r="O914" s="272"/>
      <c r="P914" s="272"/>
      <c r="Q914" s="272"/>
      <c r="R914" s="272"/>
      <c r="S914" s="272"/>
      <c r="T914" s="272"/>
      <c r="U914" s="272"/>
      <c r="V914" s="272"/>
      <c r="W914" s="272"/>
      <c r="X914" s="272"/>
      <c r="Y914" s="272"/>
      <c r="Z914" s="272"/>
      <c r="AA914" s="272"/>
      <c r="AB914" s="272"/>
      <c r="AC914" s="272"/>
      <c r="AD914" s="272"/>
      <c r="AE914" s="272"/>
      <c r="AF914" s="272"/>
      <c r="AG914" s="272"/>
      <c r="AH914" s="272"/>
      <c r="AI914" s="272"/>
    </row>
    <row r="915" spans="2:35" s="278" customFormat="1">
      <c r="B915" s="289"/>
      <c r="C915" s="280"/>
      <c r="G915" s="272"/>
      <c r="H915" s="272"/>
      <c r="I915" s="290"/>
      <c r="J915" s="290"/>
      <c r="K915" s="290"/>
      <c r="L915" s="290"/>
      <c r="M915" s="272"/>
      <c r="O915" s="272"/>
      <c r="P915" s="272"/>
      <c r="Q915" s="272"/>
      <c r="R915" s="272"/>
      <c r="S915" s="272"/>
      <c r="T915" s="272"/>
      <c r="U915" s="272"/>
      <c r="V915" s="272"/>
      <c r="W915" s="272"/>
      <c r="X915" s="272"/>
      <c r="Y915" s="272"/>
      <c r="Z915" s="272"/>
      <c r="AA915" s="272"/>
      <c r="AB915" s="272"/>
      <c r="AC915" s="272"/>
      <c r="AD915" s="272"/>
      <c r="AE915" s="272"/>
      <c r="AF915" s="272"/>
      <c r="AG915" s="272"/>
      <c r="AH915" s="272"/>
      <c r="AI915" s="272"/>
    </row>
    <row r="916" spans="2:35" s="278" customFormat="1">
      <c r="B916" s="289"/>
      <c r="C916" s="280"/>
      <c r="G916" s="272"/>
      <c r="H916" s="272"/>
      <c r="I916" s="290"/>
      <c r="J916" s="290"/>
      <c r="K916" s="290"/>
      <c r="L916" s="290"/>
      <c r="M916" s="272"/>
      <c r="O916" s="272"/>
      <c r="P916" s="272"/>
      <c r="Q916" s="272"/>
      <c r="R916" s="272"/>
      <c r="S916" s="272"/>
      <c r="T916" s="272"/>
      <c r="U916" s="272"/>
      <c r="V916" s="272"/>
      <c r="W916" s="272"/>
      <c r="X916" s="272"/>
      <c r="Y916" s="272"/>
      <c r="Z916" s="272"/>
      <c r="AA916" s="272"/>
      <c r="AB916" s="272"/>
      <c r="AC916" s="272"/>
      <c r="AD916" s="272"/>
      <c r="AE916" s="272"/>
      <c r="AF916" s="272"/>
      <c r="AG916" s="272"/>
      <c r="AH916" s="272"/>
      <c r="AI916" s="272"/>
    </row>
    <row r="917" spans="2:35" s="278" customFormat="1">
      <c r="B917" s="289"/>
      <c r="C917" s="280"/>
      <c r="G917" s="272"/>
      <c r="H917" s="272"/>
      <c r="I917" s="290"/>
      <c r="J917" s="290"/>
      <c r="K917" s="290"/>
      <c r="L917" s="290"/>
      <c r="M917" s="272"/>
      <c r="O917" s="272"/>
      <c r="P917" s="272"/>
      <c r="Q917" s="272"/>
      <c r="R917" s="272"/>
      <c r="S917" s="272"/>
      <c r="T917" s="272"/>
      <c r="U917" s="272"/>
      <c r="V917" s="272"/>
      <c r="W917" s="272"/>
      <c r="X917" s="272"/>
      <c r="Y917" s="272"/>
      <c r="Z917" s="272"/>
      <c r="AA917" s="272"/>
      <c r="AB917" s="272"/>
      <c r="AC917" s="272"/>
      <c r="AD917" s="272"/>
      <c r="AE917" s="272"/>
      <c r="AF917" s="272"/>
      <c r="AG917" s="272"/>
      <c r="AH917" s="272"/>
      <c r="AI917" s="272"/>
    </row>
    <row r="918" spans="2:35" s="278" customFormat="1">
      <c r="B918" s="289"/>
      <c r="C918" s="280"/>
      <c r="G918" s="272"/>
      <c r="H918" s="272"/>
      <c r="I918" s="290"/>
      <c r="J918" s="290"/>
      <c r="K918" s="290"/>
      <c r="L918" s="290"/>
      <c r="M918" s="272"/>
      <c r="O918" s="272"/>
      <c r="P918" s="272"/>
      <c r="Q918" s="272"/>
      <c r="R918" s="272"/>
      <c r="S918" s="272"/>
      <c r="T918" s="272"/>
      <c r="U918" s="272"/>
      <c r="V918" s="272"/>
      <c r="W918" s="272"/>
      <c r="X918" s="272"/>
      <c r="Y918" s="272"/>
      <c r="Z918" s="272"/>
      <c r="AA918" s="272"/>
      <c r="AB918" s="272"/>
      <c r="AC918" s="272"/>
      <c r="AD918" s="272"/>
      <c r="AE918" s="272"/>
      <c r="AF918" s="272"/>
      <c r="AG918" s="272"/>
      <c r="AH918" s="272"/>
      <c r="AI918" s="272"/>
    </row>
    <row r="919" spans="2:35" s="278" customFormat="1">
      <c r="B919" s="289"/>
      <c r="C919" s="280"/>
      <c r="G919" s="272"/>
      <c r="H919" s="272"/>
      <c r="I919" s="290"/>
      <c r="J919" s="290"/>
      <c r="K919" s="290"/>
      <c r="L919" s="290"/>
      <c r="M919" s="272"/>
      <c r="O919" s="272"/>
      <c r="P919" s="272"/>
      <c r="Q919" s="272"/>
      <c r="R919" s="272"/>
      <c r="S919" s="272"/>
      <c r="T919" s="272"/>
      <c r="U919" s="272"/>
      <c r="V919" s="272"/>
      <c r="W919" s="272"/>
      <c r="X919" s="272"/>
      <c r="Y919" s="272"/>
      <c r="Z919" s="272"/>
      <c r="AA919" s="272"/>
      <c r="AB919" s="272"/>
      <c r="AC919" s="272"/>
      <c r="AD919" s="272"/>
      <c r="AE919" s="272"/>
      <c r="AF919" s="272"/>
      <c r="AG919" s="272"/>
      <c r="AH919" s="272"/>
      <c r="AI919" s="272"/>
    </row>
    <row r="920" spans="2:35" s="278" customFormat="1">
      <c r="B920" s="289"/>
      <c r="C920" s="280"/>
      <c r="G920" s="272"/>
      <c r="H920" s="272"/>
      <c r="I920" s="290"/>
      <c r="J920" s="290"/>
      <c r="K920" s="290"/>
      <c r="L920" s="290"/>
      <c r="M920" s="272"/>
      <c r="O920" s="272"/>
      <c r="P920" s="272"/>
      <c r="Q920" s="272"/>
      <c r="R920" s="272"/>
      <c r="S920" s="272"/>
      <c r="T920" s="272"/>
      <c r="U920" s="272"/>
      <c r="V920" s="272"/>
      <c r="W920" s="272"/>
      <c r="X920" s="272"/>
      <c r="Y920" s="272"/>
      <c r="Z920" s="272"/>
      <c r="AA920" s="272"/>
      <c r="AB920" s="272"/>
      <c r="AC920" s="272"/>
      <c r="AD920" s="272"/>
      <c r="AE920" s="272"/>
      <c r="AF920" s="272"/>
      <c r="AG920" s="272"/>
      <c r="AH920" s="272"/>
      <c r="AI920" s="272"/>
    </row>
    <row r="921" spans="2:35" s="278" customFormat="1">
      <c r="B921" s="289"/>
      <c r="C921" s="280"/>
      <c r="G921" s="272"/>
      <c r="H921" s="272"/>
      <c r="I921" s="290"/>
      <c r="J921" s="290"/>
      <c r="K921" s="290"/>
      <c r="L921" s="290"/>
      <c r="M921" s="272"/>
      <c r="O921" s="272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  <c r="AA921" s="272"/>
      <c r="AB921" s="272"/>
      <c r="AC921" s="272"/>
      <c r="AD921" s="272"/>
      <c r="AE921" s="272"/>
      <c r="AF921" s="272"/>
      <c r="AG921" s="272"/>
      <c r="AH921" s="272"/>
      <c r="AI921" s="272"/>
    </row>
    <row r="922" spans="2:35" s="278" customFormat="1">
      <c r="B922" s="289"/>
      <c r="C922" s="280"/>
      <c r="G922" s="272"/>
      <c r="H922" s="272"/>
      <c r="I922" s="290"/>
      <c r="J922" s="290"/>
      <c r="K922" s="290"/>
      <c r="L922" s="290"/>
      <c r="M922" s="272"/>
      <c r="O922" s="272"/>
      <c r="P922" s="272"/>
      <c r="Q922" s="272"/>
      <c r="R922" s="272"/>
      <c r="S922" s="272"/>
      <c r="T922" s="272"/>
      <c r="U922" s="272"/>
      <c r="V922" s="272"/>
      <c r="W922" s="272"/>
      <c r="X922" s="272"/>
      <c r="Y922" s="272"/>
      <c r="Z922" s="272"/>
      <c r="AA922" s="272"/>
      <c r="AB922" s="272"/>
      <c r="AC922" s="272"/>
      <c r="AD922" s="272"/>
      <c r="AE922" s="272"/>
      <c r="AF922" s="272"/>
      <c r="AG922" s="272"/>
      <c r="AH922" s="272"/>
      <c r="AI922" s="272"/>
    </row>
    <row r="923" spans="2:35" s="278" customFormat="1">
      <c r="B923" s="289"/>
      <c r="C923" s="280"/>
      <c r="G923" s="272"/>
      <c r="H923" s="272"/>
      <c r="I923" s="290"/>
      <c r="J923" s="290"/>
      <c r="K923" s="290"/>
      <c r="L923" s="290"/>
      <c r="M923" s="272"/>
      <c r="O923" s="272"/>
      <c r="P923" s="272"/>
      <c r="Q923" s="272"/>
      <c r="R923" s="272"/>
      <c r="S923" s="272"/>
      <c r="T923" s="272"/>
      <c r="U923" s="272"/>
      <c r="V923" s="272"/>
      <c r="W923" s="272"/>
      <c r="X923" s="272"/>
      <c r="Y923" s="272"/>
      <c r="Z923" s="272"/>
      <c r="AA923" s="272"/>
      <c r="AB923" s="272"/>
      <c r="AC923" s="272"/>
      <c r="AD923" s="272"/>
      <c r="AE923" s="272"/>
      <c r="AF923" s="272"/>
      <c r="AG923" s="272"/>
      <c r="AH923" s="272"/>
      <c r="AI923" s="272"/>
    </row>
    <row r="924" spans="2:35" s="278" customFormat="1">
      <c r="B924" s="289"/>
      <c r="C924" s="280"/>
      <c r="G924" s="272"/>
      <c r="H924" s="272"/>
      <c r="I924" s="290"/>
      <c r="J924" s="290"/>
      <c r="K924" s="290"/>
      <c r="L924" s="290"/>
      <c r="M924" s="272"/>
      <c r="O924" s="272"/>
      <c r="P924" s="272"/>
      <c r="Q924" s="272"/>
      <c r="R924" s="272"/>
      <c r="S924" s="272"/>
      <c r="T924" s="272"/>
      <c r="U924" s="272"/>
      <c r="V924" s="272"/>
      <c r="W924" s="272"/>
      <c r="X924" s="272"/>
      <c r="Y924" s="272"/>
      <c r="Z924" s="272"/>
      <c r="AA924" s="272"/>
      <c r="AB924" s="272"/>
      <c r="AC924" s="272"/>
      <c r="AD924" s="272"/>
      <c r="AE924" s="272"/>
      <c r="AF924" s="272"/>
      <c r="AG924" s="272"/>
      <c r="AH924" s="272"/>
      <c r="AI924" s="272"/>
    </row>
    <row r="925" spans="2:35" s="278" customFormat="1">
      <c r="B925" s="289"/>
      <c r="C925" s="280"/>
      <c r="G925" s="272"/>
      <c r="H925" s="272"/>
      <c r="I925" s="290"/>
      <c r="J925" s="290"/>
      <c r="K925" s="290"/>
      <c r="L925" s="290"/>
      <c r="M925" s="272"/>
      <c r="O925" s="272"/>
      <c r="P925" s="272"/>
      <c r="Q925" s="272"/>
      <c r="R925" s="272"/>
      <c r="S925" s="272"/>
      <c r="T925" s="272"/>
      <c r="U925" s="272"/>
      <c r="V925" s="272"/>
      <c r="W925" s="272"/>
      <c r="X925" s="272"/>
      <c r="Y925" s="272"/>
      <c r="Z925" s="272"/>
      <c r="AA925" s="272"/>
      <c r="AB925" s="272"/>
      <c r="AC925" s="272"/>
      <c r="AD925" s="272"/>
      <c r="AE925" s="272"/>
      <c r="AF925" s="272"/>
      <c r="AG925" s="272"/>
      <c r="AH925" s="272"/>
      <c r="AI925" s="272"/>
    </row>
    <row r="926" spans="2:35" s="278" customFormat="1">
      <c r="B926" s="289"/>
      <c r="C926" s="280"/>
      <c r="G926" s="272"/>
      <c r="H926" s="272"/>
      <c r="I926" s="290"/>
      <c r="J926" s="290"/>
      <c r="K926" s="290"/>
      <c r="L926" s="290"/>
      <c r="M926" s="272"/>
      <c r="O926" s="272"/>
      <c r="P926" s="272"/>
      <c r="Q926" s="272"/>
      <c r="R926" s="272"/>
      <c r="S926" s="272"/>
      <c r="T926" s="272"/>
      <c r="U926" s="272"/>
      <c r="V926" s="272"/>
      <c r="W926" s="272"/>
      <c r="X926" s="272"/>
      <c r="Y926" s="272"/>
      <c r="Z926" s="272"/>
      <c r="AA926" s="272"/>
      <c r="AB926" s="272"/>
      <c r="AC926" s="272"/>
      <c r="AD926" s="272"/>
      <c r="AE926" s="272"/>
      <c r="AF926" s="272"/>
      <c r="AG926" s="272"/>
      <c r="AH926" s="272"/>
      <c r="AI926" s="272"/>
    </row>
    <row r="927" spans="2:35" s="278" customFormat="1">
      <c r="B927" s="289"/>
      <c r="C927" s="280"/>
      <c r="G927" s="272"/>
      <c r="H927" s="272"/>
      <c r="I927" s="290"/>
      <c r="J927" s="290"/>
      <c r="K927" s="290"/>
      <c r="L927" s="290"/>
      <c r="M927" s="272"/>
      <c r="O927" s="272"/>
      <c r="P927" s="272"/>
      <c r="Q927" s="272"/>
      <c r="R927" s="272"/>
      <c r="S927" s="272"/>
      <c r="T927" s="272"/>
      <c r="U927" s="272"/>
      <c r="V927" s="272"/>
      <c r="W927" s="272"/>
      <c r="X927" s="272"/>
      <c r="Y927" s="272"/>
      <c r="Z927" s="272"/>
      <c r="AA927" s="272"/>
      <c r="AB927" s="272"/>
      <c r="AC927" s="272"/>
      <c r="AD927" s="272"/>
      <c r="AE927" s="272"/>
      <c r="AF927" s="272"/>
      <c r="AG927" s="272"/>
      <c r="AH927" s="272"/>
      <c r="AI927" s="272"/>
    </row>
    <row r="928" spans="2:35" s="278" customFormat="1">
      <c r="B928" s="289"/>
      <c r="C928" s="280"/>
      <c r="G928" s="272"/>
      <c r="H928" s="272"/>
      <c r="I928" s="290"/>
      <c r="J928" s="290"/>
      <c r="K928" s="290"/>
      <c r="L928" s="290"/>
      <c r="M928" s="272"/>
      <c r="O928" s="272"/>
      <c r="P928" s="272"/>
      <c r="Q928" s="272"/>
      <c r="R928" s="272"/>
      <c r="S928" s="272"/>
      <c r="T928" s="272"/>
      <c r="U928" s="272"/>
      <c r="V928" s="272"/>
      <c r="W928" s="272"/>
      <c r="X928" s="272"/>
      <c r="Y928" s="272"/>
      <c r="Z928" s="272"/>
      <c r="AA928" s="272"/>
      <c r="AB928" s="272"/>
      <c r="AC928" s="272"/>
      <c r="AD928" s="272"/>
      <c r="AE928" s="272"/>
      <c r="AF928" s="272"/>
      <c r="AG928" s="272"/>
      <c r="AH928" s="272"/>
      <c r="AI928" s="272"/>
    </row>
    <row r="929" spans="2:35" s="278" customFormat="1">
      <c r="B929" s="289"/>
      <c r="C929" s="280"/>
      <c r="G929" s="272"/>
      <c r="H929" s="272"/>
      <c r="I929" s="290"/>
      <c r="J929" s="290"/>
      <c r="K929" s="290"/>
      <c r="L929" s="290"/>
      <c r="M929" s="272"/>
      <c r="O929" s="272"/>
      <c r="P929" s="272"/>
      <c r="Q929" s="272"/>
      <c r="R929" s="272"/>
      <c r="S929" s="272"/>
      <c r="T929" s="272"/>
      <c r="U929" s="272"/>
      <c r="V929" s="272"/>
      <c r="W929" s="272"/>
      <c r="X929" s="272"/>
      <c r="Y929" s="272"/>
      <c r="Z929" s="272"/>
      <c r="AA929" s="272"/>
      <c r="AB929" s="272"/>
      <c r="AC929" s="272"/>
      <c r="AD929" s="272"/>
      <c r="AE929" s="272"/>
      <c r="AF929" s="272"/>
      <c r="AG929" s="272"/>
      <c r="AH929" s="272"/>
      <c r="AI929" s="272"/>
    </row>
    <row r="930" spans="2:35" s="278" customFormat="1">
      <c r="B930" s="289"/>
      <c r="C930" s="280"/>
      <c r="G930" s="272"/>
      <c r="H930" s="272"/>
      <c r="I930" s="290"/>
      <c r="J930" s="290"/>
      <c r="K930" s="290"/>
      <c r="L930" s="290"/>
      <c r="M930" s="272"/>
      <c r="O930" s="272"/>
      <c r="P930" s="272"/>
      <c r="Q930" s="272"/>
      <c r="R930" s="272"/>
      <c r="S930" s="272"/>
      <c r="T930" s="272"/>
      <c r="U930" s="272"/>
      <c r="V930" s="272"/>
      <c r="W930" s="272"/>
      <c r="X930" s="272"/>
      <c r="Y930" s="272"/>
      <c r="Z930" s="272"/>
      <c r="AA930" s="272"/>
      <c r="AB930" s="272"/>
      <c r="AC930" s="272"/>
      <c r="AD930" s="272"/>
      <c r="AE930" s="272"/>
      <c r="AF930" s="272"/>
      <c r="AG930" s="272"/>
      <c r="AH930" s="272"/>
      <c r="AI930" s="272"/>
    </row>
    <row r="931" spans="2:35" s="278" customFormat="1">
      <c r="B931" s="289"/>
      <c r="C931" s="280"/>
      <c r="G931" s="272"/>
      <c r="H931" s="272"/>
      <c r="I931" s="290"/>
      <c r="J931" s="290"/>
      <c r="K931" s="290"/>
      <c r="L931" s="290"/>
      <c r="M931" s="272"/>
      <c r="O931" s="272"/>
      <c r="P931" s="272"/>
      <c r="Q931" s="272"/>
      <c r="R931" s="272"/>
      <c r="S931" s="272"/>
      <c r="T931" s="272"/>
      <c r="U931" s="272"/>
      <c r="V931" s="272"/>
      <c r="W931" s="272"/>
      <c r="X931" s="272"/>
      <c r="Y931" s="272"/>
      <c r="Z931" s="272"/>
      <c r="AA931" s="272"/>
      <c r="AB931" s="272"/>
      <c r="AC931" s="272"/>
      <c r="AD931" s="272"/>
      <c r="AE931" s="272"/>
      <c r="AF931" s="272"/>
      <c r="AG931" s="272"/>
      <c r="AH931" s="272"/>
      <c r="AI931" s="272"/>
    </row>
    <row r="932" spans="2:35" s="278" customFormat="1">
      <c r="B932" s="289"/>
      <c r="C932" s="280"/>
      <c r="G932" s="272"/>
      <c r="H932" s="272"/>
      <c r="I932" s="290"/>
      <c r="J932" s="290"/>
      <c r="K932" s="290"/>
      <c r="L932" s="290"/>
      <c r="M932" s="272"/>
      <c r="O932" s="272"/>
      <c r="P932" s="272"/>
      <c r="Q932" s="272"/>
      <c r="R932" s="272"/>
      <c r="S932" s="272"/>
      <c r="T932" s="272"/>
      <c r="U932" s="272"/>
      <c r="V932" s="272"/>
      <c r="W932" s="272"/>
      <c r="X932" s="272"/>
      <c r="Y932" s="272"/>
      <c r="Z932" s="272"/>
      <c r="AA932" s="272"/>
      <c r="AB932" s="272"/>
      <c r="AC932" s="272"/>
      <c r="AD932" s="272"/>
      <c r="AE932" s="272"/>
      <c r="AF932" s="272"/>
      <c r="AG932" s="272"/>
      <c r="AH932" s="272"/>
      <c r="AI932" s="272"/>
    </row>
    <row r="933" spans="2:35" s="278" customFormat="1">
      <c r="B933" s="289"/>
      <c r="C933" s="280"/>
      <c r="G933" s="272"/>
      <c r="H933" s="272"/>
      <c r="I933" s="290"/>
      <c r="J933" s="290"/>
      <c r="K933" s="290"/>
      <c r="L933" s="290"/>
      <c r="M933" s="272"/>
      <c r="O933" s="272"/>
      <c r="P933" s="272"/>
      <c r="Q933" s="272"/>
      <c r="R933" s="272"/>
      <c r="S933" s="272"/>
      <c r="T933" s="272"/>
      <c r="U933" s="272"/>
      <c r="V933" s="272"/>
      <c r="W933" s="272"/>
      <c r="X933" s="272"/>
      <c r="Y933" s="272"/>
      <c r="Z933" s="272"/>
      <c r="AA933" s="272"/>
      <c r="AB933" s="272"/>
      <c r="AC933" s="272"/>
      <c r="AD933" s="272"/>
      <c r="AE933" s="272"/>
      <c r="AF933" s="272"/>
      <c r="AG933" s="272"/>
      <c r="AH933" s="272"/>
      <c r="AI933" s="272"/>
    </row>
    <row r="934" spans="2:35" s="278" customFormat="1">
      <c r="B934" s="289"/>
      <c r="C934" s="280"/>
      <c r="G934" s="272"/>
      <c r="H934" s="272"/>
      <c r="I934" s="290"/>
      <c r="J934" s="290"/>
      <c r="K934" s="290"/>
      <c r="L934" s="290"/>
      <c r="M934" s="272"/>
      <c r="O934" s="272"/>
      <c r="P934" s="272"/>
      <c r="Q934" s="272"/>
      <c r="R934" s="272"/>
      <c r="S934" s="272"/>
      <c r="T934" s="272"/>
      <c r="U934" s="272"/>
      <c r="V934" s="272"/>
      <c r="W934" s="272"/>
      <c r="X934" s="272"/>
      <c r="Y934" s="272"/>
      <c r="Z934" s="272"/>
      <c r="AA934" s="272"/>
      <c r="AB934" s="272"/>
      <c r="AC934" s="272"/>
      <c r="AD934" s="272"/>
      <c r="AE934" s="272"/>
      <c r="AF934" s="272"/>
      <c r="AG934" s="272"/>
      <c r="AH934" s="272"/>
      <c r="AI934" s="272"/>
    </row>
    <row r="935" spans="2:35" s="278" customFormat="1">
      <c r="B935" s="289"/>
      <c r="C935" s="280"/>
      <c r="G935" s="272"/>
      <c r="H935" s="272"/>
      <c r="I935" s="290"/>
      <c r="J935" s="290"/>
      <c r="K935" s="290"/>
      <c r="L935" s="290"/>
      <c r="M935" s="272"/>
      <c r="O935" s="272"/>
      <c r="P935" s="272"/>
      <c r="Q935" s="272"/>
      <c r="R935" s="272"/>
      <c r="S935" s="272"/>
      <c r="T935" s="272"/>
      <c r="U935" s="272"/>
      <c r="V935" s="272"/>
      <c r="W935" s="272"/>
      <c r="X935" s="272"/>
      <c r="Y935" s="272"/>
      <c r="Z935" s="272"/>
      <c r="AA935" s="272"/>
      <c r="AB935" s="272"/>
      <c r="AC935" s="272"/>
      <c r="AD935" s="272"/>
      <c r="AE935" s="272"/>
      <c r="AF935" s="272"/>
      <c r="AG935" s="272"/>
      <c r="AH935" s="272"/>
      <c r="AI935" s="272"/>
    </row>
    <row r="936" spans="2:35" s="278" customFormat="1">
      <c r="B936" s="289"/>
      <c r="C936" s="280"/>
      <c r="G936" s="272"/>
      <c r="H936" s="272"/>
      <c r="I936" s="290"/>
      <c r="J936" s="290"/>
      <c r="K936" s="290"/>
      <c r="L936" s="290"/>
      <c r="M936" s="272"/>
      <c r="O936" s="272"/>
      <c r="P936" s="272"/>
      <c r="Q936" s="272"/>
      <c r="R936" s="272"/>
      <c r="S936" s="272"/>
      <c r="T936" s="272"/>
      <c r="U936" s="272"/>
      <c r="V936" s="272"/>
      <c r="W936" s="272"/>
      <c r="X936" s="272"/>
      <c r="Y936" s="272"/>
      <c r="Z936" s="272"/>
      <c r="AA936" s="272"/>
      <c r="AB936" s="272"/>
      <c r="AC936" s="272"/>
      <c r="AD936" s="272"/>
      <c r="AE936" s="272"/>
      <c r="AF936" s="272"/>
      <c r="AG936" s="272"/>
      <c r="AH936" s="272"/>
      <c r="AI936" s="272"/>
    </row>
    <row r="937" spans="2:35" s="278" customFormat="1">
      <c r="B937" s="289"/>
      <c r="C937" s="280"/>
      <c r="G937" s="272"/>
      <c r="H937" s="272"/>
      <c r="I937" s="290"/>
      <c r="J937" s="290"/>
      <c r="K937" s="290"/>
      <c r="L937" s="290"/>
      <c r="M937" s="272"/>
      <c r="O937" s="272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  <c r="AA937" s="272"/>
      <c r="AB937" s="272"/>
      <c r="AC937" s="272"/>
      <c r="AD937" s="272"/>
      <c r="AE937" s="272"/>
      <c r="AF937" s="272"/>
      <c r="AG937" s="272"/>
      <c r="AH937" s="272"/>
      <c r="AI937" s="272"/>
    </row>
    <row r="938" spans="2:35" s="278" customFormat="1">
      <c r="B938" s="289"/>
      <c r="C938" s="280"/>
      <c r="G938" s="272"/>
      <c r="H938" s="272"/>
      <c r="I938" s="290"/>
      <c r="J938" s="290"/>
      <c r="K938" s="290"/>
      <c r="L938" s="290"/>
      <c r="M938" s="272"/>
      <c r="O938" s="272"/>
      <c r="P938" s="272"/>
      <c r="Q938" s="272"/>
      <c r="R938" s="272"/>
      <c r="S938" s="272"/>
      <c r="T938" s="272"/>
      <c r="U938" s="272"/>
      <c r="V938" s="272"/>
      <c r="W938" s="272"/>
      <c r="X938" s="272"/>
      <c r="Y938" s="272"/>
      <c r="Z938" s="272"/>
      <c r="AA938" s="272"/>
      <c r="AB938" s="272"/>
      <c r="AC938" s="272"/>
      <c r="AD938" s="272"/>
      <c r="AE938" s="272"/>
      <c r="AF938" s="272"/>
      <c r="AG938" s="272"/>
      <c r="AH938" s="272"/>
      <c r="AI938" s="272"/>
    </row>
    <row r="939" spans="2:35" s="278" customFormat="1">
      <c r="B939" s="289"/>
      <c r="C939" s="280"/>
      <c r="G939" s="272"/>
      <c r="H939" s="272"/>
      <c r="I939" s="290"/>
      <c r="J939" s="290"/>
      <c r="K939" s="290"/>
      <c r="L939" s="290"/>
      <c r="M939" s="272"/>
      <c r="O939" s="272"/>
      <c r="P939" s="272"/>
      <c r="Q939" s="272"/>
      <c r="R939" s="272"/>
      <c r="S939" s="272"/>
      <c r="T939" s="272"/>
      <c r="U939" s="272"/>
      <c r="V939" s="272"/>
      <c r="W939" s="272"/>
      <c r="X939" s="272"/>
      <c r="Y939" s="272"/>
      <c r="Z939" s="272"/>
      <c r="AA939" s="272"/>
      <c r="AB939" s="272"/>
      <c r="AC939" s="272"/>
      <c r="AD939" s="272"/>
      <c r="AE939" s="272"/>
      <c r="AF939" s="272"/>
      <c r="AG939" s="272"/>
      <c r="AH939" s="272"/>
      <c r="AI939" s="272"/>
    </row>
    <row r="940" spans="2:35" s="278" customFormat="1">
      <c r="B940" s="289"/>
      <c r="C940" s="280"/>
      <c r="G940" s="272"/>
      <c r="H940" s="272"/>
      <c r="I940" s="290"/>
      <c r="J940" s="290"/>
      <c r="K940" s="290"/>
      <c r="L940" s="290"/>
      <c r="M940" s="272"/>
      <c r="O940" s="272"/>
      <c r="P940" s="272"/>
      <c r="Q940" s="272"/>
      <c r="R940" s="272"/>
      <c r="S940" s="272"/>
      <c r="T940" s="272"/>
      <c r="U940" s="272"/>
      <c r="V940" s="272"/>
      <c r="W940" s="272"/>
      <c r="X940" s="272"/>
      <c r="Y940" s="272"/>
      <c r="Z940" s="272"/>
      <c r="AA940" s="272"/>
      <c r="AB940" s="272"/>
      <c r="AC940" s="272"/>
      <c r="AD940" s="272"/>
      <c r="AE940" s="272"/>
      <c r="AF940" s="272"/>
      <c r="AG940" s="272"/>
      <c r="AH940" s="272"/>
      <c r="AI940" s="272"/>
    </row>
    <row r="941" spans="2:35" s="278" customFormat="1">
      <c r="B941" s="289"/>
      <c r="C941" s="280"/>
      <c r="G941" s="272"/>
      <c r="H941" s="272"/>
      <c r="I941" s="290"/>
      <c r="J941" s="290"/>
      <c r="K941" s="290"/>
      <c r="L941" s="290"/>
      <c r="M941" s="272"/>
      <c r="O941" s="272"/>
      <c r="P941" s="272"/>
      <c r="Q941" s="272"/>
      <c r="R941" s="272"/>
      <c r="S941" s="272"/>
      <c r="T941" s="272"/>
      <c r="U941" s="272"/>
      <c r="V941" s="272"/>
      <c r="W941" s="272"/>
      <c r="X941" s="272"/>
      <c r="Y941" s="272"/>
      <c r="Z941" s="272"/>
      <c r="AA941" s="272"/>
      <c r="AB941" s="272"/>
      <c r="AC941" s="272"/>
      <c r="AD941" s="272"/>
      <c r="AE941" s="272"/>
      <c r="AF941" s="272"/>
      <c r="AG941" s="272"/>
      <c r="AH941" s="272"/>
      <c r="AI941" s="272"/>
    </row>
    <row r="942" spans="2:35" s="278" customFormat="1">
      <c r="B942" s="289"/>
      <c r="C942" s="280"/>
      <c r="G942" s="272"/>
      <c r="H942" s="272"/>
      <c r="I942" s="290"/>
      <c r="J942" s="290"/>
      <c r="K942" s="290"/>
      <c r="L942" s="290"/>
      <c r="M942" s="272"/>
      <c r="O942" s="272"/>
      <c r="P942" s="272"/>
      <c r="Q942" s="272"/>
      <c r="R942" s="272"/>
      <c r="S942" s="272"/>
      <c r="T942" s="272"/>
      <c r="U942" s="272"/>
      <c r="V942" s="272"/>
      <c r="W942" s="272"/>
      <c r="X942" s="272"/>
      <c r="Y942" s="272"/>
      <c r="Z942" s="272"/>
      <c r="AA942" s="272"/>
      <c r="AB942" s="272"/>
      <c r="AC942" s="272"/>
      <c r="AD942" s="272"/>
      <c r="AE942" s="272"/>
      <c r="AF942" s="272"/>
      <c r="AG942" s="272"/>
      <c r="AH942" s="272"/>
      <c r="AI942" s="272"/>
    </row>
    <row r="943" spans="2:35" s="278" customFormat="1">
      <c r="B943" s="289"/>
      <c r="C943" s="280"/>
      <c r="G943" s="272"/>
      <c r="H943" s="272"/>
      <c r="I943" s="290"/>
      <c r="J943" s="290"/>
      <c r="K943" s="290"/>
      <c r="L943" s="290"/>
      <c r="M943" s="272"/>
      <c r="O943" s="272"/>
      <c r="P943" s="272"/>
      <c r="Q943" s="272"/>
      <c r="R943" s="272"/>
      <c r="S943" s="272"/>
      <c r="T943" s="272"/>
      <c r="U943" s="272"/>
      <c r="V943" s="272"/>
      <c r="W943" s="272"/>
      <c r="X943" s="272"/>
      <c r="Y943" s="272"/>
      <c r="Z943" s="272"/>
      <c r="AA943" s="272"/>
      <c r="AB943" s="272"/>
      <c r="AC943" s="272"/>
      <c r="AD943" s="272"/>
      <c r="AE943" s="272"/>
      <c r="AF943" s="272"/>
      <c r="AG943" s="272"/>
      <c r="AH943" s="272"/>
      <c r="AI943" s="272"/>
    </row>
    <row r="944" spans="2:35" s="278" customFormat="1">
      <c r="B944" s="289"/>
      <c r="C944" s="280"/>
      <c r="G944" s="272"/>
      <c r="H944" s="272"/>
      <c r="I944" s="290"/>
      <c r="J944" s="290"/>
      <c r="K944" s="290"/>
      <c r="L944" s="290"/>
      <c r="M944" s="272"/>
      <c r="O944" s="272"/>
      <c r="P944" s="272"/>
      <c r="Q944" s="272"/>
      <c r="R944" s="272"/>
      <c r="S944" s="272"/>
      <c r="T944" s="272"/>
      <c r="U944" s="272"/>
      <c r="V944" s="272"/>
      <c r="W944" s="272"/>
      <c r="X944" s="272"/>
      <c r="Y944" s="272"/>
      <c r="Z944" s="272"/>
      <c r="AA944" s="272"/>
      <c r="AB944" s="272"/>
      <c r="AC944" s="272"/>
      <c r="AD944" s="272"/>
      <c r="AE944" s="272"/>
      <c r="AF944" s="272"/>
      <c r="AG944" s="272"/>
      <c r="AH944" s="272"/>
      <c r="AI944" s="272"/>
    </row>
    <row r="945" spans="2:35" s="278" customFormat="1">
      <c r="B945" s="289"/>
      <c r="C945" s="280"/>
      <c r="G945" s="272"/>
      <c r="H945" s="272"/>
      <c r="I945" s="290"/>
      <c r="J945" s="290"/>
      <c r="K945" s="290"/>
      <c r="L945" s="290"/>
      <c r="M945" s="272"/>
      <c r="O945" s="272"/>
      <c r="P945" s="272"/>
      <c r="Q945" s="272"/>
      <c r="R945" s="272"/>
      <c r="S945" s="272"/>
      <c r="T945" s="272"/>
      <c r="U945" s="272"/>
      <c r="V945" s="272"/>
      <c r="W945" s="272"/>
      <c r="X945" s="272"/>
      <c r="Y945" s="272"/>
      <c r="Z945" s="272"/>
      <c r="AA945" s="272"/>
      <c r="AB945" s="272"/>
      <c r="AC945" s="272"/>
      <c r="AD945" s="272"/>
      <c r="AE945" s="272"/>
      <c r="AF945" s="272"/>
      <c r="AG945" s="272"/>
      <c r="AH945" s="272"/>
      <c r="AI945" s="272"/>
    </row>
    <row r="946" spans="2:35" s="278" customFormat="1">
      <c r="B946" s="289"/>
      <c r="C946" s="280"/>
      <c r="G946" s="272"/>
      <c r="H946" s="272"/>
      <c r="I946" s="290"/>
      <c r="J946" s="290"/>
      <c r="K946" s="290"/>
      <c r="L946" s="290"/>
      <c r="M946" s="272"/>
      <c r="O946" s="272"/>
      <c r="P946" s="272"/>
      <c r="Q946" s="272"/>
      <c r="R946" s="272"/>
      <c r="S946" s="272"/>
      <c r="T946" s="272"/>
      <c r="U946" s="272"/>
      <c r="V946" s="272"/>
      <c r="W946" s="272"/>
      <c r="X946" s="272"/>
      <c r="Y946" s="272"/>
      <c r="Z946" s="272"/>
      <c r="AA946" s="272"/>
      <c r="AB946" s="272"/>
      <c r="AC946" s="272"/>
      <c r="AD946" s="272"/>
      <c r="AE946" s="272"/>
      <c r="AF946" s="272"/>
      <c r="AG946" s="272"/>
      <c r="AH946" s="272"/>
      <c r="AI946" s="272"/>
    </row>
    <row r="947" spans="2:35" s="278" customFormat="1">
      <c r="B947" s="289"/>
      <c r="C947" s="280"/>
      <c r="G947" s="272"/>
      <c r="H947" s="272"/>
      <c r="I947" s="290"/>
      <c r="J947" s="290"/>
      <c r="K947" s="290"/>
      <c r="L947" s="290"/>
      <c r="M947" s="272"/>
      <c r="O947" s="272"/>
      <c r="P947" s="272"/>
      <c r="Q947" s="272"/>
      <c r="R947" s="272"/>
      <c r="S947" s="272"/>
      <c r="T947" s="272"/>
      <c r="U947" s="272"/>
      <c r="V947" s="272"/>
      <c r="W947" s="272"/>
      <c r="X947" s="272"/>
      <c r="Y947" s="272"/>
      <c r="Z947" s="272"/>
      <c r="AA947" s="272"/>
      <c r="AB947" s="272"/>
      <c r="AC947" s="272"/>
      <c r="AD947" s="272"/>
      <c r="AE947" s="272"/>
      <c r="AF947" s="272"/>
      <c r="AG947" s="272"/>
      <c r="AH947" s="272"/>
      <c r="AI947" s="272"/>
    </row>
    <row r="948" spans="2:35" s="278" customFormat="1">
      <c r="B948" s="289"/>
      <c r="C948" s="280"/>
      <c r="G948" s="272"/>
      <c r="H948" s="272"/>
      <c r="I948" s="290"/>
      <c r="J948" s="290"/>
      <c r="K948" s="290"/>
      <c r="L948" s="290"/>
      <c r="M948" s="272"/>
      <c r="O948" s="272"/>
      <c r="P948" s="272"/>
      <c r="Q948" s="272"/>
      <c r="R948" s="272"/>
      <c r="S948" s="272"/>
      <c r="T948" s="272"/>
      <c r="U948" s="272"/>
      <c r="V948" s="272"/>
      <c r="W948" s="272"/>
      <c r="X948" s="272"/>
      <c r="Y948" s="272"/>
      <c r="Z948" s="272"/>
      <c r="AA948" s="272"/>
      <c r="AB948" s="272"/>
      <c r="AC948" s="272"/>
      <c r="AD948" s="272"/>
      <c r="AE948" s="272"/>
      <c r="AF948" s="272"/>
      <c r="AG948" s="272"/>
      <c r="AH948" s="272"/>
      <c r="AI948" s="272"/>
    </row>
    <row r="949" spans="2:35" s="278" customFormat="1">
      <c r="B949" s="289"/>
      <c r="C949" s="280"/>
      <c r="G949" s="272"/>
      <c r="H949" s="272"/>
      <c r="I949" s="290"/>
      <c r="J949" s="290"/>
      <c r="K949" s="290"/>
      <c r="L949" s="290"/>
      <c r="M949" s="272"/>
      <c r="O949" s="272"/>
      <c r="P949" s="272"/>
      <c r="Q949" s="272"/>
      <c r="R949" s="272"/>
      <c r="S949" s="272"/>
      <c r="T949" s="272"/>
      <c r="U949" s="272"/>
      <c r="V949" s="272"/>
      <c r="W949" s="272"/>
      <c r="X949" s="272"/>
      <c r="Y949" s="272"/>
      <c r="Z949" s="272"/>
      <c r="AA949" s="272"/>
      <c r="AB949" s="272"/>
      <c r="AC949" s="272"/>
      <c r="AD949" s="272"/>
      <c r="AE949" s="272"/>
      <c r="AF949" s="272"/>
      <c r="AG949" s="272"/>
      <c r="AH949" s="272"/>
      <c r="AI949" s="272"/>
    </row>
    <row r="950" spans="2:35" s="278" customFormat="1">
      <c r="B950" s="289"/>
      <c r="C950" s="280"/>
      <c r="G950" s="272"/>
      <c r="H950" s="272"/>
      <c r="I950" s="290"/>
      <c r="J950" s="290"/>
      <c r="K950" s="290"/>
      <c r="L950" s="290"/>
      <c r="M950" s="272"/>
      <c r="O950" s="272"/>
      <c r="P950" s="272"/>
      <c r="Q950" s="272"/>
      <c r="R950" s="272"/>
      <c r="S950" s="272"/>
      <c r="T950" s="272"/>
      <c r="U950" s="272"/>
      <c r="V950" s="272"/>
      <c r="W950" s="272"/>
      <c r="X950" s="272"/>
      <c r="Y950" s="272"/>
      <c r="Z950" s="272"/>
      <c r="AA950" s="272"/>
      <c r="AB950" s="272"/>
      <c r="AC950" s="272"/>
      <c r="AD950" s="272"/>
      <c r="AE950" s="272"/>
      <c r="AF950" s="272"/>
      <c r="AG950" s="272"/>
      <c r="AH950" s="272"/>
      <c r="AI950" s="272"/>
    </row>
    <row r="951" spans="2:35" s="278" customFormat="1">
      <c r="B951" s="289"/>
      <c r="C951" s="280"/>
      <c r="G951" s="272"/>
      <c r="H951" s="272"/>
      <c r="I951" s="290"/>
      <c r="J951" s="290"/>
      <c r="K951" s="290"/>
      <c r="L951" s="290"/>
      <c r="M951" s="272"/>
      <c r="O951" s="272"/>
      <c r="P951" s="272"/>
      <c r="Q951" s="272"/>
      <c r="R951" s="272"/>
      <c r="S951" s="272"/>
      <c r="T951" s="272"/>
      <c r="U951" s="272"/>
      <c r="V951" s="272"/>
      <c r="W951" s="272"/>
      <c r="X951" s="272"/>
      <c r="Y951" s="272"/>
      <c r="Z951" s="272"/>
      <c r="AA951" s="272"/>
      <c r="AB951" s="272"/>
      <c r="AC951" s="272"/>
      <c r="AD951" s="272"/>
      <c r="AE951" s="272"/>
      <c r="AF951" s="272"/>
      <c r="AG951" s="272"/>
      <c r="AH951" s="272"/>
      <c r="AI951" s="272"/>
    </row>
    <row r="952" spans="2:35" s="278" customFormat="1">
      <c r="B952" s="289"/>
      <c r="C952" s="280"/>
      <c r="G952" s="272"/>
      <c r="H952" s="272"/>
      <c r="I952" s="290"/>
      <c r="J952" s="290"/>
      <c r="K952" s="290"/>
      <c r="L952" s="290"/>
      <c r="M952" s="272"/>
      <c r="O952" s="272"/>
      <c r="P952" s="272"/>
      <c r="Q952" s="272"/>
      <c r="R952" s="272"/>
      <c r="S952" s="272"/>
      <c r="T952" s="272"/>
      <c r="U952" s="272"/>
      <c r="V952" s="272"/>
      <c r="W952" s="272"/>
      <c r="X952" s="272"/>
      <c r="Y952" s="272"/>
      <c r="Z952" s="272"/>
      <c r="AA952" s="272"/>
      <c r="AB952" s="272"/>
      <c r="AC952" s="272"/>
      <c r="AD952" s="272"/>
      <c r="AE952" s="272"/>
      <c r="AF952" s="272"/>
      <c r="AG952" s="272"/>
      <c r="AH952" s="272"/>
      <c r="AI952" s="272"/>
    </row>
    <row r="953" spans="2:35" s="278" customFormat="1">
      <c r="B953" s="289"/>
      <c r="C953" s="280"/>
      <c r="G953" s="272"/>
      <c r="H953" s="272"/>
      <c r="I953" s="290"/>
      <c r="J953" s="290"/>
      <c r="K953" s="290"/>
      <c r="L953" s="290"/>
      <c r="M953" s="272"/>
      <c r="O953" s="272"/>
      <c r="P953" s="272"/>
      <c r="Q953" s="272"/>
      <c r="R953" s="272"/>
      <c r="S953" s="272"/>
      <c r="T953" s="272"/>
      <c r="U953" s="272"/>
      <c r="V953" s="272"/>
      <c r="W953" s="272"/>
      <c r="X953" s="272"/>
      <c r="Y953" s="272"/>
      <c r="Z953" s="272"/>
      <c r="AA953" s="272"/>
      <c r="AB953" s="272"/>
      <c r="AC953" s="272"/>
      <c r="AD953" s="272"/>
      <c r="AE953" s="272"/>
      <c r="AF953" s="272"/>
      <c r="AG953" s="272"/>
      <c r="AH953" s="272"/>
      <c r="AI953" s="272"/>
    </row>
    <row r="954" spans="2:35" s="278" customFormat="1">
      <c r="B954" s="289"/>
      <c r="C954" s="280"/>
      <c r="G954" s="272"/>
      <c r="H954" s="272"/>
      <c r="I954" s="290"/>
      <c r="J954" s="290"/>
      <c r="K954" s="290"/>
      <c r="L954" s="290"/>
      <c r="M954" s="272"/>
      <c r="O954" s="272"/>
      <c r="P954" s="272"/>
      <c r="Q954" s="272"/>
      <c r="R954" s="272"/>
      <c r="S954" s="272"/>
      <c r="T954" s="272"/>
      <c r="U954" s="272"/>
      <c r="V954" s="272"/>
      <c r="W954" s="272"/>
      <c r="X954" s="272"/>
      <c r="Y954" s="272"/>
      <c r="Z954" s="272"/>
      <c r="AA954" s="272"/>
      <c r="AB954" s="272"/>
      <c r="AC954" s="272"/>
      <c r="AD954" s="272"/>
      <c r="AE954" s="272"/>
      <c r="AF954" s="272"/>
      <c r="AG954" s="272"/>
      <c r="AH954" s="272"/>
      <c r="AI954" s="272"/>
    </row>
    <row r="955" spans="2:35" s="278" customFormat="1">
      <c r="B955" s="289"/>
      <c r="C955" s="280"/>
      <c r="G955" s="272"/>
      <c r="H955" s="272"/>
      <c r="I955" s="290"/>
      <c r="J955" s="290"/>
      <c r="K955" s="290"/>
      <c r="L955" s="290"/>
      <c r="M955" s="272"/>
      <c r="O955" s="272"/>
      <c r="P955" s="272"/>
      <c r="Q955" s="272"/>
      <c r="R955" s="272"/>
      <c r="S955" s="272"/>
      <c r="T955" s="272"/>
      <c r="U955" s="272"/>
      <c r="V955" s="272"/>
      <c r="W955" s="272"/>
      <c r="X955" s="272"/>
      <c r="Y955" s="272"/>
      <c r="Z955" s="272"/>
      <c r="AA955" s="272"/>
      <c r="AB955" s="272"/>
      <c r="AC955" s="272"/>
      <c r="AD955" s="272"/>
      <c r="AE955" s="272"/>
      <c r="AF955" s="272"/>
      <c r="AG955" s="272"/>
      <c r="AH955" s="272"/>
      <c r="AI955" s="272"/>
    </row>
    <row r="956" spans="2:35" s="278" customFormat="1">
      <c r="B956" s="289"/>
      <c r="C956" s="280"/>
      <c r="G956" s="272"/>
      <c r="H956" s="272"/>
      <c r="I956" s="290"/>
      <c r="J956" s="290"/>
      <c r="K956" s="290"/>
      <c r="L956" s="290"/>
      <c r="M956" s="272"/>
      <c r="O956" s="272"/>
      <c r="P956" s="272"/>
      <c r="Q956" s="272"/>
      <c r="R956" s="272"/>
      <c r="S956" s="272"/>
      <c r="T956" s="272"/>
      <c r="U956" s="272"/>
      <c r="V956" s="272"/>
      <c r="W956" s="272"/>
      <c r="X956" s="272"/>
      <c r="Y956" s="272"/>
      <c r="Z956" s="272"/>
      <c r="AA956" s="272"/>
      <c r="AB956" s="272"/>
      <c r="AC956" s="272"/>
      <c r="AD956" s="272"/>
      <c r="AE956" s="272"/>
      <c r="AF956" s="272"/>
      <c r="AG956" s="272"/>
      <c r="AH956" s="272"/>
      <c r="AI956" s="272"/>
    </row>
    <row r="957" spans="2:35" s="278" customFormat="1">
      <c r="B957" s="289"/>
      <c r="C957" s="280"/>
      <c r="G957" s="272"/>
      <c r="H957" s="272"/>
      <c r="I957" s="290"/>
      <c r="J957" s="290"/>
      <c r="K957" s="290"/>
      <c r="L957" s="290"/>
      <c r="M957" s="272"/>
      <c r="O957" s="272"/>
      <c r="P957" s="272"/>
      <c r="Q957" s="272"/>
      <c r="R957" s="272"/>
      <c r="S957" s="272"/>
      <c r="T957" s="272"/>
      <c r="U957" s="272"/>
      <c r="V957" s="272"/>
      <c r="W957" s="272"/>
      <c r="X957" s="272"/>
      <c r="Y957" s="272"/>
      <c r="Z957" s="272"/>
      <c r="AA957" s="272"/>
      <c r="AB957" s="272"/>
      <c r="AC957" s="272"/>
      <c r="AD957" s="272"/>
      <c r="AE957" s="272"/>
      <c r="AF957" s="272"/>
      <c r="AG957" s="272"/>
      <c r="AH957" s="272"/>
      <c r="AI957" s="272"/>
    </row>
    <row r="958" spans="2:35" s="278" customFormat="1">
      <c r="B958" s="289"/>
      <c r="C958" s="280"/>
      <c r="G958" s="272"/>
      <c r="H958" s="272"/>
      <c r="I958" s="290"/>
      <c r="J958" s="290"/>
      <c r="K958" s="290"/>
      <c r="L958" s="290"/>
      <c r="M958" s="272"/>
      <c r="O958" s="272"/>
      <c r="P958" s="272"/>
      <c r="Q958" s="272"/>
      <c r="R958" s="272"/>
      <c r="S958" s="272"/>
      <c r="T958" s="272"/>
      <c r="U958" s="272"/>
      <c r="V958" s="272"/>
      <c r="W958" s="272"/>
      <c r="X958" s="272"/>
      <c r="Y958" s="272"/>
      <c r="Z958" s="272"/>
      <c r="AA958" s="272"/>
      <c r="AB958" s="272"/>
      <c r="AC958" s="272"/>
      <c r="AD958" s="272"/>
      <c r="AE958" s="272"/>
      <c r="AF958" s="272"/>
      <c r="AG958" s="272"/>
      <c r="AH958" s="272"/>
      <c r="AI958" s="272"/>
    </row>
    <row r="959" spans="2:35" s="278" customFormat="1">
      <c r="B959" s="289"/>
      <c r="C959" s="280"/>
      <c r="G959" s="272"/>
      <c r="H959" s="272"/>
      <c r="I959" s="290"/>
      <c r="J959" s="290"/>
      <c r="K959" s="290"/>
      <c r="L959" s="290"/>
      <c r="M959" s="272"/>
      <c r="O959" s="272"/>
      <c r="P959" s="272"/>
      <c r="Q959" s="272"/>
      <c r="R959" s="272"/>
      <c r="S959" s="272"/>
      <c r="T959" s="272"/>
      <c r="U959" s="272"/>
      <c r="V959" s="272"/>
      <c r="W959" s="272"/>
      <c r="X959" s="272"/>
      <c r="Y959" s="272"/>
      <c r="Z959" s="272"/>
      <c r="AA959" s="272"/>
      <c r="AB959" s="272"/>
      <c r="AC959" s="272"/>
      <c r="AD959" s="272"/>
      <c r="AE959" s="272"/>
      <c r="AF959" s="272"/>
      <c r="AG959" s="272"/>
      <c r="AH959" s="272"/>
      <c r="AI959" s="272"/>
    </row>
    <row r="960" spans="2:35" s="278" customFormat="1">
      <c r="B960" s="289"/>
      <c r="C960" s="280"/>
      <c r="G960" s="272"/>
      <c r="H960" s="272"/>
      <c r="I960" s="290"/>
      <c r="J960" s="290"/>
      <c r="K960" s="290"/>
      <c r="L960" s="290"/>
      <c r="M960" s="272"/>
      <c r="O960" s="272"/>
      <c r="P960" s="272"/>
      <c r="Q960" s="272"/>
      <c r="R960" s="272"/>
      <c r="S960" s="272"/>
      <c r="T960" s="272"/>
      <c r="U960" s="272"/>
      <c r="V960" s="272"/>
      <c r="W960" s="272"/>
      <c r="X960" s="272"/>
      <c r="Y960" s="272"/>
      <c r="Z960" s="272"/>
      <c r="AA960" s="272"/>
      <c r="AB960" s="272"/>
      <c r="AC960" s="272"/>
      <c r="AD960" s="272"/>
      <c r="AE960" s="272"/>
      <c r="AF960" s="272"/>
      <c r="AG960" s="272"/>
      <c r="AH960" s="272"/>
      <c r="AI960" s="272"/>
    </row>
    <row r="961" spans="2:35" s="278" customFormat="1">
      <c r="B961" s="289"/>
      <c r="C961" s="280"/>
      <c r="G961" s="272"/>
      <c r="H961" s="272"/>
      <c r="I961" s="290"/>
      <c r="J961" s="290"/>
      <c r="K961" s="290"/>
      <c r="L961" s="290"/>
      <c r="M961" s="272"/>
      <c r="O961" s="272"/>
      <c r="P961" s="272"/>
      <c r="Q961" s="272"/>
      <c r="R961" s="272"/>
      <c r="S961" s="272"/>
      <c r="T961" s="272"/>
      <c r="U961" s="272"/>
      <c r="V961" s="272"/>
      <c r="W961" s="272"/>
      <c r="X961" s="272"/>
      <c r="Y961" s="272"/>
      <c r="Z961" s="272"/>
      <c r="AA961" s="272"/>
      <c r="AB961" s="272"/>
      <c r="AC961" s="272"/>
      <c r="AD961" s="272"/>
      <c r="AE961" s="272"/>
      <c r="AF961" s="272"/>
      <c r="AG961" s="272"/>
      <c r="AH961" s="272"/>
      <c r="AI961" s="272"/>
    </row>
    <row r="962" spans="2:35" s="278" customFormat="1">
      <c r="B962" s="289"/>
      <c r="C962" s="280"/>
      <c r="G962" s="272"/>
      <c r="H962" s="272"/>
      <c r="I962" s="290"/>
      <c r="J962" s="290"/>
      <c r="K962" s="290"/>
      <c r="L962" s="290"/>
      <c r="M962" s="272"/>
      <c r="O962" s="272"/>
      <c r="P962" s="272"/>
      <c r="Q962" s="272"/>
      <c r="R962" s="272"/>
      <c r="S962" s="272"/>
      <c r="T962" s="272"/>
      <c r="U962" s="272"/>
      <c r="V962" s="272"/>
      <c r="W962" s="272"/>
      <c r="X962" s="272"/>
      <c r="Y962" s="272"/>
      <c r="Z962" s="272"/>
      <c r="AA962" s="272"/>
      <c r="AB962" s="272"/>
      <c r="AC962" s="272"/>
      <c r="AD962" s="272"/>
      <c r="AE962" s="272"/>
      <c r="AF962" s="272"/>
      <c r="AG962" s="272"/>
      <c r="AH962" s="272"/>
      <c r="AI962" s="272"/>
    </row>
    <row r="963" spans="2:35" s="278" customFormat="1">
      <c r="B963" s="289"/>
      <c r="C963" s="280"/>
      <c r="G963" s="272"/>
      <c r="H963" s="272"/>
      <c r="I963" s="290"/>
      <c r="J963" s="290"/>
      <c r="K963" s="290"/>
      <c r="L963" s="290"/>
      <c r="M963" s="272"/>
      <c r="O963" s="272"/>
      <c r="P963" s="272"/>
      <c r="Q963" s="272"/>
      <c r="R963" s="272"/>
      <c r="S963" s="272"/>
      <c r="T963" s="272"/>
      <c r="U963" s="272"/>
      <c r="V963" s="272"/>
      <c r="W963" s="272"/>
      <c r="X963" s="272"/>
      <c r="Y963" s="272"/>
      <c r="Z963" s="272"/>
      <c r="AA963" s="272"/>
      <c r="AB963" s="272"/>
      <c r="AC963" s="272"/>
      <c r="AD963" s="272"/>
      <c r="AE963" s="272"/>
      <c r="AF963" s="272"/>
      <c r="AG963" s="272"/>
      <c r="AH963" s="272"/>
      <c r="AI963" s="272"/>
    </row>
    <row r="964" spans="2:35" s="278" customFormat="1">
      <c r="B964" s="289"/>
      <c r="C964" s="280"/>
      <c r="G964" s="272"/>
      <c r="H964" s="272"/>
      <c r="I964" s="290"/>
      <c r="J964" s="290"/>
      <c r="K964" s="290"/>
      <c r="L964" s="290"/>
      <c r="M964" s="272"/>
      <c r="O964" s="272"/>
      <c r="P964" s="272"/>
      <c r="Q964" s="272"/>
      <c r="R964" s="272"/>
      <c r="S964" s="272"/>
      <c r="T964" s="272"/>
      <c r="U964" s="272"/>
      <c r="V964" s="272"/>
      <c r="W964" s="272"/>
      <c r="X964" s="272"/>
      <c r="Y964" s="272"/>
      <c r="Z964" s="272"/>
      <c r="AA964" s="272"/>
      <c r="AB964" s="272"/>
      <c r="AC964" s="272"/>
      <c r="AD964" s="272"/>
      <c r="AE964" s="272"/>
      <c r="AF964" s="272"/>
      <c r="AG964" s="272"/>
      <c r="AH964" s="272"/>
      <c r="AI964" s="272"/>
    </row>
    <row r="965" spans="2:35" s="278" customFormat="1">
      <c r="B965" s="289"/>
      <c r="C965" s="280"/>
      <c r="G965" s="272"/>
      <c r="H965" s="272"/>
      <c r="I965" s="290"/>
      <c r="J965" s="290"/>
      <c r="K965" s="290"/>
      <c r="L965" s="290"/>
      <c r="M965" s="272"/>
      <c r="O965" s="272"/>
      <c r="P965" s="272"/>
      <c r="Q965" s="272"/>
      <c r="R965" s="272"/>
      <c r="S965" s="272"/>
      <c r="T965" s="272"/>
      <c r="U965" s="272"/>
      <c r="V965" s="272"/>
      <c r="W965" s="272"/>
      <c r="X965" s="272"/>
      <c r="Y965" s="272"/>
      <c r="Z965" s="272"/>
      <c r="AA965" s="272"/>
      <c r="AB965" s="272"/>
      <c r="AC965" s="272"/>
      <c r="AD965" s="272"/>
      <c r="AE965" s="272"/>
      <c r="AF965" s="272"/>
      <c r="AG965" s="272"/>
      <c r="AH965" s="272"/>
      <c r="AI965" s="272"/>
    </row>
    <row r="966" spans="2:35" s="278" customFormat="1">
      <c r="B966" s="289"/>
      <c r="C966" s="280"/>
      <c r="G966" s="272"/>
      <c r="H966" s="272"/>
      <c r="I966" s="290"/>
      <c r="J966" s="290"/>
      <c r="K966" s="290"/>
      <c r="L966" s="290"/>
      <c r="M966" s="272"/>
      <c r="O966" s="272"/>
      <c r="P966" s="272"/>
      <c r="Q966" s="272"/>
      <c r="R966" s="272"/>
      <c r="S966" s="272"/>
      <c r="T966" s="272"/>
      <c r="U966" s="272"/>
      <c r="V966" s="272"/>
      <c r="W966" s="272"/>
      <c r="X966" s="272"/>
      <c r="Y966" s="272"/>
      <c r="Z966" s="272"/>
      <c r="AA966" s="272"/>
      <c r="AB966" s="272"/>
      <c r="AC966" s="272"/>
      <c r="AD966" s="272"/>
      <c r="AE966" s="272"/>
      <c r="AF966" s="272"/>
      <c r="AG966" s="272"/>
      <c r="AH966" s="272"/>
      <c r="AI966" s="272"/>
    </row>
    <row r="967" spans="2:35" s="278" customFormat="1">
      <c r="B967" s="289"/>
      <c r="C967" s="280"/>
      <c r="G967" s="272"/>
      <c r="H967" s="272"/>
      <c r="I967" s="290"/>
      <c r="J967" s="290"/>
      <c r="K967" s="290"/>
      <c r="L967" s="290"/>
      <c r="M967" s="272"/>
      <c r="O967" s="272"/>
      <c r="P967" s="272"/>
      <c r="Q967" s="272"/>
      <c r="R967" s="272"/>
      <c r="S967" s="272"/>
      <c r="T967" s="272"/>
      <c r="U967" s="272"/>
      <c r="V967" s="272"/>
      <c r="W967" s="272"/>
      <c r="X967" s="272"/>
      <c r="Y967" s="272"/>
      <c r="Z967" s="272"/>
      <c r="AA967" s="272"/>
      <c r="AB967" s="272"/>
      <c r="AC967" s="272"/>
      <c r="AD967" s="272"/>
      <c r="AE967" s="272"/>
      <c r="AF967" s="272"/>
      <c r="AG967" s="272"/>
      <c r="AH967" s="272"/>
      <c r="AI967" s="272"/>
    </row>
    <row r="968" spans="2:35" s="278" customFormat="1">
      <c r="B968" s="289"/>
      <c r="C968" s="280"/>
      <c r="G968" s="272"/>
      <c r="H968" s="272"/>
      <c r="I968" s="290"/>
      <c r="J968" s="290"/>
      <c r="K968" s="290"/>
      <c r="L968" s="290"/>
      <c r="M968" s="272"/>
      <c r="O968" s="272"/>
      <c r="P968" s="272"/>
      <c r="Q968" s="272"/>
      <c r="R968" s="272"/>
      <c r="S968" s="272"/>
      <c r="T968" s="272"/>
      <c r="U968" s="272"/>
      <c r="V968" s="272"/>
      <c r="W968" s="272"/>
      <c r="X968" s="272"/>
      <c r="Y968" s="272"/>
      <c r="Z968" s="272"/>
      <c r="AA968" s="272"/>
      <c r="AB968" s="272"/>
      <c r="AC968" s="272"/>
      <c r="AD968" s="272"/>
      <c r="AE968" s="272"/>
      <c r="AF968" s="272"/>
      <c r="AG968" s="272"/>
      <c r="AH968" s="272"/>
      <c r="AI968" s="272"/>
    </row>
    <row r="969" spans="2:35" s="278" customFormat="1">
      <c r="B969" s="289"/>
      <c r="C969" s="280"/>
      <c r="G969" s="272"/>
      <c r="H969" s="272"/>
      <c r="I969" s="290"/>
      <c r="J969" s="290"/>
      <c r="K969" s="290"/>
      <c r="L969" s="290"/>
      <c r="M969" s="272"/>
      <c r="O969" s="272"/>
      <c r="P969" s="272"/>
      <c r="Q969" s="272"/>
      <c r="R969" s="272"/>
      <c r="S969" s="272"/>
      <c r="T969" s="272"/>
      <c r="U969" s="272"/>
      <c r="V969" s="272"/>
      <c r="W969" s="272"/>
      <c r="X969" s="272"/>
      <c r="Y969" s="272"/>
      <c r="Z969" s="272"/>
      <c r="AA969" s="272"/>
      <c r="AB969" s="272"/>
      <c r="AC969" s="272"/>
      <c r="AD969" s="272"/>
      <c r="AE969" s="272"/>
      <c r="AF969" s="272"/>
      <c r="AG969" s="272"/>
      <c r="AH969" s="272"/>
      <c r="AI969" s="272"/>
    </row>
    <row r="970" spans="2:35" s="278" customFormat="1">
      <c r="B970" s="289"/>
      <c r="C970" s="280"/>
      <c r="G970" s="272"/>
      <c r="H970" s="272"/>
      <c r="I970" s="290"/>
      <c r="J970" s="290"/>
      <c r="K970" s="290"/>
      <c r="L970" s="290"/>
      <c r="M970" s="272"/>
      <c r="O970" s="272"/>
      <c r="P970" s="272"/>
      <c r="Q970" s="272"/>
      <c r="R970" s="272"/>
      <c r="S970" s="272"/>
      <c r="T970" s="272"/>
      <c r="U970" s="272"/>
      <c r="V970" s="272"/>
      <c r="W970" s="272"/>
      <c r="X970" s="272"/>
      <c r="Y970" s="272"/>
      <c r="Z970" s="272"/>
      <c r="AA970" s="272"/>
      <c r="AB970" s="272"/>
      <c r="AC970" s="272"/>
      <c r="AD970" s="272"/>
      <c r="AE970" s="272"/>
      <c r="AF970" s="272"/>
      <c r="AG970" s="272"/>
      <c r="AH970" s="272"/>
      <c r="AI970" s="272"/>
    </row>
    <row r="971" spans="2:35" s="278" customFormat="1">
      <c r="B971" s="289"/>
      <c r="C971" s="280"/>
      <c r="G971" s="272"/>
      <c r="H971" s="272"/>
      <c r="I971" s="290"/>
      <c r="J971" s="290"/>
      <c r="K971" s="290"/>
      <c r="L971" s="290"/>
      <c r="M971" s="272"/>
      <c r="O971" s="272"/>
      <c r="P971" s="272"/>
      <c r="Q971" s="272"/>
      <c r="R971" s="272"/>
      <c r="S971" s="272"/>
      <c r="T971" s="272"/>
      <c r="U971" s="272"/>
      <c r="V971" s="272"/>
      <c r="W971" s="272"/>
      <c r="X971" s="272"/>
      <c r="Y971" s="272"/>
      <c r="Z971" s="272"/>
      <c r="AA971" s="272"/>
      <c r="AB971" s="272"/>
      <c r="AC971" s="272"/>
      <c r="AD971" s="272"/>
      <c r="AE971" s="272"/>
      <c r="AF971" s="272"/>
      <c r="AG971" s="272"/>
      <c r="AH971" s="272"/>
      <c r="AI971" s="272"/>
    </row>
    <row r="972" spans="2:35" s="278" customFormat="1">
      <c r="B972" s="289"/>
      <c r="C972" s="280"/>
      <c r="G972" s="272"/>
      <c r="H972" s="272"/>
      <c r="I972" s="290"/>
      <c r="J972" s="290"/>
      <c r="K972" s="290"/>
      <c r="L972" s="290"/>
      <c r="M972" s="272"/>
      <c r="O972" s="272"/>
      <c r="P972" s="272"/>
      <c r="Q972" s="272"/>
      <c r="R972" s="272"/>
      <c r="S972" s="272"/>
      <c r="T972" s="272"/>
      <c r="U972" s="272"/>
      <c r="V972" s="272"/>
      <c r="W972" s="272"/>
      <c r="X972" s="272"/>
      <c r="Y972" s="272"/>
      <c r="Z972" s="272"/>
      <c r="AA972" s="272"/>
      <c r="AB972" s="272"/>
      <c r="AC972" s="272"/>
      <c r="AD972" s="272"/>
      <c r="AE972" s="272"/>
      <c r="AF972" s="272"/>
      <c r="AG972" s="272"/>
      <c r="AH972" s="272"/>
      <c r="AI972" s="272"/>
    </row>
    <row r="973" spans="2:35" s="278" customFormat="1">
      <c r="B973" s="289"/>
      <c r="C973" s="280"/>
      <c r="G973" s="272"/>
      <c r="H973" s="272"/>
      <c r="I973" s="290"/>
      <c r="J973" s="290"/>
      <c r="K973" s="290"/>
      <c r="L973" s="290"/>
      <c r="M973" s="272"/>
      <c r="O973" s="272"/>
      <c r="P973" s="272"/>
      <c r="Q973" s="272"/>
      <c r="R973" s="272"/>
      <c r="S973" s="272"/>
      <c r="T973" s="272"/>
      <c r="U973" s="272"/>
      <c r="V973" s="272"/>
      <c r="W973" s="272"/>
      <c r="X973" s="272"/>
      <c r="Y973" s="272"/>
      <c r="Z973" s="272"/>
      <c r="AA973" s="272"/>
      <c r="AB973" s="272"/>
      <c r="AC973" s="272"/>
      <c r="AD973" s="272"/>
      <c r="AE973" s="272"/>
      <c r="AF973" s="272"/>
      <c r="AG973" s="272"/>
      <c r="AH973" s="272"/>
      <c r="AI973" s="272"/>
    </row>
    <row r="974" spans="2:35" s="278" customFormat="1">
      <c r="B974" s="289"/>
      <c r="C974" s="280"/>
      <c r="G974" s="272"/>
      <c r="H974" s="272"/>
      <c r="I974" s="290"/>
      <c r="J974" s="290"/>
      <c r="K974" s="290"/>
      <c r="L974" s="290"/>
      <c r="M974" s="272"/>
      <c r="O974" s="272"/>
      <c r="P974" s="272"/>
      <c r="Q974" s="272"/>
      <c r="R974" s="272"/>
      <c r="S974" s="272"/>
      <c r="T974" s="272"/>
      <c r="U974" s="272"/>
      <c r="V974" s="272"/>
      <c r="W974" s="272"/>
      <c r="X974" s="272"/>
      <c r="Y974" s="272"/>
      <c r="Z974" s="272"/>
      <c r="AA974" s="272"/>
      <c r="AB974" s="272"/>
      <c r="AC974" s="272"/>
      <c r="AD974" s="272"/>
      <c r="AE974" s="272"/>
      <c r="AF974" s="272"/>
      <c r="AG974" s="272"/>
      <c r="AH974" s="272"/>
      <c r="AI974" s="272"/>
    </row>
    <row r="975" spans="2:35" s="278" customFormat="1">
      <c r="B975" s="289"/>
      <c r="C975" s="280"/>
      <c r="G975" s="272"/>
      <c r="H975" s="272"/>
      <c r="I975" s="290"/>
      <c r="J975" s="290"/>
      <c r="K975" s="290"/>
      <c r="L975" s="290"/>
      <c r="M975" s="272"/>
      <c r="O975" s="272"/>
      <c r="P975" s="272"/>
      <c r="Q975" s="272"/>
      <c r="R975" s="272"/>
      <c r="S975" s="272"/>
      <c r="T975" s="272"/>
      <c r="U975" s="272"/>
      <c r="V975" s="272"/>
      <c r="W975" s="272"/>
      <c r="X975" s="272"/>
      <c r="Y975" s="272"/>
      <c r="Z975" s="272"/>
      <c r="AA975" s="272"/>
      <c r="AB975" s="272"/>
      <c r="AC975" s="272"/>
      <c r="AD975" s="272"/>
      <c r="AE975" s="272"/>
      <c r="AF975" s="272"/>
      <c r="AG975" s="272"/>
      <c r="AH975" s="272"/>
      <c r="AI975" s="272"/>
    </row>
    <row r="976" spans="2:35" s="278" customFormat="1">
      <c r="B976" s="289"/>
      <c r="C976" s="280"/>
      <c r="G976" s="272"/>
      <c r="H976" s="272"/>
      <c r="I976" s="290"/>
      <c r="J976" s="290"/>
      <c r="K976" s="290"/>
      <c r="L976" s="290"/>
      <c r="M976" s="272"/>
      <c r="O976" s="272"/>
      <c r="P976" s="272"/>
      <c r="Q976" s="272"/>
      <c r="R976" s="272"/>
      <c r="S976" s="272"/>
      <c r="T976" s="272"/>
      <c r="U976" s="272"/>
      <c r="V976" s="272"/>
      <c r="W976" s="272"/>
      <c r="X976" s="272"/>
      <c r="Y976" s="272"/>
      <c r="Z976" s="272"/>
      <c r="AA976" s="272"/>
      <c r="AB976" s="272"/>
      <c r="AC976" s="272"/>
      <c r="AD976" s="272"/>
      <c r="AE976" s="272"/>
      <c r="AF976" s="272"/>
      <c r="AG976" s="272"/>
      <c r="AH976" s="272"/>
      <c r="AI976" s="272"/>
    </row>
    <row r="977" spans="2:35" s="278" customFormat="1">
      <c r="B977" s="289"/>
      <c r="C977" s="280"/>
      <c r="G977" s="272"/>
      <c r="H977" s="272"/>
      <c r="I977" s="290"/>
      <c r="J977" s="290"/>
      <c r="K977" s="290"/>
      <c r="L977" s="290"/>
      <c r="M977" s="272"/>
      <c r="O977" s="272"/>
      <c r="P977" s="272"/>
      <c r="Q977" s="272"/>
      <c r="R977" s="272"/>
      <c r="S977" s="272"/>
      <c r="T977" s="272"/>
      <c r="U977" s="272"/>
      <c r="V977" s="272"/>
      <c r="W977" s="272"/>
      <c r="X977" s="272"/>
      <c r="Y977" s="272"/>
      <c r="Z977" s="272"/>
      <c r="AA977" s="272"/>
      <c r="AB977" s="272"/>
      <c r="AC977" s="272"/>
      <c r="AD977" s="272"/>
      <c r="AE977" s="272"/>
      <c r="AF977" s="272"/>
      <c r="AG977" s="272"/>
      <c r="AH977" s="272"/>
      <c r="AI977" s="272"/>
    </row>
    <row r="978" spans="2:35" s="278" customFormat="1">
      <c r="B978" s="289"/>
      <c r="C978" s="280"/>
      <c r="G978" s="272"/>
      <c r="H978" s="272"/>
      <c r="I978" s="290"/>
      <c r="J978" s="290"/>
      <c r="K978" s="290"/>
      <c r="L978" s="290"/>
      <c r="M978" s="272"/>
      <c r="O978" s="272"/>
      <c r="P978" s="272"/>
      <c r="Q978" s="272"/>
      <c r="R978" s="272"/>
      <c r="S978" s="272"/>
      <c r="T978" s="272"/>
      <c r="U978" s="272"/>
      <c r="V978" s="272"/>
      <c r="W978" s="272"/>
      <c r="X978" s="272"/>
      <c r="Y978" s="272"/>
      <c r="Z978" s="272"/>
      <c r="AA978" s="272"/>
      <c r="AB978" s="272"/>
      <c r="AC978" s="272"/>
      <c r="AD978" s="272"/>
      <c r="AE978" s="272"/>
      <c r="AF978" s="272"/>
      <c r="AG978" s="272"/>
      <c r="AH978" s="272"/>
      <c r="AI978" s="272"/>
    </row>
  </sheetData>
  <autoFilter ref="A1:A978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outlinePr summaryBelow="0" summaryRight="0"/>
  </sheetPr>
  <dimension ref="A1:AD978"/>
  <sheetViews>
    <sheetView topLeftCell="A21" workbookViewId="0">
      <selection activeCell="C20" sqref="C20"/>
    </sheetView>
  </sheetViews>
  <sheetFormatPr defaultColWidth="14.42578125" defaultRowHeight="12.75"/>
  <cols>
    <col min="1" max="2" width="14.42578125" style="272"/>
    <col min="3" max="3" width="33.140625" style="272" customWidth="1"/>
    <col min="4" max="6" width="14.42578125" style="278"/>
    <col min="7" max="16384" width="14.42578125" style="272"/>
  </cols>
  <sheetData>
    <row r="1" spans="1:30">
      <c r="C1" s="273"/>
      <c r="D1" s="274"/>
      <c r="E1" s="274"/>
      <c r="F1" s="274">
        <v>1.36</v>
      </c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</row>
    <row r="2" spans="1:30">
      <c r="C2" s="273" t="s">
        <v>797</v>
      </c>
      <c r="D2" s="274" t="s">
        <v>275</v>
      </c>
      <c r="E2" s="274" t="s">
        <v>243</v>
      </c>
      <c r="F2" s="274" t="s">
        <v>835</v>
      </c>
      <c r="G2" s="275" t="s">
        <v>796</v>
      </c>
      <c r="H2" s="273"/>
      <c r="I2" s="273"/>
      <c r="J2" s="273"/>
      <c r="K2" s="276"/>
      <c r="L2" s="275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</row>
    <row r="3" spans="1:30">
      <c r="A3" s="281" t="s">
        <v>837</v>
      </c>
      <c r="B3" s="284"/>
      <c r="C3" s="273" t="s">
        <v>836</v>
      </c>
      <c r="D3" s="277">
        <v>8</v>
      </c>
      <c r="E3" s="277"/>
      <c r="F3" s="277"/>
      <c r="G3" s="273" t="s">
        <v>275</v>
      </c>
      <c r="H3" s="273" t="s">
        <v>799</v>
      </c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</row>
    <row r="4" spans="1:30">
      <c r="A4" s="272" t="str">
        <f>'Trial Balance Jun'!D48</f>
        <v>Advertisement and Marketing - Bloggers</v>
      </c>
      <c r="B4" s="284"/>
      <c r="C4" s="273" t="s">
        <v>800</v>
      </c>
      <c r="D4" s="277">
        <v>350</v>
      </c>
      <c r="E4" s="277"/>
      <c r="F4" s="277"/>
      <c r="G4" s="273" t="s">
        <v>801</v>
      </c>
      <c r="H4" s="276">
        <v>37408</v>
      </c>
      <c r="I4" s="273"/>
      <c r="J4" s="273"/>
      <c r="K4" s="275" t="s">
        <v>802</v>
      </c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</row>
    <row r="5" spans="1:30">
      <c r="A5" s="272" t="str">
        <f>'Trial Balance Jun'!D44</f>
        <v>Advertisement and Marketing - Facebook Ads</v>
      </c>
      <c r="B5" s="284"/>
      <c r="C5" s="273" t="s">
        <v>803</v>
      </c>
      <c r="E5" s="277">
        <v>450</v>
      </c>
      <c r="F5" s="277"/>
      <c r="G5" s="273" t="s">
        <v>804</v>
      </c>
      <c r="H5" s="276">
        <v>37408</v>
      </c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</row>
    <row r="6" spans="1:30">
      <c r="A6" s="272" t="str">
        <f>'Trial Balance Jun'!D46</f>
        <v>Advertisement and Marketing - Instagram Influencers</v>
      </c>
      <c r="B6" s="284"/>
      <c r="C6" s="273" t="s">
        <v>805</v>
      </c>
      <c r="D6" s="277">
        <v>4555.96</v>
      </c>
      <c r="E6" s="277"/>
      <c r="F6" s="277"/>
      <c r="G6" s="273" t="s">
        <v>275</v>
      </c>
      <c r="H6" s="273" t="s">
        <v>806</v>
      </c>
      <c r="I6" s="273"/>
      <c r="J6" s="273"/>
      <c r="K6" s="273"/>
      <c r="L6" s="273"/>
      <c r="M6" s="273"/>
      <c r="N6" s="273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  <c r="AA6" s="273"/>
      <c r="AB6" s="273"/>
      <c r="AC6" s="273"/>
      <c r="AD6" s="273"/>
    </row>
    <row r="7" spans="1:30">
      <c r="A7" s="272" t="str">
        <f>'Trial Balance Jun'!D47</f>
        <v>Advertisement and Marketing - Youtube Influencers</v>
      </c>
      <c r="B7" s="284"/>
      <c r="C7" s="273" t="s">
        <v>807</v>
      </c>
      <c r="D7" s="277">
        <v>364</v>
      </c>
      <c r="E7" s="277"/>
      <c r="F7" s="277"/>
      <c r="G7" s="273" t="s">
        <v>275</v>
      </c>
      <c r="H7" s="273" t="s">
        <v>806</v>
      </c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</row>
    <row r="8" spans="1:30">
      <c r="A8" s="272" t="str">
        <f>'Trial Balance Jun'!D63</f>
        <v>Payroll - Yaiko - Video Editor</v>
      </c>
      <c r="B8" s="284"/>
      <c r="C8" s="273" t="s">
        <v>808</v>
      </c>
      <c r="D8" s="277">
        <v>110</v>
      </c>
      <c r="E8" s="277"/>
      <c r="F8" s="277"/>
      <c r="G8" s="273" t="s">
        <v>275</v>
      </c>
      <c r="H8" s="273" t="s">
        <v>806</v>
      </c>
      <c r="I8" s="273" t="s">
        <v>799</v>
      </c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</row>
    <row r="9" spans="1:30">
      <c r="A9" s="272" t="str">
        <f>'Trial Balance Jun'!D75</f>
        <v>Consultancy Fee</v>
      </c>
      <c r="B9" s="284"/>
      <c r="C9" s="273" t="s">
        <v>809</v>
      </c>
      <c r="D9" s="277">
        <v>150</v>
      </c>
      <c r="E9" s="277"/>
      <c r="F9" s="277"/>
      <c r="G9" s="273" t="s">
        <v>275</v>
      </c>
      <c r="H9" s="273" t="s">
        <v>746</v>
      </c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</row>
    <row r="10" spans="1:30">
      <c r="A10" s="272" t="str">
        <f>'Trial Balance Jun'!D62</f>
        <v>Payroll - Lynnel - Creatives/Tasks</v>
      </c>
      <c r="B10" s="284"/>
      <c r="C10" s="273" t="s">
        <v>810</v>
      </c>
      <c r="D10" s="277">
        <v>165.45</v>
      </c>
      <c r="E10" s="277"/>
      <c r="F10" s="277"/>
      <c r="G10" s="273" t="s">
        <v>275</v>
      </c>
      <c r="H10" s="273" t="s">
        <v>806</v>
      </c>
      <c r="I10" s="273" t="s">
        <v>799</v>
      </c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</row>
    <row r="11" spans="1:30">
      <c r="A11" s="272" t="str">
        <f>'Trial Balance Jun'!D48</f>
        <v>Advertisement and Marketing - Bloggers</v>
      </c>
      <c r="B11" s="284"/>
      <c r="C11" s="273" t="s">
        <v>811</v>
      </c>
      <c r="E11" s="277">
        <v>1050</v>
      </c>
      <c r="F11" s="277"/>
      <c r="G11" s="273" t="s">
        <v>243</v>
      </c>
      <c r="H11" s="273" t="s">
        <v>753</v>
      </c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</row>
    <row r="12" spans="1:30">
      <c r="A12" s="272" t="str">
        <f>'Trial Balance Jun'!D46</f>
        <v>Advertisement and Marketing - Instagram Influencers</v>
      </c>
      <c r="B12" s="284"/>
      <c r="C12" s="273" t="s">
        <v>812</v>
      </c>
      <c r="E12" s="277"/>
      <c r="F12" s="277">
        <v>15</v>
      </c>
      <c r="G12" s="273" t="s">
        <v>813</v>
      </c>
      <c r="H12" s="273" t="s">
        <v>806</v>
      </c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</row>
    <row r="13" spans="1:30">
      <c r="A13" s="272" t="str">
        <f>A12</f>
        <v>Advertisement and Marketing - Instagram Influencers</v>
      </c>
      <c r="B13" s="284"/>
      <c r="C13" s="273" t="s">
        <v>814</v>
      </c>
      <c r="D13" s="277">
        <v>600</v>
      </c>
      <c r="E13" s="277"/>
      <c r="F13" s="277"/>
      <c r="G13" s="273" t="s">
        <v>275</v>
      </c>
      <c r="H13" s="273" t="s">
        <v>815</v>
      </c>
      <c r="I13" s="275" t="s">
        <v>816</v>
      </c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</row>
    <row r="14" spans="1:30">
      <c r="A14" s="272" t="str">
        <f>A13</f>
        <v>Advertisement and Marketing - Instagram Influencers</v>
      </c>
      <c r="B14" s="284"/>
      <c r="C14" s="273" t="s">
        <v>831</v>
      </c>
      <c r="D14" s="277">
        <v>120</v>
      </c>
      <c r="E14" s="277"/>
      <c r="F14" s="277"/>
      <c r="G14" s="273" t="s">
        <v>768</v>
      </c>
      <c r="H14" s="273" t="s">
        <v>763</v>
      </c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</row>
    <row r="15" spans="1:30">
      <c r="A15" s="272" t="str">
        <f>A3</f>
        <v>Payroll - Jocelle - Content Writer</v>
      </c>
      <c r="B15" s="284"/>
      <c r="C15" s="273" t="s">
        <v>798</v>
      </c>
      <c r="D15" s="277">
        <v>146.72999999999999</v>
      </c>
      <c r="E15" s="277"/>
      <c r="F15" s="277"/>
      <c r="G15" s="273" t="s">
        <v>275</v>
      </c>
      <c r="H15" s="273" t="s">
        <v>799</v>
      </c>
      <c r="I15" s="273"/>
      <c r="J15" s="273"/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 s="273"/>
      <c r="V15" s="273"/>
      <c r="W15" s="273"/>
      <c r="X15" s="273"/>
      <c r="Y15" s="273"/>
      <c r="Z15" s="273"/>
      <c r="AA15" s="273"/>
      <c r="AB15" s="273"/>
      <c r="AC15" s="273"/>
      <c r="AD15" s="273"/>
    </row>
    <row r="16" spans="1:30">
      <c r="A16" s="272" t="str">
        <f>'Trial Balance Jun'!D61</f>
        <v>Payroll - Kim - PR Assistant</v>
      </c>
      <c r="B16" s="284"/>
      <c r="C16" s="273" t="s">
        <v>817</v>
      </c>
      <c r="D16" s="272"/>
      <c r="E16" s="277">
        <v>564.82000000000005</v>
      </c>
      <c r="F16" s="277"/>
      <c r="G16" s="273" t="s">
        <v>243</v>
      </c>
      <c r="H16" s="273" t="s">
        <v>818</v>
      </c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</row>
    <row r="17" spans="1:30">
      <c r="A17" s="279" t="str">
        <f>'Trial Balance Jun'!D13</f>
        <v>Packing Material</v>
      </c>
      <c r="B17" s="284"/>
      <c r="C17" s="273" t="s">
        <v>842</v>
      </c>
      <c r="D17" s="277">
        <v>1500</v>
      </c>
      <c r="E17" s="277"/>
      <c r="F17" s="277"/>
      <c r="G17" s="273" t="s">
        <v>275</v>
      </c>
      <c r="H17" s="273" t="s">
        <v>763</v>
      </c>
      <c r="I17" s="275" t="s">
        <v>819</v>
      </c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73"/>
    </row>
    <row r="18" spans="1:30">
      <c r="A18" s="272" t="str">
        <f>'Trial Balance Jun'!D49</f>
        <v>Advertisement and Marketing - Campaign Shoots</v>
      </c>
      <c r="B18" s="284"/>
      <c r="C18" s="273" t="s">
        <v>832</v>
      </c>
      <c r="D18" s="272"/>
      <c r="E18" s="277">
        <v>500</v>
      </c>
      <c r="F18" s="277"/>
      <c r="G18" s="273" t="s">
        <v>820</v>
      </c>
      <c r="H18" s="273" t="s">
        <v>753</v>
      </c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3"/>
      <c r="AB18" s="273"/>
      <c r="AC18" s="273"/>
      <c r="AD18" s="273"/>
    </row>
    <row r="19" spans="1:30">
      <c r="A19" s="282" t="s">
        <v>838</v>
      </c>
      <c r="B19" s="284"/>
      <c r="C19" s="273" t="s">
        <v>821</v>
      </c>
      <c r="D19" s="272"/>
      <c r="E19" s="277">
        <v>29</v>
      </c>
      <c r="F19" s="277"/>
      <c r="G19" s="273" t="s">
        <v>820</v>
      </c>
      <c r="H19" s="273" t="s">
        <v>753</v>
      </c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  <c r="AA19" s="273"/>
      <c r="AB19" s="273"/>
      <c r="AC19" s="273"/>
      <c r="AD19" s="273"/>
    </row>
    <row r="20" spans="1:30">
      <c r="A20" s="272" t="str">
        <f>'Trial Balance Jun'!D62</f>
        <v>Payroll - Lynnel - Creatives/Tasks</v>
      </c>
      <c r="B20" s="284"/>
      <c r="C20" s="273" t="s">
        <v>810</v>
      </c>
      <c r="D20" s="277">
        <v>158.11000000000001</v>
      </c>
      <c r="E20" s="277"/>
      <c r="F20" s="277"/>
      <c r="G20" s="273" t="s">
        <v>275</v>
      </c>
      <c r="H20" s="273" t="s">
        <v>806</v>
      </c>
      <c r="I20" s="273"/>
      <c r="J20" s="273"/>
      <c r="K20" s="273"/>
      <c r="L20" s="273"/>
      <c r="M20" s="273"/>
      <c r="N20" s="273"/>
      <c r="O20" s="273"/>
      <c r="P20" s="273"/>
      <c r="Q20" s="273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  <c r="AD20" s="273"/>
    </row>
    <row r="21" spans="1:30">
      <c r="A21" s="272" t="str">
        <f>'Trial Balance Jun'!D63</f>
        <v>Payroll - Yaiko - Video Editor</v>
      </c>
      <c r="B21" s="284"/>
      <c r="C21" s="273" t="s">
        <v>822</v>
      </c>
      <c r="D21" s="277">
        <v>125.78</v>
      </c>
      <c r="E21" s="277"/>
      <c r="F21" s="277"/>
      <c r="G21" s="273" t="s">
        <v>275</v>
      </c>
      <c r="H21" s="273" t="s">
        <v>806</v>
      </c>
      <c r="I21" s="273"/>
      <c r="J21" s="273"/>
      <c r="K21" s="273"/>
      <c r="L21" s="273"/>
      <c r="M21" s="273"/>
      <c r="N21" s="273"/>
      <c r="O21" s="273"/>
      <c r="P21" s="273"/>
      <c r="Q21" s="273"/>
      <c r="R21" s="273"/>
      <c r="S21" s="273"/>
      <c r="T21" s="273"/>
      <c r="U21" s="273"/>
      <c r="V21" s="273"/>
      <c r="W21" s="273"/>
      <c r="X21" s="273"/>
      <c r="Y21" s="273"/>
      <c r="Z21" s="273"/>
      <c r="AA21" s="273"/>
      <c r="AB21" s="273"/>
      <c r="AC21" s="273"/>
      <c r="AD21" s="273"/>
    </row>
    <row r="22" spans="1:30">
      <c r="A22" s="272" t="str">
        <f>'Trial Balance Jun'!D12</f>
        <v xml:space="preserve">Swimwear Product </v>
      </c>
      <c r="B22" s="284"/>
      <c r="C22" s="273" t="s">
        <v>823</v>
      </c>
      <c r="D22" s="277">
        <v>5200</v>
      </c>
      <c r="E22" s="277"/>
      <c r="F22" s="277"/>
      <c r="G22" s="273" t="s">
        <v>768</v>
      </c>
      <c r="H22" s="273" t="s">
        <v>763</v>
      </c>
      <c r="I22" s="276">
        <v>43617</v>
      </c>
      <c r="J22" s="273"/>
      <c r="K22" s="277">
        <v>8.8135593219999997</v>
      </c>
      <c r="L22" s="275" t="s">
        <v>824</v>
      </c>
      <c r="M22" s="273"/>
      <c r="N22" s="273"/>
      <c r="O22" s="275" t="s">
        <v>825</v>
      </c>
      <c r="P22" s="273"/>
      <c r="Q22" s="273"/>
      <c r="R22" s="273"/>
      <c r="S22" s="273"/>
      <c r="T22" s="273"/>
      <c r="U22" s="273"/>
      <c r="V22" s="273"/>
      <c r="W22" s="273"/>
      <c r="X22" s="273"/>
      <c r="Y22" s="273"/>
      <c r="Z22" s="273"/>
      <c r="AA22" s="273"/>
      <c r="AB22" s="273"/>
      <c r="AC22" s="273"/>
      <c r="AD22" s="273"/>
    </row>
    <row r="23" spans="1:30">
      <c r="A23" s="272" t="str">
        <f>'Trial Balance Jun'!D61</f>
        <v>Payroll - Kim - PR Assistant</v>
      </c>
      <c r="B23" s="284"/>
      <c r="C23" s="273" t="s">
        <v>817</v>
      </c>
      <c r="D23" s="272"/>
      <c r="E23" s="277">
        <v>679.05</v>
      </c>
      <c r="F23" s="277"/>
      <c r="G23" s="273" t="s">
        <v>820</v>
      </c>
      <c r="H23" s="273" t="s">
        <v>826</v>
      </c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</row>
    <row r="24" spans="1:30">
      <c r="A24" s="272" t="str">
        <f>'June Details'!A3</f>
        <v>Payroll - Jocelle - Content Writer</v>
      </c>
      <c r="B24" s="284"/>
      <c r="C24" s="273" t="s">
        <v>827</v>
      </c>
      <c r="D24" s="277">
        <v>39</v>
      </c>
      <c r="E24" s="277"/>
      <c r="F24" s="277"/>
      <c r="G24" s="273" t="s">
        <v>768</v>
      </c>
      <c r="H24" s="275" t="s">
        <v>828</v>
      </c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</row>
    <row r="25" spans="1:30">
      <c r="A25" s="272" t="str">
        <f>'Trial Balance Jun'!D44</f>
        <v>Advertisement and Marketing - Facebook Ads</v>
      </c>
      <c r="B25" s="284"/>
      <c r="C25" s="273" t="s">
        <v>130</v>
      </c>
      <c r="D25" s="272"/>
      <c r="E25" s="277">
        <v>267</v>
      </c>
      <c r="F25" s="277"/>
      <c r="G25" s="273" t="s">
        <v>243</v>
      </c>
      <c r="H25" s="273" t="s">
        <v>746</v>
      </c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273"/>
      <c r="AA25" s="273"/>
      <c r="AB25" s="273"/>
      <c r="AC25" s="273"/>
      <c r="AD25" s="273"/>
    </row>
    <row r="26" spans="1:30">
      <c r="A26" s="272" t="str">
        <f>'Trial Balance Jun'!D69</f>
        <v>Dues and Subscription - Shopify</v>
      </c>
      <c r="B26" s="284"/>
      <c r="C26" s="273" t="s">
        <v>829</v>
      </c>
      <c r="D26" s="277">
        <v>547.03</v>
      </c>
      <c r="E26" s="277"/>
      <c r="F26" s="277"/>
      <c r="G26" s="273" t="s">
        <v>275</v>
      </c>
      <c r="H26" s="273" t="s">
        <v>806</v>
      </c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</row>
    <row r="27" spans="1:30">
      <c r="A27" s="272" t="str">
        <f>'Trial Balance Jun'!D42</f>
        <v>Shipping Charges - Shopify</v>
      </c>
      <c r="B27" s="284"/>
      <c r="C27" s="273" t="s">
        <v>833</v>
      </c>
      <c r="D27" s="272"/>
      <c r="E27" s="277">
        <v>4645.5</v>
      </c>
      <c r="F27" s="277"/>
      <c r="G27" s="273" t="s">
        <v>243</v>
      </c>
      <c r="H27" s="273" t="s">
        <v>753</v>
      </c>
      <c r="I27" s="273" t="s">
        <v>834</v>
      </c>
      <c r="J27" s="273"/>
      <c r="K27" s="273"/>
      <c r="L27" s="273"/>
      <c r="M27" s="273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</row>
    <row r="28" spans="1:30">
      <c r="C28" s="273"/>
      <c r="D28" s="274"/>
      <c r="E28" s="274"/>
      <c r="F28" s="274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3"/>
      <c r="Y28" s="273"/>
      <c r="Z28" s="273"/>
      <c r="AA28" s="273"/>
      <c r="AB28" s="273"/>
      <c r="AC28" s="273"/>
      <c r="AD28" s="273"/>
    </row>
    <row r="29" spans="1:30">
      <c r="C29" s="273"/>
      <c r="D29" s="274"/>
      <c r="E29" s="274"/>
      <c r="F29" s="274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R29" s="273"/>
      <c r="S29" s="273"/>
      <c r="T29" s="273"/>
      <c r="U29" s="273"/>
      <c r="V29" s="273"/>
      <c r="W29" s="273"/>
      <c r="X29" s="273"/>
      <c r="Y29" s="273"/>
      <c r="Z29" s="273"/>
      <c r="AA29" s="273"/>
      <c r="AB29" s="273"/>
      <c r="AC29" s="273"/>
      <c r="AD29" s="273"/>
    </row>
    <row r="30" spans="1:30">
      <c r="C30" s="273"/>
      <c r="D30" s="274"/>
      <c r="E30" s="274"/>
      <c r="F30" s="274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R30" s="273"/>
      <c r="S30" s="273"/>
      <c r="T30" s="273"/>
      <c r="U30" s="273"/>
      <c r="V30" s="273"/>
      <c r="W30" s="273"/>
      <c r="X30" s="273"/>
      <c r="Y30" s="273"/>
      <c r="Z30" s="273"/>
      <c r="AA30" s="273"/>
      <c r="AB30" s="273"/>
      <c r="AC30" s="273"/>
      <c r="AD30" s="273"/>
    </row>
    <row r="31" spans="1:30">
      <c r="A31" s="281" t="s">
        <v>63</v>
      </c>
      <c r="B31" s="284"/>
      <c r="C31" s="273" t="s">
        <v>841</v>
      </c>
      <c r="D31" s="274"/>
      <c r="E31" s="274">
        <f>9100+7619</f>
        <v>16719</v>
      </c>
      <c r="F31" s="274"/>
      <c r="G31" s="273" t="s">
        <v>243</v>
      </c>
      <c r="H31" s="273"/>
      <c r="I31" s="273"/>
      <c r="J31" s="273"/>
      <c r="K31" s="273"/>
      <c r="L31" s="273"/>
      <c r="M31" s="273"/>
      <c r="N31" s="273"/>
      <c r="O31" s="273"/>
      <c r="P31" s="273"/>
      <c r="Q31" s="273"/>
      <c r="R31" s="273"/>
      <c r="S31" s="273"/>
      <c r="T31" s="273"/>
      <c r="U31" s="273"/>
      <c r="V31" s="273"/>
      <c r="W31" s="273"/>
      <c r="X31" s="273"/>
      <c r="Y31" s="273"/>
      <c r="Z31" s="273"/>
      <c r="AA31" s="273"/>
      <c r="AB31" s="273"/>
      <c r="AC31" s="273"/>
      <c r="AD31" s="273"/>
    </row>
    <row r="32" spans="1:30">
      <c r="C32" s="273"/>
      <c r="D32" s="274"/>
      <c r="E32" s="274"/>
      <c r="F32" s="274"/>
      <c r="G32" s="273"/>
      <c r="H32" s="273"/>
      <c r="I32" s="273"/>
      <c r="J32" s="273"/>
      <c r="K32" s="273"/>
      <c r="L32" s="273"/>
      <c r="M32" s="273"/>
      <c r="N32" s="273"/>
      <c r="O32" s="273"/>
      <c r="P32" s="273"/>
      <c r="Q32" s="273"/>
      <c r="R32" s="273"/>
      <c r="S32" s="273"/>
      <c r="T32" s="273"/>
      <c r="U32" s="273"/>
      <c r="V32" s="273"/>
      <c r="W32" s="273"/>
      <c r="X32" s="273"/>
      <c r="Y32" s="273"/>
      <c r="Z32" s="273"/>
      <c r="AA32" s="273"/>
      <c r="AB32" s="273"/>
      <c r="AC32" s="273"/>
      <c r="AD32" s="273"/>
    </row>
    <row r="33" spans="3:30">
      <c r="C33" s="273"/>
      <c r="D33" s="274"/>
      <c r="E33" s="274"/>
      <c r="F33" s="274"/>
      <c r="G33" s="273"/>
      <c r="H33" s="273"/>
      <c r="I33" s="273"/>
      <c r="J33" s="273"/>
      <c r="K33" s="273"/>
      <c r="L33" s="273"/>
      <c r="M33" s="273"/>
      <c r="N33" s="273"/>
      <c r="O33" s="273"/>
      <c r="P33" s="273"/>
      <c r="Q33" s="273"/>
      <c r="R33" s="273"/>
      <c r="S33" s="273"/>
      <c r="T33" s="273"/>
      <c r="U33" s="273"/>
      <c r="V33" s="273"/>
      <c r="W33" s="273"/>
      <c r="X33" s="273"/>
      <c r="Y33" s="273"/>
      <c r="Z33" s="273"/>
      <c r="AA33" s="273"/>
      <c r="AB33" s="273"/>
      <c r="AC33" s="273"/>
      <c r="AD33" s="273"/>
    </row>
    <row r="34" spans="3:30">
      <c r="C34" s="273"/>
      <c r="D34" s="274"/>
      <c r="E34" s="274"/>
      <c r="F34" s="274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</row>
    <row r="35" spans="3:30">
      <c r="C35" s="273"/>
      <c r="D35" s="274"/>
      <c r="E35" s="274"/>
      <c r="F35" s="274"/>
      <c r="G35" s="273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R35" s="273"/>
      <c r="S35" s="273"/>
      <c r="T35" s="273"/>
      <c r="U35" s="273"/>
      <c r="V35" s="273"/>
      <c r="W35" s="273"/>
      <c r="X35" s="273"/>
      <c r="Y35" s="273"/>
      <c r="Z35" s="273"/>
      <c r="AA35" s="273"/>
      <c r="AB35" s="273"/>
      <c r="AC35" s="273"/>
      <c r="AD35" s="273"/>
    </row>
    <row r="36" spans="3:30">
      <c r="C36" s="273"/>
      <c r="D36" s="274"/>
      <c r="E36" s="274"/>
      <c r="F36" s="274"/>
      <c r="G36" s="273"/>
      <c r="H36" s="273"/>
      <c r="I36" s="273"/>
      <c r="J36" s="273"/>
      <c r="K36" s="273"/>
      <c r="L36" s="273"/>
      <c r="M36" s="273"/>
      <c r="N36" s="273"/>
      <c r="O36" s="273"/>
      <c r="P36" s="273"/>
      <c r="Q36" s="273"/>
      <c r="R36" s="273"/>
      <c r="S36" s="273"/>
      <c r="T36" s="273"/>
      <c r="U36" s="273"/>
      <c r="V36" s="273"/>
      <c r="W36" s="273"/>
      <c r="X36" s="273"/>
      <c r="Y36" s="273"/>
      <c r="Z36" s="273"/>
      <c r="AA36" s="273"/>
      <c r="AB36" s="273"/>
      <c r="AC36" s="273"/>
      <c r="AD36" s="273"/>
    </row>
    <row r="37" spans="3:30">
      <c r="C37" s="273"/>
      <c r="D37" s="277"/>
      <c r="E37" s="277"/>
      <c r="F37" s="277"/>
      <c r="G37" s="273"/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R37" s="273"/>
      <c r="S37" s="273"/>
      <c r="T37" s="273"/>
      <c r="U37" s="273"/>
      <c r="V37" s="273"/>
      <c r="W37" s="273"/>
      <c r="X37" s="273"/>
      <c r="Y37" s="273"/>
      <c r="Z37" s="273"/>
      <c r="AA37" s="273"/>
      <c r="AB37" s="273"/>
      <c r="AC37" s="273"/>
      <c r="AD37" s="273"/>
    </row>
    <row r="38" spans="3:30">
      <c r="C38" s="273"/>
      <c r="D38" s="277"/>
      <c r="E38" s="277"/>
      <c r="F38" s="277"/>
      <c r="G38" s="273"/>
      <c r="H38" s="273"/>
      <c r="I38" s="275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  <c r="AA38" s="273"/>
      <c r="AB38" s="273"/>
      <c r="AC38" s="273"/>
      <c r="AD38" s="273"/>
    </row>
    <row r="39" spans="3:30">
      <c r="C39" s="273"/>
      <c r="D39" s="277"/>
      <c r="E39" s="277"/>
      <c r="F39" s="277"/>
      <c r="G39" s="273"/>
      <c r="H39" s="273"/>
      <c r="I39" s="273"/>
      <c r="J39" s="273"/>
      <c r="K39" s="273"/>
      <c r="L39" s="273"/>
      <c r="M39" s="273"/>
      <c r="N39" s="273"/>
      <c r="O39" s="273"/>
      <c r="P39" s="273"/>
      <c r="Q39" s="273"/>
      <c r="R39" s="273"/>
      <c r="S39" s="273"/>
      <c r="T39" s="273"/>
      <c r="U39" s="273"/>
      <c r="V39" s="273"/>
      <c r="W39" s="273"/>
      <c r="X39" s="273"/>
      <c r="Y39" s="273"/>
      <c r="Z39" s="273"/>
      <c r="AA39" s="273"/>
      <c r="AB39" s="273"/>
      <c r="AC39" s="273"/>
      <c r="AD39" s="273"/>
    </row>
    <row r="40" spans="3:30">
      <c r="C40" s="273"/>
      <c r="D40" s="277"/>
      <c r="E40" s="277"/>
      <c r="F40" s="277"/>
      <c r="G40" s="273"/>
      <c r="H40" s="273"/>
      <c r="I40" s="273"/>
      <c r="J40" s="273"/>
      <c r="K40" s="273"/>
      <c r="L40" s="273"/>
      <c r="M40" s="273"/>
      <c r="N40" s="273"/>
      <c r="O40" s="273"/>
      <c r="P40" s="273"/>
      <c r="Q40" s="273"/>
      <c r="R40" s="273"/>
      <c r="S40" s="273"/>
      <c r="T40" s="273"/>
      <c r="U40" s="273"/>
      <c r="V40" s="273"/>
      <c r="W40" s="273"/>
      <c r="X40" s="273"/>
      <c r="Y40" s="273"/>
      <c r="Z40" s="273"/>
      <c r="AA40" s="273"/>
      <c r="AB40" s="273"/>
      <c r="AC40" s="273"/>
      <c r="AD40" s="273"/>
    </row>
    <row r="41" spans="3:30">
      <c r="C41" s="273"/>
      <c r="D41" s="277"/>
      <c r="E41" s="277"/>
      <c r="F41" s="277"/>
      <c r="G41" s="273"/>
      <c r="H41" s="273"/>
      <c r="I41" s="275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3"/>
      <c r="U41" s="273"/>
      <c r="V41" s="273"/>
      <c r="W41" s="273"/>
      <c r="X41" s="273"/>
      <c r="Y41" s="273"/>
      <c r="Z41" s="273"/>
      <c r="AA41" s="273"/>
      <c r="AB41" s="273"/>
      <c r="AC41" s="273"/>
      <c r="AD41" s="273"/>
    </row>
    <row r="42" spans="3:30">
      <c r="C42" s="273"/>
      <c r="D42" s="277"/>
      <c r="E42" s="277"/>
      <c r="F42" s="277"/>
      <c r="G42" s="273"/>
      <c r="H42" s="273"/>
      <c r="I42" s="276"/>
      <c r="J42" s="273"/>
      <c r="K42" s="273"/>
      <c r="L42" s="273"/>
      <c r="M42" s="273"/>
      <c r="N42" s="273"/>
      <c r="O42" s="273"/>
      <c r="P42" s="273"/>
      <c r="Q42" s="273"/>
      <c r="R42" s="273"/>
      <c r="S42" s="273"/>
      <c r="T42" s="273"/>
      <c r="U42" s="273"/>
      <c r="V42" s="273"/>
      <c r="W42" s="273"/>
      <c r="X42" s="273"/>
      <c r="Y42" s="273"/>
      <c r="Z42" s="273"/>
      <c r="AA42" s="273"/>
      <c r="AB42" s="273"/>
      <c r="AC42" s="273"/>
      <c r="AD42" s="273"/>
    </row>
    <row r="43" spans="3:30">
      <c r="C43" s="273"/>
      <c r="D43" s="277"/>
      <c r="E43" s="277"/>
      <c r="F43" s="277"/>
      <c r="G43" s="273"/>
      <c r="H43" s="273"/>
      <c r="I43" s="276"/>
      <c r="J43" s="273"/>
      <c r="K43" s="273"/>
      <c r="L43" s="273"/>
      <c r="M43" s="273"/>
      <c r="N43" s="273"/>
      <c r="O43" s="273"/>
      <c r="P43" s="273"/>
      <c r="Q43" s="273"/>
      <c r="R43" s="273"/>
      <c r="S43" s="273"/>
      <c r="T43" s="273"/>
      <c r="U43" s="273"/>
      <c r="V43" s="273"/>
      <c r="W43" s="273"/>
      <c r="X43" s="273"/>
      <c r="Y43" s="273"/>
      <c r="Z43" s="273"/>
      <c r="AA43" s="273"/>
      <c r="AB43" s="273"/>
      <c r="AC43" s="273"/>
      <c r="AD43" s="273"/>
    </row>
    <row r="44" spans="3:30">
      <c r="C44" s="273"/>
      <c r="D44" s="274"/>
      <c r="E44" s="274"/>
      <c r="F44" s="274"/>
      <c r="G44" s="273"/>
      <c r="H44" s="273"/>
      <c r="I44" s="273"/>
      <c r="J44" s="273"/>
      <c r="K44" s="273"/>
      <c r="L44" s="273"/>
      <c r="M44" s="273"/>
      <c r="N44" s="273"/>
      <c r="O44" s="273"/>
      <c r="P44" s="273"/>
      <c r="Q44" s="273"/>
      <c r="R44" s="273"/>
      <c r="S44" s="273"/>
      <c r="T44" s="273"/>
      <c r="U44" s="273"/>
      <c r="V44" s="273"/>
      <c r="W44" s="273"/>
      <c r="X44" s="273"/>
      <c r="Y44" s="273"/>
      <c r="Z44" s="273"/>
      <c r="AA44" s="273"/>
      <c r="AB44" s="273"/>
      <c r="AC44" s="273"/>
      <c r="AD44" s="273"/>
    </row>
    <row r="45" spans="3:30">
      <c r="C45" s="273"/>
      <c r="D45" s="274"/>
      <c r="E45" s="274"/>
      <c r="F45" s="274"/>
      <c r="G45" s="273"/>
      <c r="H45" s="273"/>
      <c r="I45" s="273"/>
      <c r="J45" s="273"/>
      <c r="K45" s="273"/>
      <c r="L45" s="273"/>
      <c r="M45" s="273"/>
      <c r="N45" s="273"/>
      <c r="O45" s="273"/>
      <c r="P45" s="273"/>
      <c r="Q45" s="273"/>
      <c r="R45" s="273"/>
      <c r="S45" s="273"/>
      <c r="T45" s="273"/>
      <c r="U45" s="273"/>
      <c r="V45" s="273"/>
      <c r="W45" s="273"/>
      <c r="X45" s="273"/>
      <c r="Y45" s="273"/>
      <c r="Z45" s="273"/>
      <c r="AA45" s="273"/>
      <c r="AB45" s="273"/>
      <c r="AC45" s="273"/>
      <c r="AD45" s="273"/>
    </row>
    <row r="46" spans="3:30">
      <c r="C46" s="273"/>
      <c r="D46" s="274"/>
      <c r="E46" s="274"/>
      <c r="F46" s="274"/>
      <c r="G46" s="273"/>
      <c r="H46" s="273"/>
      <c r="I46" s="273"/>
      <c r="J46" s="273"/>
      <c r="K46" s="273"/>
      <c r="L46" s="273"/>
      <c r="M46" s="273"/>
      <c r="N46" s="273"/>
      <c r="O46" s="273"/>
      <c r="P46" s="273"/>
      <c r="Q46" s="273"/>
      <c r="R46" s="273"/>
      <c r="S46" s="273"/>
      <c r="T46" s="273"/>
      <c r="U46" s="273"/>
      <c r="V46" s="273"/>
      <c r="W46" s="273"/>
      <c r="X46" s="273"/>
      <c r="Y46" s="273"/>
      <c r="Z46" s="273"/>
      <c r="AA46" s="273"/>
      <c r="AB46" s="273"/>
      <c r="AC46" s="273"/>
      <c r="AD46" s="273"/>
    </row>
    <row r="47" spans="3:30">
      <c r="C47" s="273"/>
      <c r="D47" s="274"/>
      <c r="E47" s="274"/>
      <c r="F47" s="274"/>
      <c r="G47" s="273"/>
      <c r="H47" s="273"/>
      <c r="I47" s="273"/>
      <c r="J47" s="273"/>
      <c r="K47" s="273"/>
      <c r="L47" s="273"/>
      <c r="M47" s="273"/>
      <c r="N47" s="273"/>
      <c r="O47" s="273"/>
      <c r="P47" s="273"/>
      <c r="Q47" s="273"/>
      <c r="R47" s="273"/>
      <c r="S47" s="273"/>
      <c r="T47" s="273"/>
      <c r="U47" s="273"/>
      <c r="V47" s="273"/>
      <c r="W47" s="273"/>
      <c r="X47" s="273"/>
      <c r="Y47" s="273"/>
      <c r="Z47" s="273"/>
      <c r="AA47" s="273"/>
      <c r="AB47" s="273"/>
      <c r="AC47" s="273"/>
      <c r="AD47" s="273"/>
    </row>
    <row r="48" spans="3:30">
      <c r="C48" s="273"/>
      <c r="D48" s="274"/>
      <c r="E48" s="274"/>
      <c r="F48" s="274"/>
      <c r="G48" s="273"/>
      <c r="H48" s="273"/>
      <c r="I48" s="273"/>
      <c r="J48" s="273"/>
      <c r="K48" s="273"/>
      <c r="L48" s="273"/>
      <c r="M48" s="273"/>
      <c r="N48" s="273"/>
      <c r="O48" s="273"/>
      <c r="P48" s="273"/>
      <c r="Q48" s="273"/>
      <c r="R48" s="273"/>
      <c r="S48" s="273"/>
      <c r="T48" s="273"/>
      <c r="U48" s="273"/>
      <c r="V48" s="273"/>
      <c r="W48" s="273"/>
      <c r="X48" s="273"/>
      <c r="Y48" s="273"/>
      <c r="Z48" s="273"/>
      <c r="AA48" s="273"/>
      <c r="AB48" s="273"/>
      <c r="AC48" s="273"/>
      <c r="AD48" s="273"/>
    </row>
    <row r="49" spans="3:30">
      <c r="C49" s="273"/>
      <c r="D49" s="274"/>
      <c r="E49" s="274"/>
      <c r="F49" s="274"/>
      <c r="G49" s="273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3"/>
      <c r="S49" s="273"/>
      <c r="T49" s="273"/>
      <c r="U49" s="273"/>
      <c r="V49" s="273"/>
      <c r="W49" s="273"/>
      <c r="X49" s="273"/>
      <c r="Y49" s="273"/>
      <c r="Z49" s="273"/>
      <c r="AA49" s="273"/>
      <c r="AB49" s="273"/>
      <c r="AC49" s="273"/>
      <c r="AD49" s="273"/>
    </row>
    <row r="50" spans="3:30">
      <c r="C50" s="273"/>
      <c r="D50" s="274"/>
      <c r="E50" s="274"/>
      <c r="F50" s="274"/>
      <c r="G50" s="273"/>
      <c r="H50" s="273"/>
      <c r="I50" s="273"/>
      <c r="J50" s="273"/>
      <c r="K50" s="273"/>
      <c r="L50" s="273"/>
      <c r="M50" s="273"/>
      <c r="N50" s="273"/>
      <c r="O50" s="273"/>
      <c r="P50" s="273"/>
      <c r="Q50" s="273"/>
      <c r="R50" s="273"/>
      <c r="S50" s="273"/>
      <c r="T50" s="273"/>
      <c r="U50" s="273"/>
      <c r="V50" s="273"/>
      <c r="W50" s="273"/>
      <c r="X50" s="273"/>
      <c r="Y50" s="273"/>
      <c r="Z50" s="273"/>
      <c r="AA50" s="273"/>
      <c r="AB50" s="273"/>
      <c r="AC50" s="273"/>
      <c r="AD50" s="273"/>
    </row>
    <row r="51" spans="3:30">
      <c r="C51" s="273"/>
      <c r="D51" s="274"/>
      <c r="E51" s="274"/>
      <c r="F51" s="274"/>
      <c r="G51" s="273"/>
      <c r="H51" s="273"/>
      <c r="I51" s="273"/>
      <c r="J51" s="273"/>
      <c r="K51" s="273"/>
      <c r="L51" s="273"/>
      <c r="M51" s="273"/>
      <c r="N51" s="273"/>
      <c r="O51" s="273"/>
      <c r="P51" s="273"/>
      <c r="Q51" s="273"/>
      <c r="R51" s="273"/>
      <c r="S51" s="273"/>
      <c r="T51" s="273"/>
      <c r="U51" s="273"/>
      <c r="V51" s="273"/>
      <c r="W51" s="273"/>
      <c r="X51" s="273"/>
      <c r="Y51" s="273"/>
      <c r="Z51" s="273"/>
      <c r="AA51" s="273"/>
      <c r="AB51" s="273"/>
      <c r="AC51" s="273"/>
      <c r="AD51" s="273"/>
    </row>
    <row r="52" spans="3:30">
      <c r="C52" s="273"/>
      <c r="D52" s="274"/>
      <c r="E52" s="274"/>
      <c r="F52" s="274"/>
      <c r="G52" s="273"/>
      <c r="H52" s="273"/>
      <c r="I52" s="273"/>
      <c r="J52" s="273"/>
      <c r="K52" s="273"/>
      <c r="L52" s="273"/>
      <c r="M52" s="273"/>
      <c r="N52" s="273"/>
      <c r="O52" s="273"/>
      <c r="P52" s="273"/>
      <c r="Q52" s="273"/>
      <c r="R52" s="273"/>
      <c r="S52" s="273"/>
      <c r="T52" s="273"/>
      <c r="U52" s="273"/>
      <c r="V52" s="273"/>
      <c r="W52" s="273"/>
      <c r="X52" s="273"/>
      <c r="Y52" s="273"/>
      <c r="Z52" s="273"/>
      <c r="AA52" s="273"/>
      <c r="AB52" s="273"/>
      <c r="AC52" s="273"/>
      <c r="AD52" s="273"/>
    </row>
    <row r="53" spans="3:30">
      <c r="C53" s="273"/>
      <c r="D53" s="274"/>
      <c r="E53" s="274"/>
      <c r="F53" s="274"/>
      <c r="G53" s="273"/>
      <c r="H53" s="273"/>
      <c r="I53" s="273"/>
      <c r="J53" s="273"/>
      <c r="K53" s="273"/>
      <c r="L53" s="273"/>
      <c r="M53" s="273"/>
      <c r="N53" s="273"/>
      <c r="O53" s="273"/>
      <c r="P53" s="273"/>
      <c r="Q53" s="273"/>
      <c r="R53" s="273"/>
      <c r="S53" s="273"/>
      <c r="T53" s="273"/>
      <c r="U53" s="273"/>
      <c r="V53" s="273"/>
      <c r="W53" s="273"/>
      <c r="X53" s="273"/>
      <c r="Y53" s="273"/>
      <c r="Z53" s="273"/>
      <c r="AA53" s="273"/>
      <c r="AB53" s="273"/>
      <c r="AC53" s="273"/>
      <c r="AD53" s="273"/>
    </row>
    <row r="54" spans="3:30">
      <c r="C54" s="273"/>
      <c r="D54" s="274"/>
      <c r="E54" s="274"/>
      <c r="F54" s="274"/>
      <c r="G54" s="273"/>
      <c r="H54" s="273"/>
      <c r="I54" s="273"/>
      <c r="J54" s="273"/>
      <c r="K54" s="273"/>
      <c r="L54" s="273"/>
      <c r="M54" s="273"/>
      <c r="N54" s="273"/>
      <c r="O54" s="273"/>
      <c r="P54" s="273"/>
      <c r="Q54" s="273"/>
      <c r="R54" s="273"/>
      <c r="S54" s="273"/>
      <c r="T54" s="273"/>
      <c r="U54" s="273"/>
      <c r="V54" s="273"/>
      <c r="W54" s="273"/>
      <c r="X54" s="273"/>
      <c r="Y54" s="273"/>
      <c r="Z54" s="273"/>
      <c r="AA54" s="273"/>
      <c r="AB54" s="273"/>
      <c r="AC54" s="273"/>
      <c r="AD54" s="273"/>
    </row>
    <row r="55" spans="3:30">
      <c r="C55" s="273"/>
      <c r="D55" s="274"/>
      <c r="E55" s="274"/>
      <c r="F55" s="274"/>
      <c r="G55" s="273"/>
      <c r="H55" s="273"/>
      <c r="I55" s="273"/>
      <c r="J55" s="273"/>
      <c r="K55" s="273"/>
      <c r="L55" s="273"/>
      <c r="M55" s="273"/>
      <c r="N55" s="273"/>
      <c r="O55" s="273"/>
      <c r="P55" s="273"/>
      <c r="Q55" s="273"/>
      <c r="R55" s="273"/>
      <c r="S55" s="273"/>
      <c r="T55" s="273"/>
      <c r="U55" s="273"/>
      <c r="V55" s="273"/>
      <c r="W55" s="273"/>
      <c r="X55" s="273"/>
      <c r="Y55" s="273"/>
      <c r="Z55" s="273"/>
      <c r="AA55" s="273"/>
      <c r="AB55" s="273"/>
      <c r="AC55" s="273"/>
      <c r="AD55" s="273"/>
    </row>
    <row r="56" spans="3:30">
      <c r="C56" s="273"/>
      <c r="D56" s="274"/>
      <c r="E56" s="274"/>
      <c r="F56" s="274"/>
      <c r="G56" s="273"/>
      <c r="H56" s="273"/>
      <c r="I56" s="273"/>
      <c r="J56" s="273"/>
      <c r="K56" s="273"/>
      <c r="L56" s="273"/>
      <c r="M56" s="273"/>
      <c r="N56" s="273"/>
      <c r="O56" s="273"/>
      <c r="P56" s="273"/>
      <c r="Q56" s="273"/>
      <c r="R56" s="273"/>
      <c r="S56" s="273"/>
      <c r="T56" s="273"/>
      <c r="U56" s="273"/>
      <c r="V56" s="273"/>
      <c r="W56" s="273"/>
      <c r="X56" s="273"/>
      <c r="Y56" s="273"/>
      <c r="Z56" s="273"/>
      <c r="AA56" s="273"/>
      <c r="AB56" s="273"/>
      <c r="AC56" s="273"/>
      <c r="AD56" s="273"/>
    </row>
    <row r="57" spans="3:30">
      <c r="C57" s="273"/>
      <c r="D57" s="274"/>
      <c r="E57" s="274"/>
      <c r="F57" s="274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73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</row>
    <row r="58" spans="3:30">
      <c r="C58" s="273"/>
      <c r="D58" s="274"/>
      <c r="E58" s="274"/>
      <c r="F58" s="274"/>
      <c r="G58" s="273"/>
      <c r="H58" s="273"/>
      <c r="I58" s="273"/>
      <c r="J58" s="273"/>
      <c r="K58" s="273"/>
      <c r="L58" s="273"/>
      <c r="M58" s="273"/>
      <c r="N58" s="273"/>
      <c r="O58" s="273"/>
      <c r="P58" s="273"/>
      <c r="Q58" s="273"/>
      <c r="R58" s="273"/>
      <c r="S58" s="273"/>
      <c r="T58" s="273"/>
      <c r="U58" s="273"/>
      <c r="V58" s="273"/>
      <c r="W58" s="273"/>
      <c r="X58" s="273"/>
      <c r="Y58" s="273"/>
      <c r="Z58" s="273"/>
      <c r="AA58" s="273"/>
      <c r="AB58" s="273"/>
      <c r="AC58" s="273"/>
      <c r="AD58" s="273"/>
    </row>
    <row r="59" spans="3:30">
      <c r="C59" s="273"/>
      <c r="D59" s="274"/>
      <c r="E59" s="274"/>
      <c r="F59" s="274"/>
      <c r="G59" s="273"/>
      <c r="H59" s="273"/>
      <c r="I59" s="273"/>
      <c r="J59" s="273"/>
      <c r="K59" s="273"/>
      <c r="L59" s="273"/>
      <c r="M59" s="273"/>
      <c r="N59" s="273"/>
      <c r="O59" s="273"/>
      <c r="P59" s="273"/>
      <c r="Q59" s="273"/>
      <c r="R59" s="273"/>
      <c r="S59" s="273"/>
      <c r="T59" s="273"/>
      <c r="U59" s="273"/>
      <c r="V59" s="273"/>
      <c r="W59" s="273"/>
      <c r="X59" s="273"/>
      <c r="Y59" s="273"/>
      <c r="Z59" s="273"/>
      <c r="AA59" s="273"/>
      <c r="AB59" s="273"/>
      <c r="AC59" s="273"/>
      <c r="AD59" s="273"/>
    </row>
    <row r="60" spans="3:30">
      <c r="C60" s="273"/>
      <c r="D60" s="274"/>
      <c r="E60" s="274"/>
      <c r="F60" s="274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73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</row>
    <row r="61" spans="3:30">
      <c r="C61" s="273"/>
      <c r="D61" s="274"/>
      <c r="E61" s="274"/>
      <c r="F61" s="274"/>
      <c r="G61" s="273"/>
      <c r="H61" s="273"/>
      <c r="I61" s="273"/>
      <c r="J61" s="273"/>
      <c r="K61" s="273"/>
      <c r="L61" s="273"/>
      <c r="M61" s="273"/>
      <c r="N61" s="273"/>
      <c r="O61" s="273"/>
      <c r="P61" s="273"/>
      <c r="Q61" s="273"/>
      <c r="R61" s="273"/>
      <c r="S61" s="273"/>
      <c r="T61" s="273"/>
      <c r="U61" s="273"/>
      <c r="V61" s="273"/>
      <c r="W61" s="273"/>
      <c r="X61" s="273"/>
      <c r="Y61" s="273"/>
      <c r="Z61" s="273"/>
      <c r="AA61" s="273"/>
      <c r="AB61" s="273"/>
      <c r="AC61" s="273"/>
      <c r="AD61" s="273"/>
    </row>
    <row r="62" spans="3:30">
      <c r="C62" s="273"/>
      <c r="D62" s="274"/>
      <c r="E62" s="274"/>
      <c r="F62" s="274"/>
      <c r="G62" s="273"/>
      <c r="H62" s="273"/>
      <c r="I62" s="273"/>
      <c r="J62" s="273"/>
      <c r="K62" s="273"/>
      <c r="L62" s="273"/>
      <c r="M62" s="273"/>
      <c r="N62" s="273"/>
      <c r="O62" s="273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3"/>
      <c r="AA62" s="273"/>
      <c r="AB62" s="273"/>
      <c r="AC62" s="273"/>
      <c r="AD62" s="273"/>
    </row>
    <row r="63" spans="3:30">
      <c r="C63" s="273"/>
      <c r="D63" s="274"/>
      <c r="E63" s="274"/>
      <c r="F63" s="274"/>
      <c r="G63" s="273"/>
      <c r="H63" s="273"/>
      <c r="I63" s="273"/>
      <c r="J63" s="273"/>
      <c r="K63" s="273"/>
      <c r="L63" s="273"/>
      <c r="M63" s="273"/>
      <c r="N63" s="273"/>
      <c r="O63" s="273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  <c r="AA63" s="273"/>
      <c r="AB63" s="273"/>
      <c r="AC63" s="273"/>
      <c r="AD63" s="273"/>
    </row>
    <row r="64" spans="3:30">
      <c r="C64" s="273"/>
      <c r="D64" s="274"/>
      <c r="E64" s="274"/>
      <c r="F64" s="274"/>
      <c r="G64" s="273"/>
      <c r="H64" s="273"/>
      <c r="I64" s="273"/>
      <c r="J64" s="273"/>
      <c r="K64" s="273"/>
      <c r="L64" s="273"/>
      <c r="M64" s="273"/>
      <c r="N64" s="273"/>
      <c r="O64" s="273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3"/>
      <c r="AA64" s="273"/>
      <c r="AB64" s="273"/>
      <c r="AC64" s="273"/>
      <c r="AD64" s="273"/>
    </row>
    <row r="65" spans="3:30">
      <c r="C65" s="273"/>
      <c r="D65" s="274"/>
      <c r="E65" s="274"/>
      <c r="F65" s="274"/>
      <c r="G65" s="273"/>
      <c r="H65" s="273"/>
      <c r="I65" s="273"/>
      <c r="J65" s="273"/>
      <c r="K65" s="273"/>
      <c r="L65" s="273"/>
      <c r="M65" s="273"/>
      <c r="N65" s="273"/>
      <c r="O65" s="273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3"/>
      <c r="AA65" s="273"/>
      <c r="AB65" s="273"/>
      <c r="AC65" s="273"/>
      <c r="AD65" s="273"/>
    </row>
    <row r="66" spans="3:30">
      <c r="C66" s="273"/>
      <c r="D66" s="274"/>
      <c r="E66" s="274"/>
      <c r="F66" s="274"/>
      <c r="G66" s="273"/>
      <c r="H66" s="273"/>
      <c r="I66" s="273"/>
      <c r="J66" s="273"/>
      <c r="K66" s="273"/>
      <c r="L66" s="273"/>
      <c r="M66" s="273"/>
      <c r="N66" s="273"/>
      <c r="O66" s="273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3"/>
      <c r="AA66" s="273"/>
      <c r="AB66" s="273"/>
      <c r="AC66" s="273"/>
      <c r="AD66" s="273"/>
    </row>
    <row r="67" spans="3:30">
      <c r="C67" s="273"/>
      <c r="D67" s="274"/>
      <c r="E67" s="274"/>
      <c r="F67" s="274"/>
      <c r="G67" s="273"/>
      <c r="H67" s="273"/>
      <c r="I67" s="273"/>
      <c r="J67" s="273"/>
      <c r="K67" s="273"/>
      <c r="L67" s="273"/>
      <c r="M67" s="273"/>
      <c r="N67" s="273"/>
      <c r="O67" s="273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3"/>
      <c r="AA67" s="273"/>
      <c r="AB67" s="273"/>
      <c r="AC67" s="273"/>
      <c r="AD67" s="273"/>
    </row>
    <row r="68" spans="3:30">
      <c r="C68" s="273"/>
      <c r="D68" s="274"/>
      <c r="E68" s="274"/>
      <c r="F68" s="274"/>
      <c r="G68" s="273"/>
      <c r="H68" s="273"/>
      <c r="I68" s="273"/>
      <c r="J68" s="273"/>
      <c r="K68" s="273"/>
      <c r="L68" s="273"/>
      <c r="M68" s="273"/>
      <c r="N68" s="273"/>
      <c r="O68" s="273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3"/>
      <c r="AA68" s="273"/>
      <c r="AB68" s="273"/>
      <c r="AC68" s="273"/>
      <c r="AD68" s="273"/>
    </row>
    <row r="69" spans="3:30">
      <c r="C69" s="273"/>
      <c r="D69" s="274"/>
      <c r="E69" s="274"/>
      <c r="F69" s="274"/>
      <c r="G69" s="273"/>
      <c r="H69" s="273"/>
      <c r="I69" s="273"/>
      <c r="J69" s="273"/>
      <c r="K69" s="273"/>
      <c r="L69" s="273"/>
      <c r="M69" s="273"/>
      <c r="N69" s="273"/>
      <c r="O69" s="273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  <c r="AA69" s="273"/>
      <c r="AB69" s="273"/>
      <c r="AC69" s="273"/>
      <c r="AD69" s="273"/>
    </row>
    <row r="70" spans="3:30">
      <c r="C70" s="273"/>
      <c r="D70" s="274"/>
      <c r="E70" s="274"/>
      <c r="F70" s="274"/>
      <c r="G70" s="273"/>
      <c r="H70" s="273"/>
      <c r="I70" s="273"/>
      <c r="J70" s="273"/>
      <c r="K70" s="273"/>
      <c r="L70" s="273"/>
      <c r="M70" s="273"/>
      <c r="N70" s="273"/>
      <c r="O70" s="273"/>
      <c r="P70" s="273"/>
      <c r="Q70" s="273"/>
      <c r="R70" s="273"/>
      <c r="S70" s="273"/>
      <c r="T70" s="273"/>
      <c r="U70" s="273"/>
      <c r="V70" s="273"/>
      <c r="W70" s="273"/>
      <c r="X70" s="273"/>
      <c r="Y70" s="273"/>
      <c r="Z70" s="273"/>
      <c r="AA70" s="273"/>
      <c r="AB70" s="273"/>
      <c r="AC70" s="273"/>
      <c r="AD70" s="273"/>
    </row>
    <row r="71" spans="3:30">
      <c r="C71" s="273"/>
      <c r="D71" s="274"/>
      <c r="E71" s="274"/>
      <c r="F71" s="274"/>
      <c r="G71" s="273"/>
      <c r="H71" s="273"/>
      <c r="I71" s="273"/>
      <c r="J71" s="273"/>
      <c r="K71" s="273"/>
      <c r="L71" s="273"/>
      <c r="M71" s="273"/>
      <c r="N71" s="273"/>
      <c r="O71" s="273"/>
      <c r="P71" s="273"/>
      <c r="Q71" s="273"/>
      <c r="R71" s="273"/>
      <c r="S71" s="273"/>
      <c r="T71" s="273"/>
      <c r="U71" s="273"/>
      <c r="V71" s="273"/>
      <c r="W71" s="273"/>
      <c r="X71" s="273"/>
      <c r="Y71" s="273"/>
      <c r="Z71" s="273"/>
      <c r="AA71" s="273"/>
      <c r="AB71" s="273"/>
      <c r="AC71" s="273"/>
      <c r="AD71" s="273"/>
    </row>
    <row r="72" spans="3:30">
      <c r="C72" s="273"/>
      <c r="D72" s="274"/>
      <c r="E72" s="274"/>
      <c r="F72" s="274"/>
      <c r="G72" s="273"/>
      <c r="H72" s="273"/>
      <c r="I72" s="273"/>
      <c r="J72" s="273"/>
      <c r="K72" s="273"/>
      <c r="L72" s="273"/>
      <c r="M72" s="273"/>
      <c r="N72" s="273"/>
      <c r="O72" s="273"/>
      <c r="P72" s="273"/>
      <c r="Q72" s="273"/>
      <c r="R72" s="273"/>
      <c r="S72" s="273"/>
      <c r="T72" s="273"/>
      <c r="U72" s="273"/>
      <c r="V72" s="273"/>
      <c r="W72" s="273"/>
      <c r="X72" s="273"/>
      <c r="Y72" s="273"/>
      <c r="Z72" s="273"/>
      <c r="AA72" s="273"/>
      <c r="AB72" s="273"/>
      <c r="AC72" s="273"/>
      <c r="AD72" s="273"/>
    </row>
    <row r="73" spans="3:30">
      <c r="C73" s="273"/>
      <c r="D73" s="274"/>
      <c r="E73" s="274"/>
      <c r="F73" s="274"/>
      <c r="G73" s="273"/>
      <c r="H73" s="273"/>
      <c r="I73" s="273"/>
      <c r="J73" s="273"/>
      <c r="K73" s="273"/>
      <c r="L73" s="273"/>
      <c r="M73" s="273"/>
      <c r="N73" s="273"/>
      <c r="O73" s="273"/>
      <c r="P73" s="273"/>
      <c r="Q73" s="273"/>
      <c r="R73" s="273"/>
      <c r="S73" s="273"/>
      <c r="T73" s="273"/>
      <c r="U73" s="273"/>
      <c r="V73" s="273"/>
      <c r="W73" s="273"/>
      <c r="X73" s="273"/>
      <c r="Y73" s="273"/>
      <c r="Z73" s="273"/>
      <c r="AA73" s="273"/>
      <c r="AB73" s="273"/>
      <c r="AC73" s="273"/>
      <c r="AD73" s="273"/>
    </row>
    <row r="74" spans="3:30">
      <c r="C74" s="273"/>
      <c r="D74" s="274"/>
      <c r="E74" s="274"/>
      <c r="F74" s="274"/>
      <c r="G74" s="273"/>
      <c r="H74" s="273"/>
      <c r="I74" s="273"/>
      <c r="J74" s="273"/>
      <c r="K74" s="273"/>
      <c r="L74" s="273"/>
      <c r="M74" s="273"/>
      <c r="N74" s="273"/>
      <c r="O74" s="273"/>
      <c r="P74" s="273"/>
      <c r="Q74" s="273"/>
      <c r="R74" s="273"/>
      <c r="S74" s="273"/>
      <c r="T74" s="273"/>
      <c r="U74" s="273"/>
      <c r="V74" s="273"/>
      <c r="W74" s="273"/>
      <c r="X74" s="273"/>
      <c r="Y74" s="273"/>
      <c r="Z74" s="273"/>
      <c r="AA74" s="273"/>
      <c r="AB74" s="273"/>
      <c r="AC74" s="273"/>
      <c r="AD74" s="273"/>
    </row>
    <row r="75" spans="3:30">
      <c r="C75" s="273"/>
      <c r="D75" s="274"/>
      <c r="E75" s="274"/>
      <c r="F75" s="274"/>
      <c r="G75" s="273"/>
      <c r="H75" s="273"/>
      <c r="I75" s="273"/>
      <c r="J75" s="273"/>
      <c r="K75" s="273"/>
      <c r="L75" s="273"/>
      <c r="M75" s="273"/>
      <c r="N75" s="273"/>
      <c r="O75" s="273"/>
      <c r="P75" s="273"/>
      <c r="Q75" s="273"/>
      <c r="R75" s="273"/>
      <c r="S75" s="273"/>
      <c r="T75" s="273"/>
      <c r="U75" s="273"/>
      <c r="V75" s="273"/>
      <c r="W75" s="273"/>
      <c r="X75" s="273"/>
      <c r="Y75" s="273"/>
      <c r="Z75" s="273"/>
      <c r="AA75" s="273"/>
      <c r="AB75" s="273"/>
      <c r="AC75" s="273"/>
      <c r="AD75" s="273"/>
    </row>
    <row r="76" spans="3:30">
      <c r="C76" s="273"/>
      <c r="D76" s="274"/>
      <c r="E76" s="274"/>
      <c r="F76" s="274"/>
      <c r="G76" s="273"/>
      <c r="H76" s="273"/>
      <c r="I76" s="273"/>
      <c r="J76" s="273"/>
      <c r="K76" s="273"/>
      <c r="L76" s="273"/>
      <c r="M76" s="273"/>
      <c r="N76" s="273"/>
      <c r="O76" s="273"/>
      <c r="P76" s="273"/>
      <c r="Q76" s="273"/>
      <c r="R76" s="273"/>
      <c r="S76" s="273"/>
      <c r="T76" s="273"/>
      <c r="U76" s="273"/>
      <c r="V76" s="273"/>
      <c r="W76" s="273"/>
      <c r="X76" s="273"/>
      <c r="Y76" s="273"/>
      <c r="Z76" s="273"/>
      <c r="AA76" s="273"/>
      <c r="AB76" s="273"/>
      <c r="AC76" s="273"/>
      <c r="AD76" s="273"/>
    </row>
    <row r="77" spans="3:30">
      <c r="C77" s="273"/>
      <c r="D77" s="274"/>
      <c r="E77" s="274"/>
      <c r="F77" s="274"/>
      <c r="G77" s="273"/>
      <c r="H77" s="273"/>
      <c r="I77" s="273"/>
      <c r="J77" s="273"/>
      <c r="K77" s="273"/>
      <c r="L77" s="273"/>
      <c r="M77" s="273"/>
      <c r="N77" s="273"/>
      <c r="O77" s="273"/>
      <c r="P77" s="273"/>
      <c r="Q77" s="273"/>
      <c r="R77" s="273"/>
      <c r="S77" s="273"/>
      <c r="T77" s="273"/>
      <c r="U77" s="273"/>
      <c r="V77" s="273"/>
      <c r="W77" s="273"/>
      <c r="X77" s="273"/>
      <c r="Y77" s="273"/>
      <c r="Z77" s="273"/>
      <c r="AA77" s="273"/>
      <c r="AB77" s="273"/>
      <c r="AC77" s="273"/>
      <c r="AD77" s="273"/>
    </row>
    <row r="78" spans="3:30">
      <c r="C78" s="280"/>
    </row>
    <row r="79" spans="3:30">
      <c r="C79" s="280"/>
    </row>
    <row r="80" spans="3:30">
      <c r="C80" s="280"/>
    </row>
    <row r="81" spans="3:3">
      <c r="C81" s="280"/>
    </row>
    <row r="82" spans="3:3">
      <c r="C82" s="280"/>
    </row>
    <row r="83" spans="3:3">
      <c r="C83" s="280"/>
    </row>
    <row r="84" spans="3:3">
      <c r="C84" s="280"/>
    </row>
    <row r="85" spans="3:3">
      <c r="C85" s="280"/>
    </row>
    <row r="86" spans="3:3">
      <c r="C86" s="280"/>
    </row>
    <row r="87" spans="3:3">
      <c r="C87" s="280"/>
    </row>
    <row r="88" spans="3:3">
      <c r="C88" s="280"/>
    </row>
    <row r="89" spans="3:3">
      <c r="C89" s="280"/>
    </row>
    <row r="90" spans="3:3">
      <c r="C90" s="280"/>
    </row>
    <row r="91" spans="3:3">
      <c r="C91" s="280"/>
    </row>
    <row r="92" spans="3:3">
      <c r="C92" s="280"/>
    </row>
    <row r="93" spans="3:3">
      <c r="C93" s="280"/>
    </row>
    <row r="94" spans="3:3">
      <c r="C94" s="280"/>
    </row>
    <row r="95" spans="3:3">
      <c r="C95" s="280"/>
    </row>
    <row r="96" spans="3:3">
      <c r="C96" s="280"/>
    </row>
    <row r="97" spans="3:3">
      <c r="C97" s="280"/>
    </row>
    <row r="98" spans="3:3">
      <c r="C98" s="280"/>
    </row>
    <row r="99" spans="3:3">
      <c r="C99" s="280"/>
    </row>
    <row r="100" spans="3:3">
      <c r="C100" s="280"/>
    </row>
    <row r="101" spans="3:3">
      <c r="C101" s="280"/>
    </row>
    <row r="102" spans="3:3">
      <c r="C102" s="280"/>
    </row>
    <row r="103" spans="3:3">
      <c r="C103" s="280"/>
    </row>
    <row r="104" spans="3:3">
      <c r="C104" s="280"/>
    </row>
    <row r="105" spans="3:3">
      <c r="C105" s="280"/>
    </row>
    <row r="106" spans="3:3">
      <c r="C106" s="280"/>
    </row>
    <row r="107" spans="3:3">
      <c r="C107" s="280"/>
    </row>
    <row r="108" spans="3:3">
      <c r="C108" s="280"/>
    </row>
    <row r="109" spans="3:3">
      <c r="C109" s="280"/>
    </row>
    <row r="110" spans="3:3">
      <c r="C110" s="280"/>
    </row>
    <row r="111" spans="3:3">
      <c r="C111" s="280"/>
    </row>
    <row r="112" spans="3:3">
      <c r="C112" s="280"/>
    </row>
    <row r="113" spans="3:3">
      <c r="C113" s="280"/>
    </row>
    <row r="114" spans="3:3">
      <c r="C114" s="280"/>
    </row>
    <row r="115" spans="3:3">
      <c r="C115" s="280"/>
    </row>
    <row r="116" spans="3:3">
      <c r="C116" s="280"/>
    </row>
    <row r="117" spans="3:3">
      <c r="C117" s="280"/>
    </row>
    <row r="118" spans="3:3">
      <c r="C118" s="280"/>
    </row>
    <row r="119" spans="3:3">
      <c r="C119" s="280"/>
    </row>
    <row r="120" spans="3:3">
      <c r="C120" s="280"/>
    </row>
    <row r="121" spans="3:3">
      <c r="C121" s="280"/>
    </row>
    <row r="122" spans="3:3">
      <c r="C122" s="280"/>
    </row>
    <row r="123" spans="3:3">
      <c r="C123" s="280"/>
    </row>
    <row r="124" spans="3:3">
      <c r="C124" s="280"/>
    </row>
    <row r="125" spans="3:3">
      <c r="C125" s="280"/>
    </row>
    <row r="126" spans="3:3">
      <c r="C126" s="280"/>
    </row>
    <row r="127" spans="3:3">
      <c r="C127" s="280"/>
    </row>
    <row r="128" spans="3:3">
      <c r="C128" s="280"/>
    </row>
    <row r="129" spans="3:3">
      <c r="C129" s="280"/>
    </row>
    <row r="130" spans="3:3">
      <c r="C130" s="280"/>
    </row>
    <row r="131" spans="3:3">
      <c r="C131" s="280"/>
    </row>
    <row r="132" spans="3:3">
      <c r="C132" s="280"/>
    </row>
    <row r="133" spans="3:3">
      <c r="C133" s="280"/>
    </row>
    <row r="134" spans="3:3">
      <c r="C134" s="280"/>
    </row>
    <row r="135" spans="3:3">
      <c r="C135" s="280"/>
    </row>
    <row r="136" spans="3:3">
      <c r="C136" s="280"/>
    </row>
    <row r="137" spans="3:3">
      <c r="C137" s="280"/>
    </row>
    <row r="138" spans="3:3">
      <c r="C138" s="280"/>
    </row>
    <row r="139" spans="3:3">
      <c r="C139" s="280"/>
    </row>
    <row r="140" spans="3:3">
      <c r="C140" s="280"/>
    </row>
    <row r="141" spans="3:3">
      <c r="C141" s="280"/>
    </row>
    <row r="142" spans="3:3">
      <c r="C142" s="280"/>
    </row>
    <row r="143" spans="3:3">
      <c r="C143" s="280"/>
    </row>
    <row r="144" spans="3:3">
      <c r="C144" s="280"/>
    </row>
    <row r="145" spans="3:3">
      <c r="C145" s="280"/>
    </row>
    <row r="146" spans="3:3">
      <c r="C146" s="280"/>
    </row>
    <row r="147" spans="3:3">
      <c r="C147" s="280"/>
    </row>
    <row r="148" spans="3:3">
      <c r="C148" s="280"/>
    </row>
    <row r="149" spans="3:3">
      <c r="C149" s="280"/>
    </row>
    <row r="150" spans="3:3">
      <c r="C150" s="280"/>
    </row>
    <row r="151" spans="3:3">
      <c r="C151" s="280"/>
    </row>
    <row r="152" spans="3:3">
      <c r="C152" s="280"/>
    </row>
    <row r="153" spans="3:3">
      <c r="C153" s="280"/>
    </row>
    <row r="154" spans="3:3">
      <c r="C154" s="280"/>
    </row>
    <row r="155" spans="3:3">
      <c r="C155" s="280"/>
    </row>
    <row r="156" spans="3:3">
      <c r="C156" s="280"/>
    </row>
    <row r="157" spans="3:3">
      <c r="C157" s="280"/>
    </row>
    <row r="158" spans="3:3">
      <c r="C158" s="280"/>
    </row>
    <row r="159" spans="3:3">
      <c r="C159" s="280"/>
    </row>
    <row r="160" spans="3:3">
      <c r="C160" s="280"/>
    </row>
    <row r="161" spans="3:3">
      <c r="C161" s="280"/>
    </row>
    <row r="162" spans="3:3">
      <c r="C162" s="280"/>
    </row>
    <row r="163" spans="3:3">
      <c r="C163" s="280"/>
    </row>
    <row r="164" spans="3:3">
      <c r="C164" s="280"/>
    </row>
    <row r="165" spans="3:3">
      <c r="C165" s="280"/>
    </row>
    <row r="166" spans="3:3">
      <c r="C166" s="280"/>
    </row>
    <row r="167" spans="3:3">
      <c r="C167" s="280"/>
    </row>
    <row r="168" spans="3:3">
      <c r="C168" s="280"/>
    </row>
    <row r="169" spans="3:3">
      <c r="C169" s="280"/>
    </row>
    <row r="170" spans="3:3">
      <c r="C170" s="280"/>
    </row>
    <row r="171" spans="3:3">
      <c r="C171" s="280"/>
    </row>
    <row r="172" spans="3:3">
      <c r="C172" s="280"/>
    </row>
    <row r="173" spans="3:3">
      <c r="C173" s="280"/>
    </row>
    <row r="174" spans="3:3">
      <c r="C174" s="280"/>
    </row>
    <row r="175" spans="3:3">
      <c r="C175" s="280"/>
    </row>
    <row r="176" spans="3:3">
      <c r="C176" s="280"/>
    </row>
    <row r="177" spans="3:3">
      <c r="C177" s="280"/>
    </row>
    <row r="178" spans="3:3">
      <c r="C178" s="280"/>
    </row>
    <row r="179" spans="3:3">
      <c r="C179" s="280"/>
    </row>
    <row r="180" spans="3:3">
      <c r="C180" s="280"/>
    </row>
    <row r="181" spans="3:3">
      <c r="C181" s="280"/>
    </row>
    <row r="182" spans="3:3">
      <c r="C182" s="280"/>
    </row>
    <row r="183" spans="3:3">
      <c r="C183" s="280"/>
    </row>
    <row r="184" spans="3:3">
      <c r="C184" s="280"/>
    </row>
    <row r="185" spans="3:3">
      <c r="C185" s="280"/>
    </row>
    <row r="186" spans="3:3">
      <c r="C186" s="280"/>
    </row>
    <row r="187" spans="3:3">
      <c r="C187" s="280"/>
    </row>
    <row r="188" spans="3:3">
      <c r="C188" s="280"/>
    </row>
    <row r="189" spans="3:3">
      <c r="C189" s="280"/>
    </row>
    <row r="190" spans="3:3">
      <c r="C190" s="280"/>
    </row>
    <row r="191" spans="3:3">
      <c r="C191" s="280"/>
    </row>
    <row r="192" spans="3:3">
      <c r="C192" s="280"/>
    </row>
    <row r="193" spans="3:3">
      <c r="C193" s="280"/>
    </row>
    <row r="194" spans="3:3">
      <c r="C194" s="280"/>
    </row>
    <row r="195" spans="3:3">
      <c r="C195" s="280"/>
    </row>
    <row r="196" spans="3:3">
      <c r="C196" s="280"/>
    </row>
    <row r="197" spans="3:3">
      <c r="C197" s="280"/>
    </row>
    <row r="198" spans="3:3">
      <c r="C198" s="280"/>
    </row>
    <row r="199" spans="3:3">
      <c r="C199" s="280"/>
    </row>
    <row r="200" spans="3:3">
      <c r="C200" s="280"/>
    </row>
    <row r="201" spans="3:3">
      <c r="C201" s="280"/>
    </row>
    <row r="202" spans="3:3">
      <c r="C202" s="280"/>
    </row>
    <row r="203" spans="3:3">
      <c r="C203" s="280"/>
    </row>
    <row r="204" spans="3:3">
      <c r="C204" s="280"/>
    </row>
    <row r="205" spans="3:3">
      <c r="C205" s="280"/>
    </row>
    <row r="206" spans="3:3">
      <c r="C206" s="280"/>
    </row>
    <row r="207" spans="3:3">
      <c r="C207" s="280"/>
    </row>
    <row r="208" spans="3:3">
      <c r="C208" s="280"/>
    </row>
    <row r="209" spans="3:3">
      <c r="C209" s="280"/>
    </row>
    <row r="210" spans="3:3">
      <c r="C210" s="280"/>
    </row>
    <row r="211" spans="3:3">
      <c r="C211" s="280"/>
    </row>
    <row r="212" spans="3:3">
      <c r="C212" s="280"/>
    </row>
    <row r="213" spans="3:3">
      <c r="C213" s="280"/>
    </row>
    <row r="214" spans="3:3">
      <c r="C214" s="280"/>
    </row>
    <row r="215" spans="3:3">
      <c r="C215" s="280"/>
    </row>
    <row r="216" spans="3:3">
      <c r="C216" s="280"/>
    </row>
    <row r="217" spans="3:3">
      <c r="C217" s="280"/>
    </row>
    <row r="218" spans="3:3">
      <c r="C218" s="280"/>
    </row>
    <row r="219" spans="3:3">
      <c r="C219" s="280"/>
    </row>
    <row r="220" spans="3:3">
      <c r="C220" s="280"/>
    </row>
    <row r="221" spans="3:3">
      <c r="C221" s="280"/>
    </row>
    <row r="222" spans="3:3">
      <c r="C222" s="280"/>
    </row>
    <row r="223" spans="3:3">
      <c r="C223" s="280"/>
    </row>
    <row r="224" spans="3:3">
      <c r="C224" s="280"/>
    </row>
    <row r="225" spans="3:3">
      <c r="C225" s="280"/>
    </row>
    <row r="226" spans="3:3">
      <c r="C226" s="280"/>
    </row>
    <row r="227" spans="3:3">
      <c r="C227" s="280"/>
    </row>
    <row r="228" spans="3:3">
      <c r="C228" s="280"/>
    </row>
    <row r="229" spans="3:3">
      <c r="C229" s="280"/>
    </row>
    <row r="230" spans="3:3">
      <c r="C230" s="280"/>
    </row>
    <row r="231" spans="3:3">
      <c r="C231" s="280"/>
    </row>
    <row r="232" spans="3:3">
      <c r="C232" s="280"/>
    </row>
    <row r="233" spans="3:3">
      <c r="C233" s="280"/>
    </row>
    <row r="234" spans="3:3">
      <c r="C234" s="280"/>
    </row>
    <row r="235" spans="3:3">
      <c r="C235" s="280"/>
    </row>
    <row r="236" spans="3:3">
      <c r="C236" s="280"/>
    </row>
    <row r="237" spans="3:3">
      <c r="C237" s="280"/>
    </row>
    <row r="238" spans="3:3">
      <c r="C238" s="280"/>
    </row>
    <row r="239" spans="3:3">
      <c r="C239" s="280"/>
    </row>
    <row r="240" spans="3:3">
      <c r="C240" s="280"/>
    </row>
    <row r="241" spans="3:3">
      <c r="C241" s="280"/>
    </row>
    <row r="242" spans="3:3">
      <c r="C242" s="280"/>
    </row>
    <row r="243" spans="3:3">
      <c r="C243" s="280"/>
    </row>
    <row r="244" spans="3:3">
      <c r="C244" s="280"/>
    </row>
    <row r="245" spans="3:3">
      <c r="C245" s="280"/>
    </row>
    <row r="246" spans="3:3">
      <c r="C246" s="280"/>
    </row>
    <row r="247" spans="3:3">
      <c r="C247" s="280"/>
    </row>
    <row r="248" spans="3:3">
      <c r="C248" s="280"/>
    </row>
    <row r="249" spans="3:3">
      <c r="C249" s="280"/>
    </row>
    <row r="250" spans="3:3">
      <c r="C250" s="280"/>
    </row>
    <row r="251" spans="3:3">
      <c r="C251" s="280"/>
    </row>
    <row r="252" spans="3:3">
      <c r="C252" s="280"/>
    </row>
    <row r="253" spans="3:3">
      <c r="C253" s="280"/>
    </row>
    <row r="254" spans="3:3">
      <c r="C254" s="280"/>
    </row>
    <row r="255" spans="3:3">
      <c r="C255" s="280"/>
    </row>
    <row r="256" spans="3:3">
      <c r="C256" s="280"/>
    </row>
    <row r="257" spans="3:3">
      <c r="C257" s="280"/>
    </row>
    <row r="258" spans="3:3">
      <c r="C258" s="280"/>
    </row>
    <row r="259" spans="3:3">
      <c r="C259" s="280"/>
    </row>
    <row r="260" spans="3:3">
      <c r="C260" s="280"/>
    </row>
    <row r="261" spans="3:3">
      <c r="C261" s="280"/>
    </row>
    <row r="262" spans="3:3">
      <c r="C262" s="280"/>
    </row>
    <row r="263" spans="3:3">
      <c r="C263" s="280"/>
    </row>
    <row r="264" spans="3:3">
      <c r="C264" s="280"/>
    </row>
    <row r="265" spans="3:3">
      <c r="C265" s="280"/>
    </row>
    <row r="266" spans="3:3">
      <c r="C266" s="280"/>
    </row>
    <row r="267" spans="3:3">
      <c r="C267" s="280"/>
    </row>
    <row r="268" spans="3:3">
      <c r="C268" s="280"/>
    </row>
    <row r="269" spans="3:3">
      <c r="C269" s="280"/>
    </row>
    <row r="270" spans="3:3">
      <c r="C270" s="280"/>
    </row>
    <row r="271" spans="3:3">
      <c r="C271" s="280"/>
    </row>
    <row r="272" spans="3:3">
      <c r="C272" s="280"/>
    </row>
    <row r="273" spans="3:3">
      <c r="C273" s="280"/>
    </row>
    <row r="274" spans="3:3">
      <c r="C274" s="280"/>
    </row>
    <row r="275" spans="3:3">
      <c r="C275" s="280"/>
    </row>
    <row r="276" spans="3:3">
      <c r="C276" s="280"/>
    </row>
    <row r="277" spans="3:3">
      <c r="C277" s="280"/>
    </row>
    <row r="278" spans="3:3">
      <c r="C278" s="280"/>
    </row>
    <row r="279" spans="3:3">
      <c r="C279" s="280"/>
    </row>
    <row r="280" spans="3:3">
      <c r="C280" s="280"/>
    </row>
    <row r="281" spans="3:3">
      <c r="C281" s="280"/>
    </row>
    <row r="282" spans="3:3">
      <c r="C282" s="280"/>
    </row>
    <row r="283" spans="3:3">
      <c r="C283" s="280"/>
    </row>
    <row r="284" spans="3:3">
      <c r="C284" s="280"/>
    </row>
    <row r="285" spans="3:3">
      <c r="C285" s="280"/>
    </row>
    <row r="286" spans="3:3">
      <c r="C286" s="280"/>
    </row>
    <row r="287" spans="3:3">
      <c r="C287" s="280"/>
    </row>
    <row r="288" spans="3:3">
      <c r="C288" s="280"/>
    </row>
    <row r="289" spans="3:3">
      <c r="C289" s="280"/>
    </row>
    <row r="290" spans="3:3">
      <c r="C290" s="280"/>
    </row>
    <row r="291" spans="3:3">
      <c r="C291" s="280"/>
    </row>
    <row r="292" spans="3:3">
      <c r="C292" s="280"/>
    </row>
    <row r="293" spans="3:3">
      <c r="C293" s="280"/>
    </row>
    <row r="294" spans="3:3">
      <c r="C294" s="280"/>
    </row>
    <row r="295" spans="3:3">
      <c r="C295" s="280"/>
    </row>
    <row r="296" spans="3:3">
      <c r="C296" s="280"/>
    </row>
    <row r="297" spans="3:3">
      <c r="C297" s="280"/>
    </row>
    <row r="298" spans="3:3">
      <c r="C298" s="280"/>
    </row>
    <row r="299" spans="3:3">
      <c r="C299" s="280"/>
    </row>
    <row r="300" spans="3:3">
      <c r="C300" s="280"/>
    </row>
    <row r="301" spans="3:3">
      <c r="C301" s="280"/>
    </row>
    <row r="302" spans="3:3">
      <c r="C302" s="280"/>
    </row>
    <row r="303" spans="3:3">
      <c r="C303" s="280"/>
    </row>
    <row r="304" spans="3:3">
      <c r="C304" s="280"/>
    </row>
    <row r="305" spans="3:3">
      <c r="C305" s="280"/>
    </row>
    <row r="306" spans="3:3">
      <c r="C306" s="280"/>
    </row>
    <row r="307" spans="3:3">
      <c r="C307" s="280"/>
    </row>
    <row r="308" spans="3:3">
      <c r="C308" s="280"/>
    </row>
    <row r="309" spans="3:3">
      <c r="C309" s="280"/>
    </row>
    <row r="310" spans="3:3">
      <c r="C310" s="280"/>
    </row>
    <row r="311" spans="3:3">
      <c r="C311" s="280"/>
    </row>
    <row r="312" spans="3:3">
      <c r="C312" s="280"/>
    </row>
    <row r="313" spans="3:3">
      <c r="C313" s="280"/>
    </row>
    <row r="314" spans="3:3">
      <c r="C314" s="280"/>
    </row>
    <row r="315" spans="3:3">
      <c r="C315" s="280"/>
    </row>
    <row r="316" spans="3:3">
      <c r="C316" s="280"/>
    </row>
    <row r="317" spans="3:3">
      <c r="C317" s="280"/>
    </row>
    <row r="318" spans="3:3">
      <c r="C318" s="280"/>
    </row>
    <row r="319" spans="3:3">
      <c r="C319" s="280"/>
    </row>
    <row r="320" spans="3:3">
      <c r="C320" s="280"/>
    </row>
    <row r="321" spans="3:3">
      <c r="C321" s="280"/>
    </row>
    <row r="322" spans="3:3">
      <c r="C322" s="280"/>
    </row>
    <row r="323" spans="3:3">
      <c r="C323" s="280"/>
    </row>
    <row r="324" spans="3:3">
      <c r="C324" s="280"/>
    </row>
    <row r="325" spans="3:3">
      <c r="C325" s="280"/>
    </row>
    <row r="326" spans="3:3">
      <c r="C326" s="280"/>
    </row>
    <row r="327" spans="3:3">
      <c r="C327" s="280"/>
    </row>
    <row r="328" spans="3:3">
      <c r="C328" s="280"/>
    </row>
    <row r="329" spans="3:3">
      <c r="C329" s="280"/>
    </row>
    <row r="330" spans="3:3">
      <c r="C330" s="280"/>
    </row>
    <row r="331" spans="3:3">
      <c r="C331" s="280"/>
    </row>
    <row r="332" spans="3:3">
      <c r="C332" s="280"/>
    </row>
    <row r="333" spans="3:3">
      <c r="C333" s="280"/>
    </row>
    <row r="334" spans="3:3">
      <c r="C334" s="280"/>
    </row>
    <row r="335" spans="3:3">
      <c r="C335" s="280"/>
    </row>
    <row r="336" spans="3:3">
      <c r="C336" s="280"/>
    </row>
    <row r="337" spans="3:3">
      <c r="C337" s="280"/>
    </row>
    <row r="338" spans="3:3">
      <c r="C338" s="280"/>
    </row>
    <row r="339" spans="3:3">
      <c r="C339" s="280"/>
    </row>
    <row r="340" spans="3:3">
      <c r="C340" s="280"/>
    </row>
    <row r="341" spans="3:3">
      <c r="C341" s="280"/>
    </row>
    <row r="342" spans="3:3">
      <c r="C342" s="280"/>
    </row>
    <row r="343" spans="3:3">
      <c r="C343" s="280"/>
    </row>
    <row r="344" spans="3:3">
      <c r="C344" s="280"/>
    </row>
    <row r="345" spans="3:3">
      <c r="C345" s="280"/>
    </row>
    <row r="346" spans="3:3">
      <c r="C346" s="280"/>
    </row>
    <row r="347" spans="3:3">
      <c r="C347" s="280"/>
    </row>
    <row r="348" spans="3:3">
      <c r="C348" s="280"/>
    </row>
    <row r="349" spans="3:3">
      <c r="C349" s="280"/>
    </row>
    <row r="350" spans="3:3">
      <c r="C350" s="280"/>
    </row>
    <row r="351" spans="3:3">
      <c r="C351" s="280"/>
    </row>
    <row r="352" spans="3:3">
      <c r="C352" s="280"/>
    </row>
    <row r="353" spans="3:3">
      <c r="C353" s="280"/>
    </row>
    <row r="354" spans="3:3">
      <c r="C354" s="280"/>
    </row>
    <row r="355" spans="3:3">
      <c r="C355" s="280"/>
    </row>
    <row r="356" spans="3:3">
      <c r="C356" s="280"/>
    </row>
    <row r="357" spans="3:3">
      <c r="C357" s="280"/>
    </row>
    <row r="358" spans="3:3">
      <c r="C358" s="280"/>
    </row>
    <row r="359" spans="3:3">
      <c r="C359" s="280"/>
    </row>
    <row r="360" spans="3:3">
      <c r="C360" s="280"/>
    </row>
    <row r="361" spans="3:3">
      <c r="C361" s="280"/>
    </row>
    <row r="362" spans="3:3">
      <c r="C362" s="280"/>
    </row>
    <row r="363" spans="3:3">
      <c r="C363" s="280"/>
    </row>
    <row r="364" spans="3:3">
      <c r="C364" s="280"/>
    </row>
    <row r="365" spans="3:3">
      <c r="C365" s="280"/>
    </row>
    <row r="366" spans="3:3">
      <c r="C366" s="280"/>
    </row>
    <row r="367" spans="3:3">
      <c r="C367" s="280"/>
    </row>
    <row r="368" spans="3:3">
      <c r="C368" s="280"/>
    </row>
    <row r="369" spans="3:3">
      <c r="C369" s="280"/>
    </row>
    <row r="370" spans="3:3">
      <c r="C370" s="280"/>
    </row>
    <row r="371" spans="3:3">
      <c r="C371" s="280"/>
    </row>
    <row r="372" spans="3:3">
      <c r="C372" s="280"/>
    </row>
    <row r="373" spans="3:3">
      <c r="C373" s="280"/>
    </row>
    <row r="374" spans="3:3">
      <c r="C374" s="280"/>
    </row>
    <row r="375" spans="3:3">
      <c r="C375" s="280"/>
    </row>
    <row r="376" spans="3:3">
      <c r="C376" s="280"/>
    </row>
    <row r="377" spans="3:3">
      <c r="C377" s="280"/>
    </row>
    <row r="378" spans="3:3">
      <c r="C378" s="280"/>
    </row>
    <row r="379" spans="3:3">
      <c r="C379" s="280"/>
    </row>
    <row r="380" spans="3:3">
      <c r="C380" s="280"/>
    </row>
    <row r="381" spans="3:3">
      <c r="C381" s="280"/>
    </row>
    <row r="382" spans="3:3">
      <c r="C382" s="280"/>
    </row>
    <row r="383" spans="3:3">
      <c r="C383" s="280"/>
    </row>
    <row r="384" spans="3:3">
      <c r="C384" s="280"/>
    </row>
    <row r="385" spans="3:3">
      <c r="C385" s="280"/>
    </row>
    <row r="386" spans="3:3">
      <c r="C386" s="280"/>
    </row>
    <row r="387" spans="3:3">
      <c r="C387" s="280"/>
    </row>
    <row r="388" spans="3:3">
      <c r="C388" s="280"/>
    </row>
    <row r="389" spans="3:3">
      <c r="C389" s="280"/>
    </row>
    <row r="390" spans="3:3">
      <c r="C390" s="280"/>
    </row>
    <row r="391" spans="3:3">
      <c r="C391" s="280"/>
    </row>
    <row r="392" spans="3:3">
      <c r="C392" s="280"/>
    </row>
    <row r="393" spans="3:3">
      <c r="C393" s="280"/>
    </row>
    <row r="394" spans="3:3">
      <c r="C394" s="280"/>
    </row>
    <row r="395" spans="3:3">
      <c r="C395" s="280"/>
    </row>
    <row r="396" spans="3:3">
      <c r="C396" s="280"/>
    </row>
    <row r="397" spans="3:3">
      <c r="C397" s="280"/>
    </row>
    <row r="398" spans="3:3">
      <c r="C398" s="280"/>
    </row>
    <row r="399" spans="3:3">
      <c r="C399" s="280"/>
    </row>
    <row r="400" spans="3:3">
      <c r="C400" s="280"/>
    </row>
    <row r="401" spans="3:3">
      <c r="C401" s="280"/>
    </row>
    <row r="402" spans="3:3">
      <c r="C402" s="280"/>
    </row>
    <row r="403" spans="3:3">
      <c r="C403" s="280"/>
    </row>
    <row r="404" spans="3:3">
      <c r="C404" s="280"/>
    </row>
    <row r="405" spans="3:3">
      <c r="C405" s="280"/>
    </row>
    <row r="406" spans="3:3">
      <c r="C406" s="280"/>
    </row>
    <row r="407" spans="3:3">
      <c r="C407" s="280"/>
    </row>
    <row r="408" spans="3:3">
      <c r="C408" s="280"/>
    </row>
    <row r="409" spans="3:3">
      <c r="C409" s="280"/>
    </row>
    <row r="410" spans="3:3">
      <c r="C410" s="280"/>
    </row>
    <row r="411" spans="3:3">
      <c r="C411" s="280"/>
    </row>
    <row r="412" spans="3:3">
      <c r="C412" s="280"/>
    </row>
    <row r="413" spans="3:3">
      <c r="C413" s="280"/>
    </row>
    <row r="414" spans="3:3">
      <c r="C414" s="280"/>
    </row>
    <row r="415" spans="3:3">
      <c r="C415" s="280"/>
    </row>
    <row r="416" spans="3:3">
      <c r="C416" s="280"/>
    </row>
    <row r="417" spans="3:3">
      <c r="C417" s="280"/>
    </row>
    <row r="418" spans="3:3">
      <c r="C418" s="280"/>
    </row>
    <row r="419" spans="3:3">
      <c r="C419" s="280"/>
    </row>
    <row r="420" spans="3:3">
      <c r="C420" s="280"/>
    </row>
    <row r="421" spans="3:3">
      <c r="C421" s="280"/>
    </row>
    <row r="422" spans="3:3">
      <c r="C422" s="280"/>
    </row>
    <row r="423" spans="3:3">
      <c r="C423" s="280"/>
    </row>
    <row r="424" spans="3:3">
      <c r="C424" s="280"/>
    </row>
    <row r="425" spans="3:3">
      <c r="C425" s="280"/>
    </row>
    <row r="426" spans="3:3">
      <c r="C426" s="280"/>
    </row>
    <row r="427" spans="3:3">
      <c r="C427" s="280"/>
    </row>
    <row r="428" spans="3:3">
      <c r="C428" s="280"/>
    </row>
    <row r="429" spans="3:3">
      <c r="C429" s="280"/>
    </row>
    <row r="430" spans="3:3">
      <c r="C430" s="280"/>
    </row>
    <row r="431" spans="3:3">
      <c r="C431" s="280"/>
    </row>
    <row r="432" spans="3:3">
      <c r="C432" s="280"/>
    </row>
    <row r="433" spans="3:3">
      <c r="C433" s="280"/>
    </row>
    <row r="434" spans="3:3">
      <c r="C434" s="280"/>
    </row>
    <row r="435" spans="3:3">
      <c r="C435" s="280"/>
    </row>
    <row r="436" spans="3:3">
      <c r="C436" s="280"/>
    </row>
    <row r="437" spans="3:3">
      <c r="C437" s="280"/>
    </row>
    <row r="438" spans="3:3">
      <c r="C438" s="280"/>
    </row>
    <row r="439" spans="3:3">
      <c r="C439" s="280"/>
    </row>
    <row r="440" spans="3:3">
      <c r="C440" s="280"/>
    </row>
    <row r="441" spans="3:3">
      <c r="C441" s="280"/>
    </row>
    <row r="442" spans="3:3">
      <c r="C442" s="280"/>
    </row>
    <row r="443" spans="3:3">
      <c r="C443" s="280"/>
    </row>
    <row r="444" spans="3:3">
      <c r="C444" s="280"/>
    </row>
    <row r="445" spans="3:3">
      <c r="C445" s="280"/>
    </row>
    <row r="446" spans="3:3">
      <c r="C446" s="280"/>
    </row>
    <row r="447" spans="3:3">
      <c r="C447" s="280"/>
    </row>
    <row r="448" spans="3:3">
      <c r="C448" s="280"/>
    </row>
    <row r="449" spans="3:3">
      <c r="C449" s="280"/>
    </row>
    <row r="450" spans="3:3">
      <c r="C450" s="280"/>
    </row>
    <row r="451" spans="3:3">
      <c r="C451" s="280"/>
    </row>
    <row r="452" spans="3:3">
      <c r="C452" s="280"/>
    </row>
    <row r="453" spans="3:3">
      <c r="C453" s="280"/>
    </row>
    <row r="454" spans="3:3">
      <c r="C454" s="280"/>
    </row>
    <row r="455" spans="3:3">
      <c r="C455" s="280"/>
    </row>
    <row r="456" spans="3:3">
      <c r="C456" s="280"/>
    </row>
    <row r="457" spans="3:3">
      <c r="C457" s="280"/>
    </row>
    <row r="458" spans="3:3">
      <c r="C458" s="280"/>
    </row>
    <row r="459" spans="3:3">
      <c r="C459" s="280"/>
    </row>
    <row r="460" spans="3:3">
      <c r="C460" s="280"/>
    </row>
    <row r="461" spans="3:3">
      <c r="C461" s="280"/>
    </row>
    <row r="462" spans="3:3">
      <c r="C462" s="280"/>
    </row>
    <row r="463" spans="3:3">
      <c r="C463" s="280"/>
    </row>
    <row r="464" spans="3:3">
      <c r="C464" s="280"/>
    </row>
    <row r="465" spans="3:3">
      <c r="C465" s="280"/>
    </row>
    <row r="466" spans="3:3">
      <c r="C466" s="280"/>
    </row>
    <row r="467" spans="3:3">
      <c r="C467" s="280"/>
    </row>
    <row r="468" spans="3:3">
      <c r="C468" s="280"/>
    </row>
    <row r="469" spans="3:3">
      <c r="C469" s="280"/>
    </row>
    <row r="470" spans="3:3">
      <c r="C470" s="280"/>
    </row>
    <row r="471" spans="3:3">
      <c r="C471" s="280"/>
    </row>
    <row r="472" spans="3:3">
      <c r="C472" s="280"/>
    </row>
    <row r="473" spans="3:3">
      <c r="C473" s="280"/>
    </row>
    <row r="474" spans="3:3">
      <c r="C474" s="280"/>
    </row>
    <row r="475" spans="3:3">
      <c r="C475" s="280"/>
    </row>
    <row r="476" spans="3:3">
      <c r="C476" s="280"/>
    </row>
    <row r="477" spans="3:3">
      <c r="C477" s="280"/>
    </row>
    <row r="478" spans="3:3">
      <c r="C478" s="280"/>
    </row>
    <row r="479" spans="3:3">
      <c r="C479" s="280"/>
    </row>
    <row r="480" spans="3:3">
      <c r="C480" s="280"/>
    </row>
    <row r="481" spans="3:3">
      <c r="C481" s="280"/>
    </row>
    <row r="482" spans="3:3">
      <c r="C482" s="280"/>
    </row>
    <row r="483" spans="3:3">
      <c r="C483" s="280"/>
    </row>
    <row r="484" spans="3:3">
      <c r="C484" s="280"/>
    </row>
    <row r="485" spans="3:3">
      <c r="C485" s="280"/>
    </row>
    <row r="486" spans="3:3">
      <c r="C486" s="280"/>
    </row>
    <row r="487" spans="3:3">
      <c r="C487" s="280"/>
    </row>
    <row r="488" spans="3:3">
      <c r="C488" s="280"/>
    </row>
    <row r="489" spans="3:3">
      <c r="C489" s="280"/>
    </row>
    <row r="490" spans="3:3">
      <c r="C490" s="280"/>
    </row>
    <row r="491" spans="3:3">
      <c r="C491" s="280"/>
    </row>
    <row r="492" spans="3:3">
      <c r="C492" s="280"/>
    </row>
    <row r="493" spans="3:3">
      <c r="C493" s="280"/>
    </row>
    <row r="494" spans="3:3">
      <c r="C494" s="280"/>
    </row>
    <row r="495" spans="3:3">
      <c r="C495" s="280"/>
    </row>
    <row r="496" spans="3:3">
      <c r="C496" s="280"/>
    </row>
    <row r="497" spans="3:3">
      <c r="C497" s="280"/>
    </row>
    <row r="498" spans="3:3">
      <c r="C498" s="280"/>
    </row>
    <row r="499" spans="3:3">
      <c r="C499" s="280"/>
    </row>
    <row r="500" spans="3:3">
      <c r="C500" s="280"/>
    </row>
    <row r="501" spans="3:3">
      <c r="C501" s="280"/>
    </row>
    <row r="502" spans="3:3">
      <c r="C502" s="280"/>
    </row>
    <row r="503" spans="3:3">
      <c r="C503" s="280"/>
    </row>
    <row r="504" spans="3:3">
      <c r="C504" s="280"/>
    </row>
    <row r="505" spans="3:3">
      <c r="C505" s="280"/>
    </row>
    <row r="506" spans="3:3">
      <c r="C506" s="280"/>
    </row>
    <row r="507" spans="3:3">
      <c r="C507" s="280"/>
    </row>
    <row r="508" spans="3:3">
      <c r="C508" s="280"/>
    </row>
    <row r="509" spans="3:3">
      <c r="C509" s="280"/>
    </row>
    <row r="510" spans="3:3">
      <c r="C510" s="280"/>
    </row>
    <row r="511" spans="3:3">
      <c r="C511" s="280"/>
    </row>
    <row r="512" spans="3:3">
      <c r="C512" s="280"/>
    </row>
    <row r="513" spans="3:3">
      <c r="C513" s="280"/>
    </row>
    <row r="514" spans="3:3">
      <c r="C514" s="280"/>
    </row>
    <row r="515" spans="3:3">
      <c r="C515" s="280"/>
    </row>
    <row r="516" spans="3:3">
      <c r="C516" s="280"/>
    </row>
    <row r="517" spans="3:3">
      <c r="C517" s="280"/>
    </row>
    <row r="518" spans="3:3">
      <c r="C518" s="280"/>
    </row>
    <row r="519" spans="3:3">
      <c r="C519" s="280"/>
    </row>
    <row r="520" spans="3:3">
      <c r="C520" s="280"/>
    </row>
    <row r="521" spans="3:3">
      <c r="C521" s="280"/>
    </row>
    <row r="522" spans="3:3">
      <c r="C522" s="280"/>
    </row>
    <row r="523" spans="3:3">
      <c r="C523" s="280"/>
    </row>
    <row r="524" spans="3:3">
      <c r="C524" s="280"/>
    </row>
    <row r="525" spans="3:3">
      <c r="C525" s="280"/>
    </row>
    <row r="526" spans="3:3">
      <c r="C526" s="280"/>
    </row>
    <row r="527" spans="3:3">
      <c r="C527" s="280"/>
    </row>
    <row r="528" spans="3:3">
      <c r="C528" s="280"/>
    </row>
    <row r="529" spans="3:3">
      <c r="C529" s="280"/>
    </row>
    <row r="530" spans="3:3">
      <c r="C530" s="280"/>
    </row>
    <row r="531" spans="3:3">
      <c r="C531" s="280"/>
    </row>
    <row r="532" spans="3:3">
      <c r="C532" s="280"/>
    </row>
    <row r="533" spans="3:3">
      <c r="C533" s="280"/>
    </row>
    <row r="534" spans="3:3">
      <c r="C534" s="280"/>
    </row>
    <row r="535" spans="3:3">
      <c r="C535" s="280"/>
    </row>
    <row r="536" spans="3:3">
      <c r="C536" s="280"/>
    </row>
    <row r="537" spans="3:3">
      <c r="C537" s="280"/>
    </row>
    <row r="538" spans="3:3">
      <c r="C538" s="280"/>
    </row>
    <row r="539" spans="3:3">
      <c r="C539" s="280"/>
    </row>
    <row r="540" spans="3:3">
      <c r="C540" s="280"/>
    </row>
    <row r="541" spans="3:3">
      <c r="C541" s="280"/>
    </row>
    <row r="542" spans="3:3">
      <c r="C542" s="280"/>
    </row>
    <row r="543" spans="3:3">
      <c r="C543" s="280"/>
    </row>
    <row r="544" spans="3:3">
      <c r="C544" s="280"/>
    </row>
    <row r="545" spans="3:3">
      <c r="C545" s="280"/>
    </row>
    <row r="546" spans="3:3">
      <c r="C546" s="280"/>
    </row>
    <row r="547" spans="3:3">
      <c r="C547" s="280"/>
    </row>
    <row r="548" spans="3:3">
      <c r="C548" s="280"/>
    </row>
    <row r="549" spans="3:3">
      <c r="C549" s="280"/>
    </row>
    <row r="550" spans="3:3">
      <c r="C550" s="280"/>
    </row>
    <row r="551" spans="3:3">
      <c r="C551" s="280"/>
    </row>
    <row r="552" spans="3:3">
      <c r="C552" s="280"/>
    </row>
    <row r="553" spans="3:3">
      <c r="C553" s="280"/>
    </row>
    <row r="554" spans="3:3">
      <c r="C554" s="280"/>
    </row>
    <row r="555" spans="3:3">
      <c r="C555" s="280"/>
    </row>
    <row r="556" spans="3:3">
      <c r="C556" s="280"/>
    </row>
    <row r="557" spans="3:3">
      <c r="C557" s="280"/>
    </row>
    <row r="558" spans="3:3">
      <c r="C558" s="280"/>
    </row>
    <row r="559" spans="3:3">
      <c r="C559" s="280"/>
    </row>
    <row r="560" spans="3:3">
      <c r="C560" s="280"/>
    </row>
    <row r="561" spans="3:3">
      <c r="C561" s="280"/>
    </row>
    <row r="562" spans="3:3">
      <c r="C562" s="280"/>
    </row>
    <row r="563" spans="3:3">
      <c r="C563" s="280"/>
    </row>
    <row r="564" spans="3:3">
      <c r="C564" s="280"/>
    </row>
    <row r="565" spans="3:3">
      <c r="C565" s="280"/>
    </row>
    <row r="566" spans="3:3">
      <c r="C566" s="280"/>
    </row>
    <row r="567" spans="3:3">
      <c r="C567" s="280"/>
    </row>
    <row r="568" spans="3:3">
      <c r="C568" s="280"/>
    </row>
    <row r="569" spans="3:3">
      <c r="C569" s="280"/>
    </row>
    <row r="570" spans="3:3">
      <c r="C570" s="280"/>
    </row>
    <row r="571" spans="3:3">
      <c r="C571" s="280"/>
    </row>
    <row r="572" spans="3:3">
      <c r="C572" s="280"/>
    </row>
    <row r="573" spans="3:3">
      <c r="C573" s="280"/>
    </row>
    <row r="574" spans="3:3">
      <c r="C574" s="280"/>
    </row>
    <row r="575" spans="3:3">
      <c r="C575" s="280"/>
    </row>
    <row r="576" spans="3:3">
      <c r="C576" s="280"/>
    </row>
    <row r="577" spans="3:3">
      <c r="C577" s="280"/>
    </row>
    <row r="578" spans="3:3">
      <c r="C578" s="280"/>
    </row>
    <row r="579" spans="3:3">
      <c r="C579" s="280"/>
    </row>
    <row r="580" spans="3:3">
      <c r="C580" s="280"/>
    </row>
    <row r="581" spans="3:3">
      <c r="C581" s="280"/>
    </row>
    <row r="582" spans="3:3">
      <c r="C582" s="280"/>
    </row>
    <row r="583" spans="3:3">
      <c r="C583" s="280"/>
    </row>
    <row r="584" spans="3:3">
      <c r="C584" s="280"/>
    </row>
    <row r="585" spans="3:3">
      <c r="C585" s="280"/>
    </row>
    <row r="586" spans="3:3">
      <c r="C586" s="280"/>
    </row>
    <row r="587" spans="3:3">
      <c r="C587" s="280"/>
    </row>
    <row r="588" spans="3:3">
      <c r="C588" s="280"/>
    </row>
    <row r="589" spans="3:3">
      <c r="C589" s="280"/>
    </row>
    <row r="590" spans="3:3">
      <c r="C590" s="280"/>
    </row>
    <row r="591" spans="3:3">
      <c r="C591" s="280"/>
    </row>
    <row r="592" spans="3:3">
      <c r="C592" s="280"/>
    </row>
    <row r="593" spans="3:3">
      <c r="C593" s="280"/>
    </row>
    <row r="594" spans="3:3">
      <c r="C594" s="280"/>
    </row>
    <row r="595" spans="3:3">
      <c r="C595" s="280"/>
    </row>
    <row r="596" spans="3:3">
      <c r="C596" s="280"/>
    </row>
    <row r="597" spans="3:3">
      <c r="C597" s="280"/>
    </row>
    <row r="598" spans="3:3">
      <c r="C598" s="280"/>
    </row>
    <row r="599" spans="3:3">
      <c r="C599" s="280"/>
    </row>
    <row r="600" spans="3:3">
      <c r="C600" s="280"/>
    </row>
    <row r="601" spans="3:3">
      <c r="C601" s="280"/>
    </row>
    <row r="602" spans="3:3">
      <c r="C602" s="280"/>
    </row>
    <row r="603" spans="3:3">
      <c r="C603" s="280"/>
    </row>
    <row r="604" spans="3:3">
      <c r="C604" s="280"/>
    </row>
    <row r="605" spans="3:3">
      <c r="C605" s="280"/>
    </row>
    <row r="606" spans="3:3">
      <c r="C606" s="280"/>
    </row>
    <row r="607" spans="3:3">
      <c r="C607" s="280"/>
    </row>
    <row r="608" spans="3:3">
      <c r="C608" s="280"/>
    </row>
    <row r="609" spans="3:3">
      <c r="C609" s="280"/>
    </row>
    <row r="610" spans="3:3">
      <c r="C610" s="280"/>
    </row>
    <row r="611" spans="3:3">
      <c r="C611" s="280"/>
    </row>
    <row r="612" spans="3:3">
      <c r="C612" s="280"/>
    </row>
    <row r="613" spans="3:3">
      <c r="C613" s="280"/>
    </row>
    <row r="614" spans="3:3">
      <c r="C614" s="280"/>
    </row>
    <row r="615" spans="3:3">
      <c r="C615" s="280"/>
    </row>
    <row r="616" spans="3:3">
      <c r="C616" s="280"/>
    </row>
    <row r="617" spans="3:3">
      <c r="C617" s="280"/>
    </row>
    <row r="618" spans="3:3">
      <c r="C618" s="280"/>
    </row>
    <row r="619" spans="3:3">
      <c r="C619" s="280"/>
    </row>
    <row r="620" spans="3:3">
      <c r="C620" s="280"/>
    </row>
    <row r="621" spans="3:3">
      <c r="C621" s="280"/>
    </row>
    <row r="622" spans="3:3">
      <c r="C622" s="280"/>
    </row>
    <row r="623" spans="3:3">
      <c r="C623" s="280"/>
    </row>
    <row r="624" spans="3:3">
      <c r="C624" s="280"/>
    </row>
    <row r="625" spans="3:3">
      <c r="C625" s="280"/>
    </row>
    <row r="626" spans="3:3">
      <c r="C626" s="280"/>
    </row>
    <row r="627" spans="3:3">
      <c r="C627" s="280"/>
    </row>
    <row r="628" spans="3:3">
      <c r="C628" s="280"/>
    </row>
    <row r="629" spans="3:3">
      <c r="C629" s="280"/>
    </row>
    <row r="630" spans="3:3">
      <c r="C630" s="280"/>
    </row>
    <row r="631" spans="3:3">
      <c r="C631" s="280"/>
    </row>
    <row r="632" spans="3:3">
      <c r="C632" s="280"/>
    </row>
    <row r="633" spans="3:3">
      <c r="C633" s="280"/>
    </row>
    <row r="634" spans="3:3">
      <c r="C634" s="280"/>
    </row>
    <row r="635" spans="3:3">
      <c r="C635" s="280"/>
    </row>
    <row r="636" spans="3:3">
      <c r="C636" s="280"/>
    </row>
    <row r="637" spans="3:3">
      <c r="C637" s="280"/>
    </row>
    <row r="638" spans="3:3">
      <c r="C638" s="280"/>
    </row>
    <row r="639" spans="3:3">
      <c r="C639" s="280"/>
    </row>
    <row r="640" spans="3:3">
      <c r="C640" s="280"/>
    </row>
    <row r="641" spans="3:3">
      <c r="C641" s="280"/>
    </row>
    <row r="642" spans="3:3">
      <c r="C642" s="280"/>
    </row>
    <row r="643" spans="3:3">
      <c r="C643" s="280"/>
    </row>
    <row r="644" spans="3:3">
      <c r="C644" s="280"/>
    </row>
    <row r="645" spans="3:3">
      <c r="C645" s="280"/>
    </row>
    <row r="646" spans="3:3">
      <c r="C646" s="280"/>
    </row>
    <row r="647" spans="3:3">
      <c r="C647" s="280"/>
    </row>
    <row r="648" spans="3:3">
      <c r="C648" s="280"/>
    </row>
    <row r="649" spans="3:3">
      <c r="C649" s="280"/>
    </row>
    <row r="650" spans="3:3">
      <c r="C650" s="280"/>
    </row>
    <row r="651" spans="3:3">
      <c r="C651" s="280"/>
    </row>
    <row r="652" spans="3:3">
      <c r="C652" s="280"/>
    </row>
    <row r="653" spans="3:3">
      <c r="C653" s="280"/>
    </row>
    <row r="654" spans="3:3">
      <c r="C654" s="280"/>
    </row>
    <row r="655" spans="3:3">
      <c r="C655" s="280"/>
    </row>
    <row r="656" spans="3:3">
      <c r="C656" s="280"/>
    </row>
    <row r="657" spans="3:3">
      <c r="C657" s="280"/>
    </row>
    <row r="658" spans="3:3">
      <c r="C658" s="280"/>
    </row>
    <row r="659" spans="3:3">
      <c r="C659" s="280"/>
    </row>
    <row r="660" spans="3:3">
      <c r="C660" s="280"/>
    </row>
    <row r="661" spans="3:3">
      <c r="C661" s="280"/>
    </row>
    <row r="662" spans="3:3">
      <c r="C662" s="280"/>
    </row>
    <row r="663" spans="3:3">
      <c r="C663" s="280"/>
    </row>
    <row r="664" spans="3:3">
      <c r="C664" s="280"/>
    </row>
    <row r="665" spans="3:3">
      <c r="C665" s="280"/>
    </row>
    <row r="666" spans="3:3">
      <c r="C666" s="280"/>
    </row>
    <row r="667" spans="3:3">
      <c r="C667" s="280"/>
    </row>
    <row r="668" spans="3:3">
      <c r="C668" s="280"/>
    </row>
    <row r="669" spans="3:3">
      <c r="C669" s="280"/>
    </row>
    <row r="670" spans="3:3">
      <c r="C670" s="280"/>
    </row>
    <row r="671" spans="3:3">
      <c r="C671" s="280"/>
    </row>
    <row r="672" spans="3:3">
      <c r="C672" s="280"/>
    </row>
    <row r="673" spans="3:3">
      <c r="C673" s="280"/>
    </row>
    <row r="674" spans="3:3">
      <c r="C674" s="280"/>
    </row>
    <row r="675" spans="3:3">
      <c r="C675" s="280"/>
    </row>
    <row r="676" spans="3:3">
      <c r="C676" s="280"/>
    </row>
    <row r="677" spans="3:3">
      <c r="C677" s="280"/>
    </row>
    <row r="678" spans="3:3">
      <c r="C678" s="280"/>
    </row>
    <row r="679" spans="3:3">
      <c r="C679" s="280"/>
    </row>
    <row r="680" spans="3:3">
      <c r="C680" s="280"/>
    </row>
    <row r="681" spans="3:3">
      <c r="C681" s="280"/>
    </row>
    <row r="682" spans="3:3">
      <c r="C682" s="280"/>
    </row>
    <row r="683" spans="3:3">
      <c r="C683" s="280"/>
    </row>
    <row r="684" spans="3:3">
      <c r="C684" s="280"/>
    </row>
    <row r="685" spans="3:3">
      <c r="C685" s="280"/>
    </row>
    <row r="686" spans="3:3">
      <c r="C686" s="280"/>
    </row>
    <row r="687" spans="3:3">
      <c r="C687" s="280"/>
    </row>
    <row r="688" spans="3:3">
      <c r="C688" s="280"/>
    </row>
    <row r="689" spans="3:3">
      <c r="C689" s="280"/>
    </row>
    <row r="690" spans="3:3">
      <c r="C690" s="280"/>
    </row>
    <row r="691" spans="3:3">
      <c r="C691" s="280"/>
    </row>
    <row r="692" spans="3:3">
      <c r="C692" s="280"/>
    </row>
    <row r="693" spans="3:3">
      <c r="C693" s="280"/>
    </row>
    <row r="694" spans="3:3">
      <c r="C694" s="280"/>
    </row>
    <row r="695" spans="3:3">
      <c r="C695" s="280"/>
    </row>
    <row r="696" spans="3:3">
      <c r="C696" s="280"/>
    </row>
    <row r="697" spans="3:3">
      <c r="C697" s="280"/>
    </row>
    <row r="698" spans="3:3">
      <c r="C698" s="280"/>
    </row>
    <row r="699" spans="3:3">
      <c r="C699" s="280"/>
    </row>
    <row r="700" spans="3:3">
      <c r="C700" s="280"/>
    </row>
    <row r="701" spans="3:3">
      <c r="C701" s="280"/>
    </row>
    <row r="702" spans="3:3">
      <c r="C702" s="280"/>
    </row>
    <row r="703" spans="3:3">
      <c r="C703" s="280"/>
    </row>
    <row r="704" spans="3:3">
      <c r="C704" s="280"/>
    </row>
    <row r="705" spans="3:3">
      <c r="C705" s="280"/>
    </row>
    <row r="706" spans="3:3">
      <c r="C706" s="280"/>
    </row>
    <row r="707" spans="3:3">
      <c r="C707" s="280"/>
    </row>
    <row r="708" spans="3:3">
      <c r="C708" s="280"/>
    </row>
    <row r="709" spans="3:3">
      <c r="C709" s="280"/>
    </row>
    <row r="710" spans="3:3">
      <c r="C710" s="280"/>
    </row>
    <row r="711" spans="3:3">
      <c r="C711" s="280"/>
    </row>
    <row r="712" spans="3:3">
      <c r="C712" s="280"/>
    </row>
    <row r="713" spans="3:3">
      <c r="C713" s="280"/>
    </row>
    <row r="714" spans="3:3">
      <c r="C714" s="280"/>
    </row>
    <row r="715" spans="3:3">
      <c r="C715" s="280"/>
    </row>
    <row r="716" spans="3:3">
      <c r="C716" s="280"/>
    </row>
    <row r="717" spans="3:3">
      <c r="C717" s="280"/>
    </row>
    <row r="718" spans="3:3">
      <c r="C718" s="280"/>
    </row>
    <row r="719" spans="3:3">
      <c r="C719" s="280"/>
    </row>
    <row r="720" spans="3:3">
      <c r="C720" s="280"/>
    </row>
    <row r="721" spans="3:3">
      <c r="C721" s="280"/>
    </row>
    <row r="722" spans="3:3">
      <c r="C722" s="280"/>
    </row>
    <row r="723" spans="3:3">
      <c r="C723" s="280"/>
    </row>
    <row r="724" spans="3:3">
      <c r="C724" s="280"/>
    </row>
    <row r="725" spans="3:3">
      <c r="C725" s="280"/>
    </row>
    <row r="726" spans="3:3">
      <c r="C726" s="280"/>
    </row>
    <row r="727" spans="3:3">
      <c r="C727" s="280"/>
    </row>
    <row r="728" spans="3:3">
      <c r="C728" s="280"/>
    </row>
    <row r="729" spans="3:3">
      <c r="C729" s="280"/>
    </row>
    <row r="730" spans="3:3">
      <c r="C730" s="280"/>
    </row>
    <row r="731" spans="3:3">
      <c r="C731" s="280"/>
    </row>
    <row r="732" spans="3:3">
      <c r="C732" s="280"/>
    </row>
    <row r="733" spans="3:3">
      <c r="C733" s="280"/>
    </row>
    <row r="734" spans="3:3">
      <c r="C734" s="280"/>
    </row>
    <row r="735" spans="3:3">
      <c r="C735" s="280"/>
    </row>
    <row r="736" spans="3:3">
      <c r="C736" s="280"/>
    </row>
    <row r="737" spans="3:3">
      <c r="C737" s="280"/>
    </row>
    <row r="738" spans="3:3">
      <c r="C738" s="280"/>
    </row>
    <row r="739" spans="3:3">
      <c r="C739" s="280"/>
    </row>
    <row r="740" spans="3:3">
      <c r="C740" s="280"/>
    </row>
    <row r="741" spans="3:3">
      <c r="C741" s="280"/>
    </row>
    <row r="742" spans="3:3">
      <c r="C742" s="280"/>
    </row>
    <row r="743" spans="3:3">
      <c r="C743" s="280"/>
    </row>
    <row r="744" spans="3:3">
      <c r="C744" s="280"/>
    </row>
    <row r="745" spans="3:3">
      <c r="C745" s="280"/>
    </row>
    <row r="746" spans="3:3">
      <c r="C746" s="280"/>
    </row>
    <row r="747" spans="3:3">
      <c r="C747" s="280"/>
    </row>
    <row r="748" spans="3:3">
      <c r="C748" s="280"/>
    </row>
    <row r="749" spans="3:3">
      <c r="C749" s="280"/>
    </row>
    <row r="750" spans="3:3">
      <c r="C750" s="280"/>
    </row>
    <row r="751" spans="3:3">
      <c r="C751" s="280"/>
    </row>
    <row r="752" spans="3:3">
      <c r="C752" s="280"/>
    </row>
    <row r="753" spans="3:3">
      <c r="C753" s="280"/>
    </row>
    <row r="754" spans="3:3">
      <c r="C754" s="280"/>
    </row>
    <row r="755" spans="3:3">
      <c r="C755" s="280"/>
    </row>
    <row r="756" spans="3:3">
      <c r="C756" s="280"/>
    </row>
    <row r="757" spans="3:3">
      <c r="C757" s="280"/>
    </row>
    <row r="758" spans="3:3">
      <c r="C758" s="280"/>
    </row>
    <row r="759" spans="3:3">
      <c r="C759" s="280"/>
    </row>
    <row r="760" spans="3:3">
      <c r="C760" s="280"/>
    </row>
    <row r="761" spans="3:3">
      <c r="C761" s="280"/>
    </row>
    <row r="762" spans="3:3">
      <c r="C762" s="280"/>
    </row>
    <row r="763" spans="3:3">
      <c r="C763" s="280"/>
    </row>
    <row r="764" spans="3:3">
      <c r="C764" s="280"/>
    </row>
    <row r="765" spans="3:3">
      <c r="C765" s="280"/>
    </row>
    <row r="766" spans="3:3">
      <c r="C766" s="280"/>
    </row>
    <row r="767" spans="3:3">
      <c r="C767" s="280"/>
    </row>
    <row r="768" spans="3:3">
      <c r="C768" s="280"/>
    </row>
    <row r="769" spans="3:3">
      <c r="C769" s="280"/>
    </row>
    <row r="770" spans="3:3">
      <c r="C770" s="280"/>
    </row>
    <row r="771" spans="3:3">
      <c r="C771" s="280"/>
    </row>
    <row r="772" spans="3:3">
      <c r="C772" s="280"/>
    </row>
    <row r="773" spans="3:3">
      <c r="C773" s="280"/>
    </row>
    <row r="774" spans="3:3">
      <c r="C774" s="280"/>
    </row>
    <row r="775" spans="3:3">
      <c r="C775" s="280"/>
    </row>
    <row r="776" spans="3:3">
      <c r="C776" s="280"/>
    </row>
    <row r="777" spans="3:3">
      <c r="C777" s="280"/>
    </row>
    <row r="778" spans="3:3">
      <c r="C778" s="280"/>
    </row>
    <row r="779" spans="3:3">
      <c r="C779" s="280"/>
    </row>
    <row r="780" spans="3:3">
      <c r="C780" s="280"/>
    </row>
    <row r="781" spans="3:3">
      <c r="C781" s="280"/>
    </row>
    <row r="782" spans="3:3">
      <c r="C782" s="280"/>
    </row>
    <row r="783" spans="3:3">
      <c r="C783" s="280"/>
    </row>
    <row r="784" spans="3:3">
      <c r="C784" s="280"/>
    </row>
    <row r="785" spans="3:3">
      <c r="C785" s="280"/>
    </row>
    <row r="786" spans="3:3">
      <c r="C786" s="280"/>
    </row>
    <row r="787" spans="3:3">
      <c r="C787" s="280"/>
    </row>
    <row r="788" spans="3:3">
      <c r="C788" s="280"/>
    </row>
    <row r="789" spans="3:3">
      <c r="C789" s="280"/>
    </row>
    <row r="790" spans="3:3">
      <c r="C790" s="280"/>
    </row>
    <row r="791" spans="3:3">
      <c r="C791" s="280"/>
    </row>
    <row r="792" spans="3:3">
      <c r="C792" s="280"/>
    </row>
    <row r="793" spans="3:3">
      <c r="C793" s="280"/>
    </row>
    <row r="794" spans="3:3">
      <c r="C794" s="280"/>
    </row>
    <row r="795" spans="3:3">
      <c r="C795" s="280"/>
    </row>
    <row r="796" spans="3:3">
      <c r="C796" s="280"/>
    </row>
    <row r="797" spans="3:3">
      <c r="C797" s="280"/>
    </row>
    <row r="798" spans="3:3">
      <c r="C798" s="280"/>
    </row>
    <row r="799" spans="3:3">
      <c r="C799" s="280"/>
    </row>
    <row r="800" spans="3:3">
      <c r="C800" s="280"/>
    </row>
    <row r="801" spans="3:3">
      <c r="C801" s="280"/>
    </row>
    <row r="802" spans="3:3">
      <c r="C802" s="280"/>
    </row>
    <row r="803" spans="3:3">
      <c r="C803" s="280"/>
    </row>
    <row r="804" spans="3:3">
      <c r="C804" s="280"/>
    </row>
    <row r="805" spans="3:3">
      <c r="C805" s="280"/>
    </row>
    <row r="806" spans="3:3">
      <c r="C806" s="280"/>
    </row>
    <row r="807" spans="3:3">
      <c r="C807" s="280"/>
    </row>
    <row r="808" spans="3:3">
      <c r="C808" s="280"/>
    </row>
    <row r="809" spans="3:3">
      <c r="C809" s="280"/>
    </row>
    <row r="810" spans="3:3">
      <c r="C810" s="280"/>
    </row>
    <row r="811" spans="3:3">
      <c r="C811" s="280"/>
    </row>
    <row r="812" spans="3:3">
      <c r="C812" s="280"/>
    </row>
    <row r="813" spans="3:3">
      <c r="C813" s="280"/>
    </row>
    <row r="814" spans="3:3">
      <c r="C814" s="280"/>
    </row>
    <row r="815" spans="3:3">
      <c r="C815" s="280"/>
    </row>
    <row r="816" spans="3:3">
      <c r="C816" s="280"/>
    </row>
    <row r="817" spans="3:3">
      <c r="C817" s="280"/>
    </row>
    <row r="818" spans="3:3">
      <c r="C818" s="280"/>
    </row>
    <row r="819" spans="3:3">
      <c r="C819" s="280"/>
    </row>
    <row r="820" spans="3:3">
      <c r="C820" s="280"/>
    </row>
    <row r="821" spans="3:3">
      <c r="C821" s="280"/>
    </row>
    <row r="822" spans="3:3">
      <c r="C822" s="280"/>
    </row>
    <row r="823" spans="3:3">
      <c r="C823" s="280"/>
    </row>
    <row r="824" spans="3:3">
      <c r="C824" s="280"/>
    </row>
    <row r="825" spans="3:3">
      <c r="C825" s="280"/>
    </row>
    <row r="826" spans="3:3">
      <c r="C826" s="280"/>
    </row>
    <row r="827" spans="3:3">
      <c r="C827" s="280"/>
    </row>
    <row r="828" spans="3:3">
      <c r="C828" s="280"/>
    </row>
    <row r="829" spans="3:3">
      <c r="C829" s="280"/>
    </row>
    <row r="830" spans="3:3">
      <c r="C830" s="280"/>
    </row>
    <row r="831" spans="3:3">
      <c r="C831" s="280"/>
    </row>
    <row r="832" spans="3:3">
      <c r="C832" s="280"/>
    </row>
    <row r="833" spans="3:3">
      <c r="C833" s="280"/>
    </row>
    <row r="834" spans="3:3">
      <c r="C834" s="280"/>
    </row>
    <row r="835" spans="3:3">
      <c r="C835" s="280"/>
    </row>
    <row r="836" spans="3:3">
      <c r="C836" s="280"/>
    </row>
    <row r="837" spans="3:3">
      <c r="C837" s="280"/>
    </row>
    <row r="838" spans="3:3">
      <c r="C838" s="280"/>
    </row>
    <row r="839" spans="3:3">
      <c r="C839" s="280"/>
    </row>
    <row r="840" spans="3:3">
      <c r="C840" s="280"/>
    </row>
    <row r="841" spans="3:3">
      <c r="C841" s="280"/>
    </row>
    <row r="842" spans="3:3">
      <c r="C842" s="280"/>
    </row>
    <row r="843" spans="3:3">
      <c r="C843" s="280"/>
    </row>
    <row r="844" spans="3:3">
      <c r="C844" s="280"/>
    </row>
    <row r="845" spans="3:3">
      <c r="C845" s="280"/>
    </row>
    <row r="846" spans="3:3">
      <c r="C846" s="280"/>
    </row>
    <row r="847" spans="3:3">
      <c r="C847" s="280"/>
    </row>
    <row r="848" spans="3:3">
      <c r="C848" s="280"/>
    </row>
    <row r="849" spans="3:3">
      <c r="C849" s="280"/>
    </row>
    <row r="850" spans="3:3">
      <c r="C850" s="280"/>
    </row>
    <row r="851" spans="3:3">
      <c r="C851" s="280"/>
    </row>
    <row r="852" spans="3:3">
      <c r="C852" s="280"/>
    </row>
    <row r="853" spans="3:3">
      <c r="C853" s="280"/>
    </row>
    <row r="854" spans="3:3">
      <c r="C854" s="280"/>
    </row>
    <row r="855" spans="3:3">
      <c r="C855" s="280"/>
    </row>
    <row r="856" spans="3:3">
      <c r="C856" s="280"/>
    </row>
    <row r="857" spans="3:3">
      <c r="C857" s="280"/>
    </row>
    <row r="858" spans="3:3">
      <c r="C858" s="280"/>
    </row>
    <row r="859" spans="3:3">
      <c r="C859" s="280"/>
    </row>
    <row r="860" spans="3:3">
      <c r="C860" s="280"/>
    </row>
    <row r="861" spans="3:3">
      <c r="C861" s="280"/>
    </row>
    <row r="862" spans="3:3">
      <c r="C862" s="280"/>
    </row>
    <row r="863" spans="3:3">
      <c r="C863" s="280"/>
    </row>
    <row r="864" spans="3:3">
      <c r="C864" s="280"/>
    </row>
    <row r="865" spans="3:3">
      <c r="C865" s="280"/>
    </row>
    <row r="866" spans="3:3">
      <c r="C866" s="280"/>
    </row>
    <row r="867" spans="3:3">
      <c r="C867" s="280"/>
    </row>
    <row r="868" spans="3:3">
      <c r="C868" s="280"/>
    </row>
    <row r="869" spans="3:3">
      <c r="C869" s="280"/>
    </row>
    <row r="870" spans="3:3">
      <c r="C870" s="280"/>
    </row>
    <row r="871" spans="3:3">
      <c r="C871" s="280"/>
    </row>
    <row r="872" spans="3:3">
      <c r="C872" s="280"/>
    </row>
    <row r="873" spans="3:3">
      <c r="C873" s="280"/>
    </row>
    <row r="874" spans="3:3">
      <c r="C874" s="280"/>
    </row>
    <row r="875" spans="3:3">
      <c r="C875" s="280"/>
    </row>
    <row r="876" spans="3:3">
      <c r="C876" s="280"/>
    </row>
    <row r="877" spans="3:3">
      <c r="C877" s="280"/>
    </row>
    <row r="878" spans="3:3">
      <c r="C878" s="280"/>
    </row>
    <row r="879" spans="3:3">
      <c r="C879" s="280"/>
    </row>
    <row r="880" spans="3:3">
      <c r="C880" s="280"/>
    </row>
    <row r="881" spans="3:3">
      <c r="C881" s="280"/>
    </row>
    <row r="882" spans="3:3">
      <c r="C882" s="280"/>
    </row>
    <row r="883" spans="3:3">
      <c r="C883" s="280"/>
    </row>
    <row r="884" spans="3:3">
      <c r="C884" s="280"/>
    </row>
    <row r="885" spans="3:3">
      <c r="C885" s="280"/>
    </row>
    <row r="886" spans="3:3">
      <c r="C886" s="280"/>
    </row>
    <row r="887" spans="3:3">
      <c r="C887" s="280"/>
    </row>
    <row r="888" spans="3:3">
      <c r="C888" s="280"/>
    </row>
    <row r="889" spans="3:3">
      <c r="C889" s="280"/>
    </row>
    <row r="890" spans="3:3">
      <c r="C890" s="280"/>
    </row>
    <row r="891" spans="3:3">
      <c r="C891" s="280"/>
    </row>
    <row r="892" spans="3:3">
      <c r="C892" s="280"/>
    </row>
    <row r="893" spans="3:3">
      <c r="C893" s="280"/>
    </row>
    <row r="894" spans="3:3">
      <c r="C894" s="280"/>
    </row>
    <row r="895" spans="3:3">
      <c r="C895" s="280"/>
    </row>
    <row r="896" spans="3:3">
      <c r="C896" s="280"/>
    </row>
    <row r="897" spans="3:3">
      <c r="C897" s="280"/>
    </row>
    <row r="898" spans="3:3">
      <c r="C898" s="280"/>
    </row>
    <row r="899" spans="3:3">
      <c r="C899" s="280"/>
    </row>
    <row r="900" spans="3:3">
      <c r="C900" s="280"/>
    </row>
    <row r="901" spans="3:3">
      <c r="C901" s="280"/>
    </row>
    <row r="902" spans="3:3">
      <c r="C902" s="280"/>
    </row>
    <row r="903" spans="3:3">
      <c r="C903" s="280"/>
    </row>
    <row r="904" spans="3:3">
      <c r="C904" s="280"/>
    </row>
    <row r="905" spans="3:3">
      <c r="C905" s="280"/>
    </row>
    <row r="906" spans="3:3">
      <c r="C906" s="280"/>
    </row>
    <row r="907" spans="3:3">
      <c r="C907" s="280"/>
    </row>
    <row r="908" spans="3:3">
      <c r="C908" s="280"/>
    </row>
    <row r="909" spans="3:3">
      <c r="C909" s="280"/>
    </row>
    <row r="910" spans="3:3">
      <c r="C910" s="280"/>
    </row>
    <row r="911" spans="3:3">
      <c r="C911" s="280"/>
    </row>
    <row r="912" spans="3:3">
      <c r="C912" s="280"/>
    </row>
    <row r="913" spans="3:3">
      <c r="C913" s="280"/>
    </row>
    <row r="914" spans="3:3">
      <c r="C914" s="280"/>
    </row>
    <row r="915" spans="3:3">
      <c r="C915" s="280"/>
    </row>
    <row r="916" spans="3:3">
      <c r="C916" s="280"/>
    </row>
    <row r="917" spans="3:3">
      <c r="C917" s="280"/>
    </row>
    <row r="918" spans="3:3">
      <c r="C918" s="280"/>
    </row>
    <row r="919" spans="3:3">
      <c r="C919" s="280"/>
    </row>
    <row r="920" spans="3:3">
      <c r="C920" s="280"/>
    </row>
    <row r="921" spans="3:3">
      <c r="C921" s="280"/>
    </row>
    <row r="922" spans="3:3">
      <c r="C922" s="280"/>
    </row>
    <row r="923" spans="3:3">
      <c r="C923" s="280"/>
    </row>
    <row r="924" spans="3:3">
      <c r="C924" s="280"/>
    </row>
    <row r="925" spans="3:3">
      <c r="C925" s="280"/>
    </row>
    <row r="926" spans="3:3">
      <c r="C926" s="280"/>
    </row>
    <row r="927" spans="3:3">
      <c r="C927" s="280"/>
    </row>
    <row r="928" spans="3:3">
      <c r="C928" s="280"/>
    </row>
    <row r="929" spans="3:3">
      <c r="C929" s="280"/>
    </row>
    <row r="930" spans="3:3">
      <c r="C930" s="280"/>
    </row>
    <row r="931" spans="3:3">
      <c r="C931" s="280"/>
    </row>
    <row r="932" spans="3:3">
      <c r="C932" s="280"/>
    </row>
    <row r="933" spans="3:3">
      <c r="C933" s="280"/>
    </row>
    <row r="934" spans="3:3">
      <c r="C934" s="280"/>
    </row>
    <row r="935" spans="3:3">
      <c r="C935" s="280"/>
    </row>
    <row r="936" spans="3:3">
      <c r="C936" s="280"/>
    </row>
    <row r="937" spans="3:3">
      <c r="C937" s="280"/>
    </row>
    <row r="938" spans="3:3">
      <c r="C938" s="280"/>
    </row>
    <row r="939" spans="3:3">
      <c r="C939" s="280"/>
    </row>
    <row r="940" spans="3:3">
      <c r="C940" s="280"/>
    </row>
    <row r="941" spans="3:3">
      <c r="C941" s="280"/>
    </row>
    <row r="942" spans="3:3">
      <c r="C942" s="280"/>
    </row>
    <row r="943" spans="3:3">
      <c r="C943" s="280"/>
    </row>
    <row r="944" spans="3:3">
      <c r="C944" s="280"/>
    </row>
    <row r="945" spans="3:3">
      <c r="C945" s="280"/>
    </row>
    <row r="946" spans="3:3">
      <c r="C946" s="280"/>
    </row>
    <row r="947" spans="3:3">
      <c r="C947" s="280"/>
    </row>
    <row r="948" spans="3:3">
      <c r="C948" s="280"/>
    </row>
    <row r="949" spans="3:3">
      <c r="C949" s="280"/>
    </row>
    <row r="950" spans="3:3">
      <c r="C950" s="280"/>
    </row>
    <row r="951" spans="3:3">
      <c r="C951" s="280"/>
    </row>
    <row r="952" spans="3:3">
      <c r="C952" s="280"/>
    </row>
    <row r="953" spans="3:3">
      <c r="C953" s="280"/>
    </row>
    <row r="954" spans="3:3">
      <c r="C954" s="280"/>
    </row>
    <row r="955" spans="3:3">
      <c r="C955" s="280"/>
    </row>
    <row r="956" spans="3:3">
      <c r="C956" s="280"/>
    </row>
    <row r="957" spans="3:3">
      <c r="C957" s="280"/>
    </row>
    <row r="958" spans="3:3">
      <c r="C958" s="280"/>
    </row>
    <row r="959" spans="3:3">
      <c r="C959" s="280"/>
    </row>
    <row r="960" spans="3:3">
      <c r="C960" s="280"/>
    </row>
    <row r="961" spans="3:3">
      <c r="C961" s="280"/>
    </row>
    <row r="962" spans="3:3">
      <c r="C962" s="280"/>
    </row>
    <row r="963" spans="3:3">
      <c r="C963" s="280"/>
    </row>
    <row r="964" spans="3:3">
      <c r="C964" s="280"/>
    </row>
    <row r="965" spans="3:3">
      <c r="C965" s="280"/>
    </row>
    <row r="966" spans="3:3">
      <c r="C966" s="280"/>
    </row>
    <row r="967" spans="3:3">
      <c r="C967" s="280"/>
    </row>
    <row r="968" spans="3:3">
      <c r="C968" s="280"/>
    </row>
    <row r="969" spans="3:3">
      <c r="C969" s="280"/>
    </row>
    <row r="970" spans="3:3">
      <c r="C970" s="280"/>
    </row>
    <row r="971" spans="3:3">
      <c r="C971" s="280"/>
    </row>
    <row r="972" spans="3:3">
      <c r="C972" s="280"/>
    </row>
    <row r="973" spans="3:3">
      <c r="C973" s="280"/>
    </row>
    <row r="974" spans="3:3">
      <c r="C974" s="280"/>
    </row>
    <row r="975" spans="3:3">
      <c r="C975" s="280"/>
    </row>
    <row r="976" spans="3:3">
      <c r="C976" s="280"/>
    </row>
    <row r="977" spans="3:3">
      <c r="C977" s="280"/>
    </row>
    <row r="978" spans="3:3">
      <c r="C978" s="280"/>
    </row>
  </sheetData>
  <autoFilter ref="A1:A978"/>
  <sortState ref="A1:F1">
    <sortCondition ref="A1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1"/>
  </sheetPr>
  <dimension ref="A1:U129"/>
  <sheetViews>
    <sheetView workbookViewId="0">
      <pane ySplit="1" topLeftCell="A2" activePane="bottomLeft" state="frozen"/>
      <selection activeCell="D19" sqref="D19"/>
      <selection pane="bottomLeft" activeCell="D19" sqref="D19"/>
    </sheetView>
  </sheetViews>
  <sheetFormatPr defaultColWidth="8.7109375" defaultRowHeight="15"/>
  <cols>
    <col min="1" max="2" width="8.7109375" style="103"/>
    <col min="3" max="3" width="8.140625" style="103" bestFit="1" customWidth="1"/>
    <col min="4" max="4" width="7.85546875" style="103" hidden="1" customWidth="1"/>
    <col min="5" max="5" width="15.28515625" style="103" hidden="1" customWidth="1"/>
    <col min="6" max="6" width="37.140625" style="103" bestFit="1" customWidth="1"/>
    <col min="7" max="7" width="8.28515625" style="103" bestFit="1" customWidth="1"/>
    <col min="8" max="8" width="8.42578125" style="103" bestFit="1" customWidth="1"/>
    <col min="9" max="9" width="5.42578125" style="103" bestFit="1" customWidth="1"/>
    <col min="10" max="10" width="8.42578125" style="103" bestFit="1" customWidth="1"/>
    <col min="11" max="11" width="7.85546875" style="103" hidden="1" customWidth="1"/>
    <col min="12" max="12" width="19.85546875" style="103" hidden="1" customWidth="1"/>
    <col min="13" max="13" width="35.7109375" style="103" hidden="1" customWidth="1"/>
    <col min="14" max="14" width="24.42578125" style="103" bestFit="1" customWidth="1"/>
    <col min="15" max="15" width="10.28515625" style="103" hidden="1" customWidth="1"/>
    <col min="16" max="16" width="12.140625" style="103" hidden="1" customWidth="1"/>
    <col min="17" max="17" width="26.85546875" style="103" bestFit="1" customWidth="1"/>
    <col min="18" max="18" width="8.42578125" style="103" bestFit="1" customWidth="1"/>
    <col min="19" max="19" width="26.5703125" style="103" hidden="1" customWidth="1"/>
    <col min="20" max="20" width="20.140625" style="103" hidden="1" customWidth="1"/>
    <col min="21" max="16384" width="8.7109375" style="103"/>
  </cols>
  <sheetData>
    <row r="1" spans="1:21">
      <c r="A1" s="108" t="s">
        <v>605</v>
      </c>
      <c r="B1" s="109"/>
      <c r="C1" s="103" t="s">
        <v>52</v>
      </c>
      <c r="D1" s="103" t="s">
        <v>227</v>
      </c>
      <c r="E1" s="103" t="s">
        <v>228</v>
      </c>
      <c r="F1" s="103" t="s">
        <v>229</v>
      </c>
      <c r="G1" s="103" t="s">
        <v>230</v>
      </c>
      <c r="H1" s="103" t="s">
        <v>231</v>
      </c>
      <c r="I1" s="103" t="s">
        <v>140</v>
      </c>
      <c r="J1" s="103" t="s">
        <v>232</v>
      </c>
      <c r="K1" s="103" t="s">
        <v>51</v>
      </c>
      <c r="L1" s="103" t="s">
        <v>233</v>
      </c>
      <c r="M1" s="103" t="s">
        <v>234</v>
      </c>
      <c r="N1" s="103" t="s">
        <v>235</v>
      </c>
      <c r="O1" s="103" t="s">
        <v>236</v>
      </c>
      <c r="P1" s="103" t="s">
        <v>62</v>
      </c>
      <c r="Q1" s="103" t="s">
        <v>237</v>
      </c>
      <c r="R1" s="103" t="s">
        <v>238</v>
      </c>
      <c r="S1" s="103" t="s">
        <v>239</v>
      </c>
      <c r="T1" s="103" t="s">
        <v>240</v>
      </c>
      <c r="U1" s="108" t="s">
        <v>603</v>
      </c>
    </row>
    <row r="2" spans="1:21">
      <c r="A2" s="108" t="s">
        <v>604</v>
      </c>
      <c r="B2" s="109"/>
      <c r="C2" s="104">
        <v>43832</v>
      </c>
      <c r="D2" s="105">
        <v>0.47447916666666662</v>
      </c>
      <c r="E2" s="103" t="s">
        <v>241</v>
      </c>
      <c r="F2" s="103" t="s">
        <v>266</v>
      </c>
      <c r="G2" s="103" t="s">
        <v>275</v>
      </c>
      <c r="H2" s="103">
        <v>17.989999999999998</v>
      </c>
      <c r="I2" s="103">
        <v>-0.97</v>
      </c>
      <c r="J2" s="103">
        <v>17.02</v>
      </c>
      <c r="K2" s="103">
        <v>380.91</v>
      </c>
      <c r="L2" s="103" t="s">
        <v>276</v>
      </c>
      <c r="M2" s="103" t="s">
        <v>277</v>
      </c>
      <c r="N2" s="103" t="s">
        <v>278</v>
      </c>
      <c r="Q2" s="103">
        <v>0</v>
      </c>
      <c r="R2" s="103">
        <v>0</v>
      </c>
      <c r="S2" s="103" t="s">
        <v>245</v>
      </c>
      <c r="T2" s="103" t="s">
        <v>246</v>
      </c>
      <c r="U2" s="103">
        <v>17.989999999999998</v>
      </c>
    </row>
    <row r="3" spans="1:21">
      <c r="A3" s="108" t="s">
        <v>604</v>
      </c>
      <c r="B3" s="109"/>
      <c r="C3" s="104">
        <v>43834</v>
      </c>
      <c r="D3" s="105">
        <v>0.63278935185185181</v>
      </c>
      <c r="E3" s="103" t="s">
        <v>241</v>
      </c>
      <c r="F3" s="103" t="s">
        <v>266</v>
      </c>
      <c r="G3" s="103" t="s">
        <v>275</v>
      </c>
      <c r="H3" s="103">
        <v>18.89</v>
      </c>
      <c r="I3" s="103">
        <v>-0.85</v>
      </c>
      <c r="J3" s="103">
        <v>18.04</v>
      </c>
      <c r="K3" s="103">
        <v>398.95</v>
      </c>
      <c r="L3" s="103" t="s">
        <v>280</v>
      </c>
      <c r="M3" s="103" t="s">
        <v>281</v>
      </c>
      <c r="N3" s="103" t="s">
        <v>282</v>
      </c>
      <c r="Q3" s="103">
        <v>0</v>
      </c>
      <c r="R3" s="103">
        <v>0</v>
      </c>
      <c r="T3" s="103" t="s">
        <v>249</v>
      </c>
    </row>
    <row r="4" spans="1:21">
      <c r="A4" s="108" t="s">
        <v>604</v>
      </c>
      <c r="B4" s="109"/>
      <c r="C4" s="104">
        <v>43835</v>
      </c>
      <c r="D4" s="105">
        <v>0.65535879629629623</v>
      </c>
      <c r="E4" s="103" t="s">
        <v>241</v>
      </c>
      <c r="F4" s="103" t="s">
        <v>266</v>
      </c>
      <c r="G4" s="103" t="s">
        <v>275</v>
      </c>
      <c r="H4" s="103">
        <v>21.99</v>
      </c>
      <c r="I4" s="103">
        <v>-1.1599999999999999</v>
      </c>
      <c r="J4" s="103">
        <v>20.83</v>
      </c>
      <c r="K4" s="103">
        <v>419.78</v>
      </c>
      <c r="L4" s="103" t="s">
        <v>284</v>
      </c>
      <c r="M4" s="103" t="s">
        <v>285</v>
      </c>
      <c r="N4" s="103" t="s">
        <v>286</v>
      </c>
      <c r="Q4" s="103">
        <v>0</v>
      </c>
      <c r="R4" s="103">
        <v>0</v>
      </c>
      <c r="T4" s="103" t="s">
        <v>249</v>
      </c>
    </row>
    <row r="5" spans="1:21">
      <c r="A5" s="108" t="s">
        <v>604</v>
      </c>
      <c r="B5" s="109"/>
      <c r="C5" s="104">
        <v>43835</v>
      </c>
      <c r="D5" s="105">
        <v>0.66685185185185192</v>
      </c>
      <c r="E5" s="103" t="s">
        <v>241</v>
      </c>
      <c r="F5" s="103" t="s">
        <v>266</v>
      </c>
      <c r="G5" s="103" t="s">
        <v>275</v>
      </c>
      <c r="H5" s="103">
        <v>21.99</v>
      </c>
      <c r="I5" s="103">
        <v>-1.1599999999999999</v>
      </c>
      <c r="J5" s="103">
        <v>20.83</v>
      </c>
      <c r="K5" s="103">
        <v>440.61</v>
      </c>
      <c r="L5" s="103" t="s">
        <v>288</v>
      </c>
      <c r="M5" s="103" t="s">
        <v>289</v>
      </c>
      <c r="N5" s="103" t="s">
        <v>290</v>
      </c>
      <c r="Q5" s="103">
        <v>0</v>
      </c>
      <c r="R5" s="103">
        <v>0</v>
      </c>
      <c r="T5" s="103" t="s">
        <v>252</v>
      </c>
    </row>
    <row r="6" spans="1:21">
      <c r="A6" s="108" t="s">
        <v>604</v>
      </c>
      <c r="B6" s="109"/>
      <c r="C6" s="104">
        <v>43835</v>
      </c>
      <c r="D6" s="105">
        <v>0.7477893518518518</v>
      </c>
      <c r="E6" s="103" t="s">
        <v>241</v>
      </c>
      <c r="F6" s="103" t="s">
        <v>266</v>
      </c>
      <c r="G6" s="103" t="s">
        <v>275</v>
      </c>
      <c r="H6" s="103">
        <v>19.97</v>
      </c>
      <c r="I6" s="103">
        <v>-1.04</v>
      </c>
      <c r="J6" s="103">
        <v>18.93</v>
      </c>
      <c r="K6" s="103">
        <v>459.54</v>
      </c>
      <c r="L6" s="103" t="s">
        <v>292</v>
      </c>
      <c r="M6" s="103" t="s">
        <v>293</v>
      </c>
      <c r="N6" s="103" t="s">
        <v>294</v>
      </c>
      <c r="Q6" s="103">
        <v>0</v>
      </c>
      <c r="R6" s="103">
        <v>0</v>
      </c>
      <c r="T6" s="103" t="s">
        <v>252</v>
      </c>
    </row>
    <row r="7" spans="1:21">
      <c r="A7" s="108" t="s">
        <v>604</v>
      </c>
      <c r="B7" s="109"/>
      <c r="C7" s="104">
        <v>43835</v>
      </c>
      <c r="D7" s="105">
        <v>0.96993055555555552</v>
      </c>
      <c r="E7" s="103" t="s">
        <v>241</v>
      </c>
      <c r="F7" s="103" t="s">
        <v>266</v>
      </c>
      <c r="G7" s="103" t="s">
        <v>275</v>
      </c>
      <c r="H7" s="103">
        <v>18.89</v>
      </c>
      <c r="I7" s="103">
        <v>-0.85</v>
      </c>
      <c r="J7" s="103">
        <v>18.04</v>
      </c>
      <c r="K7" s="103">
        <v>477.58</v>
      </c>
      <c r="L7" s="103" t="s">
        <v>296</v>
      </c>
      <c r="M7" s="103" t="s">
        <v>281</v>
      </c>
      <c r="N7" s="103" t="s">
        <v>282</v>
      </c>
      <c r="Q7" s="103">
        <v>0</v>
      </c>
      <c r="R7" s="103">
        <v>0</v>
      </c>
    </row>
    <row r="8" spans="1:21">
      <c r="A8" s="108" t="s">
        <v>203</v>
      </c>
      <c r="B8" s="111"/>
      <c r="C8" s="104">
        <v>43836</v>
      </c>
      <c r="D8" s="105">
        <v>0.94915509259259256</v>
      </c>
      <c r="E8" s="103" t="s">
        <v>241</v>
      </c>
      <c r="F8" s="103" t="s">
        <v>242</v>
      </c>
      <c r="G8" s="103" t="s">
        <v>243</v>
      </c>
      <c r="H8" s="103">
        <v>-4.92</v>
      </c>
      <c r="I8" s="103">
        <v>0</v>
      </c>
      <c r="J8" s="103">
        <v>-4.92</v>
      </c>
      <c r="K8" s="103">
        <v>9.19</v>
      </c>
      <c r="L8" s="103" t="s">
        <v>244</v>
      </c>
      <c r="Q8" s="103">
        <v>0</v>
      </c>
      <c r="R8" s="103">
        <v>0</v>
      </c>
      <c r="T8" s="103" t="s">
        <v>255</v>
      </c>
    </row>
    <row r="9" spans="1:21">
      <c r="A9" s="108" t="s">
        <v>604</v>
      </c>
      <c r="B9" s="109"/>
      <c r="C9" s="104">
        <v>43836</v>
      </c>
      <c r="D9" s="105">
        <v>0.94915509259259256</v>
      </c>
      <c r="E9" s="103" t="s">
        <v>241</v>
      </c>
      <c r="F9" s="103" t="s">
        <v>266</v>
      </c>
      <c r="G9" s="103" t="s">
        <v>267</v>
      </c>
      <c r="H9" s="103">
        <v>-5.22</v>
      </c>
      <c r="I9" s="103">
        <v>0</v>
      </c>
      <c r="J9" s="103">
        <v>-5.22</v>
      </c>
      <c r="K9" s="103">
        <v>-5.22</v>
      </c>
      <c r="L9" s="103" t="s">
        <v>246</v>
      </c>
      <c r="M9" s="103" t="s">
        <v>268</v>
      </c>
      <c r="N9" s="103" t="s">
        <v>269</v>
      </c>
      <c r="Q9" s="103">
        <v>0</v>
      </c>
      <c r="R9" s="103">
        <v>0</v>
      </c>
      <c r="T9" s="103" t="s">
        <v>255</v>
      </c>
    </row>
    <row r="10" spans="1:21">
      <c r="A10" s="108" t="s">
        <v>203</v>
      </c>
      <c r="B10" s="111"/>
      <c r="C10" s="104">
        <v>43836</v>
      </c>
      <c r="D10" s="105">
        <v>0.94915509259259256</v>
      </c>
      <c r="E10" s="103" t="s">
        <v>241</v>
      </c>
      <c r="F10" s="103" t="s">
        <v>242</v>
      </c>
      <c r="G10" s="103" t="s">
        <v>267</v>
      </c>
      <c r="H10" s="103">
        <v>5.22</v>
      </c>
      <c r="I10" s="103">
        <v>0</v>
      </c>
      <c r="J10" s="103">
        <v>5.22</v>
      </c>
      <c r="K10" s="103">
        <v>0</v>
      </c>
      <c r="L10" s="103" t="s">
        <v>270</v>
      </c>
      <c r="Q10" s="103">
        <v>0</v>
      </c>
      <c r="R10" s="103">
        <v>0</v>
      </c>
    </row>
    <row r="11" spans="1:21">
      <c r="A11" s="108" t="s">
        <v>604</v>
      </c>
      <c r="B11" s="109"/>
      <c r="C11" s="104">
        <v>43836</v>
      </c>
      <c r="D11" s="105">
        <v>0.76435185185185184</v>
      </c>
      <c r="E11" s="103" t="s">
        <v>241</v>
      </c>
      <c r="F11" s="103" t="s">
        <v>266</v>
      </c>
      <c r="G11" s="103" t="s">
        <v>275</v>
      </c>
      <c r="H11" s="103">
        <v>20.149999999999999</v>
      </c>
      <c r="I11" s="103">
        <v>-0.88</v>
      </c>
      <c r="J11" s="103">
        <v>19.27</v>
      </c>
      <c r="K11" s="103">
        <v>496.85</v>
      </c>
      <c r="L11" s="103" t="s">
        <v>298</v>
      </c>
      <c r="M11" s="103" t="s">
        <v>299</v>
      </c>
      <c r="N11" s="103" t="s">
        <v>300</v>
      </c>
      <c r="Q11" s="103">
        <v>0</v>
      </c>
      <c r="R11" s="103">
        <v>0</v>
      </c>
      <c r="S11" s="103" t="s">
        <v>245</v>
      </c>
    </row>
    <row r="12" spans="1:21">
      <c r="A12" s="108" t="s">
        <v>604</v>
      </c>
      <c r="B12" s="109"/>
      <c r="C12" s="104">
        <v>43837</v>
      </c>
      <c r="D12" s="105">
        <v>0.79266203703703697</v>
      </c>
      <c r="E12" s="103" t="s">
        <v>241</v>
      </c>
      <c r="F12" s="103" t="s">
        <v>266</v>
      </c>
      <c r="G12" s="103" t="s">
        <v>275</v>
      </c>
      <c r="H12" s="103">
        <v>20.329999999999998</v>
      </c>
      <c r="I12" s="103">
        <v>-1.05</v>
      </c>
      <c r="J12" s="103">
        <v>19.28</v>
      </c>
      <c r="K12" s="103">
        <v>516.13</v>
      </c>
      <c r="L12" s="103" t="s">
        <v>302</v>
      </c>
      <c r="M12" s="103" t="s">
        <v>303</v>
      </c>
      <c r="N12" s="103" t="s">
        <v>304</v>
      </c>
      <c r="Q12" s="103">
        <v>0</v>
      </c>
      <c r="R12" s="103">
        <v>0</v>
      </c>
      <c r="S12" s="103" t="s">
        <v>245</v>
      </c>
      <c r="T12" s="103" t="s">
        <v>246</v>
      </c>
    </row>
    <row r="13" spans="1:21">
      <c r="A13" s="108" t="s">
        <v>604</v>
      </c>
      <c r="B13" s="109"/>
      <c r="C13" s="104">
        <v>43838</v>
      </c>
      <c r="D13" s="105">
        <v>0.26769675925925923</v>
      </c>
      <c r="E13" s="103" t="s">
        <v>241</v>
      </c>
      <c r="F13" s="103" t="s">
        <v>266</v>
      </c>
      <c r="G13" s="103" t="s">
        <v>275</v>
      </c>
      <c r="H13" s="103">
        <v>21.99</v>
      </c>
      <c r="I13" s="103">
        <v>-1.1599999999999999</v>
      </c>
      <c r="J13" s="103">
        <v>20.83</v>
      </c>
      <c r="K13" s="103">
        <v>536.96</v>
      </c>
      <c r="L13" s="103" t="s">
        <v>306</v>
      </c>
      <c r="M13" s="103" t="s">
        <v>307</v>
      </c>
      <c r="N13" s="103" t="s">
        <v>308</v>
      </c>
      <c r="Q13" s="103">
        <v>0</v>
      </c>
      <c r="R13" s="103">
        <v>0</v>
      </c>
    </row>
    <row r="14" spans="1:21">
      <c r="A14" s="108" t="s">
        <v>605</v>
      </c>
      <c r="B14" s="109"/>
      <c r="C14" s="104">
        <v>43839</v>
      </c>
      <c r="D14" s="105">
        <v>7.739583333333333E-2</v>
      </c>
      <c r="E14" s="103" t="s">
        <v>241</v>
      </c>
      <c r="F14" s="103" t="s">
        <v>247</v>
      </c>
      <c r="G14" s="103" t="s">
        <v>275</v>
      </c>
      <c r="H14" s="103">
        <v>963.04</v>
      </c>
      <c r="I14" s="103">
        <v>0</v>
      </c>
      <c r="J14" s="103">
        <v>963.04</v>
      </c>
      <c r="K14" s="106">
        <v>1500</v>
      </c>
      <c r="L14" s="103" t="s">
        <v>310</v>
      </c>
      <c r="P14" s="103">
        <v>6908</v>
      </c>
      <c r="Q14" s="103">
        <v>0</v>
      </c>
      <c r="R14" s="103">
        <v>0</v>
      </c>
      <c r="T14" s="103" t="s">
        <v>271</v>
      </c>
    </row>
    <row r="15" spans="1:21">
      <c r="A15" s="108" t="s">
        <v>606</v>
      </c>
      <c r="B15" s="111"/>
      <c r="C15" s="104">
        <v>43839</v>
      </c>
      <c r="D15" s="105">
        <v>7.739583333333333E-2</v>
      </c>
      <c r="E15" s="103" t="s">
        <v>241</v>
      </c>
      <c r="F15" s="103" t="s">
        <v>262</v>
      </c>
      <c r="G15" s="103" t="s">
        <v>275</v>
      </c>
      <c r="H15" s="106">
        <v>-1500</v>
      </c>
      <c r="I15" s="103">
        <v>0</v>
      </c>
      <c r="J15" s="106">
        <v>-1500</v>
      </c>
      <c r="K15" s="103">
        <v>0</v>
      </c>
      <c r="L15" s="103" t="s">
        <v>311</v>
      </c>
      <c r="M15" s="103" t="s">
        <v>256</v>
      </c>
      <c r="N15" s="103" t="s">
        <v>257</v>
      </c>
      <c r="Q15" s="103">
        <v>0</v>
      </c>
      <c r="R15" s="103">
        <v>0</v>
      </c>
      <c r="S15" s="103" t="s">
        <v>279</v>
      </c>
    </row>
    <row r="16" spans="1:21">
      <c r="A16" s="108" t="s">
        <v>604</v>
      </c>
      <c r="B16" s="109"/>
      <c r="C16" s="104">
        <v>43845</v>
      </c>
      <c r="D16" s="105">
        <v>0.97837962962962965</v>
      </c>
      <c r="E16" s="103" t="s">
        <v>241</v>
      </c>
      <c r="F16" s="103" t="s">
        <v>266</v>
      </c>
      <c r="G16" s="103" t="s">
        <v>275</v>
      </c>
      <c r="H16" s="103">
        <v>13.31</v>
      </c>
      <c r="I16" s="103">
        <v>-0.79</v>
      </c>
      <c r="J16" s="103">
        <v>12.52</v>
      </c>
      <c r="K16" s="103">
        <v>12.52</v>
      </c>
      <c r="L16" s="103" t="s">
        <v>312</v>
      </c>
      <c r="M16" s="103" t="s">
        <v>313</v>
      </c>
      <c r="N16" s="103" t="s">
        <v>314</v>
      </c>
      <c r="Q16" s="103">
        <v>0</v>
      </c>
      <c r="R16" s="103">
        <v>0</v>
      </c>
      <c r="S16" s="103" t="s">
        <v>283</v>
      </c>
    </row>
    <row r="17" spans="1:20">
      <c r="A17" s="108" t="s">
        <v>604</v>
      </c>
      <c r="B17" s="109"/>
      <c r="C17" s="104">
        <v>43845</v>
      </c>
      <c r="D17" s="105">
        <v>0.98233796296296294</v>
      </c>
      <c r="E17" s="103" t="s">
        <v>241</v>
      </c>
      <c r="F17" s="103" t="s">
        <v>266</v>
      </c>
      <c r="G17" s="103" t="s">
        <v>275</v>
      </c>
      <c r="H17" s="103">
        <v>13.31</v>
      </c>
      <c r="I17" s="103">
        <v>-0.79</v>
      </c>
      <c r="J17" s="103">
        <v>12.52</v>
      </c>
      <c r="K17" s="103">
        <v>25.04</v>
      </c>
      <c r="L17" s="103" t="s">
        <v>316</v>
      </c>
      <c r="M17" s="103" t="s">
        <v>317</v>
      </c>
      <c r="N17" s="103" t="s">
        <v>318</v>
      </c>
      <c r="Q17" s="103">
        <v>0</v>
      </c>
      <c r="R17" s="103">
        <v>0</v>
      </c>
      <c r="S17" s="103" t="s">
        <v>287</v>
      </c>
    </row>
    <row r="18" spans="1:20">
      <c r="A18" s="108" t="s">
        <v>604</v>
      </c>
      <c r="B18" s="109"/>
      <c r="C18" s="104">
        <v>43846</v>
      </c>
      <c r="D18" s="105">
        <v>0.48048611111111111</v>
      </c>
      <c r="E18" s="103" t="s">
        <v>241</v>
      </c>
      <c r="F18" s="103" t="s">
        <v>266</v>
      </c>
      <c r="G18" s="103" t="s">
        <v>275</v>
      </c>
      <c r="H18" s="103">
        <v>59.27</v>
      </c>
      <c r="I18" s="103">
        <v>-2.4900000000000002</v>
      </c>
      <c r="J18" s="103">
        <v>56.78</v>
      </c>
      <c r="K18" s="103">
        <v>81.819999999999993</v>
      </c>
      <c r="L18" s="103" t="s">
        <v>320</v>
      </c>
      <c r="M18" s="103" t="s">
        <v>321</v>
      </c>
      <c r="N18" s="103" t="s">
        <v>322</v>
      </c>
      <c r="Q18" s="103">
        <v>11.99</v>
      </c>
      <c r="R18" s="103">
        <v>-7.28</v>
      </c>
      <c r="S18" s="103" t="s">
        <v>291</v>
      </c>
    </row>
    <row r="19" spans="1:20">
      <c r="A19" s="108" t="s">
        <v>604</v>
      </c>
      <c r="B19" s="109"/>
      <c r="C19" s="104">
        <v>43850</v>
      </c>
      <c r="D19" s="105">
        <v>0.12640046296296295</v>
      </c>
      <c r="E19" s="103" t="s">
        <v>241</v>
      </c>
      <c r="F19" s="103" t="s">
        <v>266</v>
      </c>
      <c r="G19" s="103" t="s">
        <v>275</v>
      </c>
      <c r="H19" s="103">
        <v>13.55</v>
      </c>
      <c r="I19" s="103">
        <v>-0.8</v>
      </c>
      <c r="J19" s="103">
        <v>12.75</v>
      </c>
      <c r="K19" s="103">
        <v>94.57</v>
      </c>
      <c r="L19" s="103" t="s">
        <v>324</v>
      </c>
      <c r="M19" s="103" t="s">
        <v>325</v>
      </c>
      <c r="N19" s="103" t="s">
        <v>326</v>
      </c>
      <c r="Q19" s="103">
        <v>0</v>
      </c>
      <c r="R19" s="103">
        <v>0</v>
      </c>
      <c r="S19" s="103" t="s">
        <v>295</v>
      </c>
    </row>
    <row r="20" spans="1:20">
      <c r="A20" s="108" t="s">
        <v>604</v>
      </c>
      <c r="B20" s="109"/>
      <c r="C20" s="104">
        <v>43851</v>
      </c>
      <c r="D20" s="105">
        <v>0.22993055555555555</v>
      </c>
      <c r="E20" s="103" t="s">
        <v>241</v>
      </c>
      <c r="F20" s="103" t="s">
        <v>266</v>
      </c>
      <c r="G20" s="103" t="s">
        <v>275</v>
      </c>
      <c r="H20" s="103">
        <v>15.39</v>
      </c>
      <c r="I20" s="103">
        <v>-0.9</v>
      </c>
      <c r="J20" s="103">
        <v>14.49</v>
      </c>
      <c r="K20" s="103">
        <v>109.06</v>
      </c>
      <c r="L20" s="103" t="s">
        <v>328</v>
      </c>
      <c r="M20" s="103" t="s">
        <v>329</v>
      </c>
      <c r="N20" s="103" t="s">
        <v>330</v>
      </c>
      <c r="Q20" s="103">
        <v>0</v>
      </c>
      <c r="R20" s="103">
        <v>0</v>
      </c>
      <c r="S20" s="103" t="s">
        <v>297</v>
      </c>
    </row>
    <row r="21" spans="1:20">
      <c r="A21" s="108" t="s">
        <v>604</v>
      </c>
      <c r="B21" s="109"/>
      <c r="C21" s="104">
        <v>43851</v>
      </c>
      <c r="D21" s="105">
        <v>0.87760416666666663</v>
      </c>
      <c r="E21" s="103" t="s">
        <v>241</v>
      </c>
      <c r="F21" s="103" t="s">
        <v>266</v>
      </c>
      <c r="G21" s="103" t="s">
        <v>275</v>
      </c>
      <c r="H21" s="103">
        <v>13.43</v>
      </c>
      <c r="I21" s="103">
        <v>-0.69</v>
      </c>
      <c r="J21" s="103">
        <v>12.74</v>
      </c>
      <c r="K21" s="103">
        <v>121.8</v>
      </c>
      <c r="L21" s="103" t="s">
        <v>332</v>
      </c>
      <c r="M21" s="103" t="s">
        <v>333</v>
      </c>
      <c r="N21" s="103" t="s">
        <v>334</v>
      </c>
      <c r="Q21" s="103">
        <v>0</v>
      </c>
      <c r="R21" s="103">
        <v>0</v>
      </c>
      <c r="S21" s="103" t="s">
        <v>301</v>
      </c>
    </row>
    <row r="22" spans="1:20">
      <c r="A22" s="108" t="s">
        <v>604</v>
      </c>
      <c r="B22" s="109"/>
      <c r="C22" s="104">
        <v>43851</v>
      </c>
      <c r="D22" s="105">
        <v>0.94209490740740742</v>
      </c>
      <c r="E22" s="103" t="s">
        <v>241</v>
      </c>
      <c r="F22" s="103" t="s">
        <v>266</v>
      </c>
      <c r="G22" s="103" t="s">
        <v>275</v>
      </c>
      <c r="H22" s="103">
        <v>13.31</v>
      </c>
      <c r="I22" s="103">
        <v>-0.79</v>
      </c>
      <c r="J22" s="103">
        <v>12.52</v>
      </c>
      <c r="K22" s="103">
        <v>134.32</v>
      </c>
      <c r="L22" s="103" t="s">
        <v>336</v>
      </c>
      <c r="M22" s="103" t="s">
        <v>337</v>
      </c>
      <c r="N22" s="103" t="s">
        <v>338</v>
      </c>
      <c r="Q22" s="103">
        <v>0</v>
      </c>
      <c r="R22" s="103">
        <v>0</v>
      </c>
      <c r="S22" s="103" t="s">
        <v>305</v>
      </c>
    </row>
    <row r="23" spans="1:20">
      <c r="A23" s="108" t="s">
        <v>604</v>
      </c>
      <c r="B23" s="109"/>
      <c r="C23" s="104">
        <v>43852</v>
      </c>
      <c r="D23" s="105">
        <v>0.76777777777777778</v>
      </c>
      <c r="E23" s="103" t="s">
        <v>241</v>
      </c>
      <c r="F23" s="103" t="s">
        <v>266</v>
      </c>
      <c r="G23" s="103" t="s">
        <v>275</v>
      </c>
      <c r="H23" s="103">
        <v>15.39</v>
      </c>
      <c r="I23" s="103">
        <v>-0.9</v>
      </c>
      <c r="J23" s="103">
        <v>14.49</v>
      </c>
      <c r="K23" s="103">
        <v>148.81</v>
      </c>
      <c r="L23" s="103" t="s">
        <v>340</v>
      </c>
      <c r="M23" s="103" t="s">
        <v>341</v>
      </c>
      <c r="N23" s="103" t="s">
        <v>342</v>
      </c>
      <c r="Q23" s="103">
        <v>0</v>
      </c>
      <c r="R23" s="103">
        <v>0</v>
      </c>
      <c r="S23" s="103" t="s">
        <v>309</v>
      </c>
    </row>
    <row r="24" spans="1:20">
      <c r="A24" s="108" t="s">
        <v>604</v>
      </c>
      <c r="B24" s="109"/>
      <c r="C24" s="104">
        <v>43856</v>
      </c>
      <c r="D24" s="105">
        <v>4.4641203703703704E-2</v>
      </c>
      <c r="E24" s="103" t="s">
        <v>241</v>
      </c>
      <c r="F24" s="103" t="s">
        <v>266</v>
      </c>
      <c r="G24" s="103" t="s">
        <v>275</v>
      </c>
      <c r="H24" s="103">
        <v>13.55</v>
      </c>
      <c r="I24" s="103">
        <v>-0.8</v>
      </c>
      <c r="J24" s="103">
        <v>12.75</v>
      </c>
      <c r="K24" s="103">
        <v>161.56</v>
      </c>
      <c r="L24" s="103" t="s">
        <v>344</v>
      </c>
      <c r="M24" s="103" t="s">
        <v>345</v>
      </c>
      <c r="N24" s="103" t="s">
        <v>346</v>
      </c>
      <c r="Q24" s="103">
        <v>0</v>
      </c>
      <c r="R24" s="103">
        <v>0</v>
      </c>
      <c r="T24" s="103" t="s">
        <v>311</v>
      </c>
    </row>
    <row r="25" spans="1:20">
      <c r="A25" s="108" t="s">
        <v>604</v>
      </c>
      <c r="B25" s="109"/>
      <c r="C25" s="104">
        <v>43858</v>
      </c>
      <c r="D25" s="105">
        <v>0.96255787037037033</v>
      </c>
      <c r="E25" s="103" t="s">
        <v>241</v>
      </c>
      <c r="F25" s="103" t="s">
        <v>266</v>
      </c>
      <c r="G25" s="103" t="s">
        <v>275</v>
      </c>
      <c r="H25" s="103">
        <v>13.55</v>
      </c>
      <c r="I25" s="103">
        <v>-0.8</v>
      </c>
      <c r="J25" s="103">
        <v>12.75</v>
      </c>
      <c r="K25" s="103">
        <v>174.31</v>
      </c>
      <c r="L25" s="103" t="s">
        <v>348</v>
      </c>
      <c r="M25" s="103" t="s">
        <v>349</v>
      </c>
      <c r="N25" s="103" t="s">
        <v>350</v>
      </c>
      <c r="Q25" s="103">
        <v>0</v>
      </c>
      <c r="R25" s="103">
        <v>0</v>
      </c>
    </row>
    <row r="26" spans="1:20">
      <c r="A26" s="108" t="s">
        <v>604</v>
      </c>
      <c r="B26" s="109"/>
      <c r="C26" s="104">
        <v>43859</v>
      </c>
      <c r="D26" s="105">
        <v>0.54480324074074071</v>
      </c>
      <c r="E26" s="103" t="s">
        <v>241</v>
      </c>
      <c r="F26" s="103" t="s">
        <v>266</v>
      </c>
      <c r="G26" s="103" t="s">
        <v>275</v>
      </c>
      <c r="H26" s="103">
        <v>54.23</v>
      </c>
      <c r="I26" s="103">
        <v>-2.31</v>
      </c>
      <c r="J26" s="103">
        <v>51.92</v>
      </c>
      <c r="K26" s="103">
        <v>226.23</v>
      </c>
      <c r="L26" s="103" t="s">
        <v>352</v>
      </c>
      <c r="M26" s="103" t="s">
        <v>353</v>
      </c>
      <c r="N26" s="103" t="s">
        <v>354</v>
      </c>
      <c r="Q26" s="103">
        <v>11.99</v>
      </c>
      <c r="R26" s="103">
        <v>-6.24</v>
      </c>
      <c r="S26" s="103" t="s">
        <v>315</v>
      </c>
    </row>
    <row r="27" spans="1:20">
      <c r="A27" s="108" t="s">
        <v>604</v>
      </c>
      <c r="B27" s="109"/>
      <c r="C27" s="104">
        <v>43860</v>
      </c>
      <c r="D27" s="105">
        <v>0.29053240740740743</v>
      </c>
      <c r="E27" s="103" t="s">
        <v>241</v>
      </c>
      <c r="F27" s="103" t="s">
        <v>266</v>
      </c>
      <c r="G27" s="103" t="s">
        <v>275</v>
      </c>
      <c r="H27" s="103">
        <v>22.59</v>
      </c>
      <c r="I27" s="103">
        <v>-1.18</v>
      </c>
      <c r="J27" s="103">
        <v>21.41</v>
      </c>
      <c r="K27" s="103">
        <v>247.64</v>
      </c>
      <c r="L27" s="103" t="s">
        <v>356</v>
      </c>
      <c r="M27" s="103" t="s">
        <v>357</v>
      </c>
      <c r="N27" s="103" t="s">
        <v>358</v>
      </c>
      <c r="Q27" s="103">
        <v>14.99</v>
      </c>
      <c r="R27" s="103">
        <v>-2.6</v>
      </c>
      <c r="S27" s="103" t="s">
        <v>319</v>
      </c>
    </row>
    <row r="28" spans="1:20">
      <c r="A28" s="108"/>
      <c r="B28" s="109"/>
      <c r="C28" s="104"/>
      <c r="D28" s="105"/>
    </row>
    <row r="29" spans="1:20">
      <c r="A29" s="108"/>
      <c r="B29" s="109"/>
      <c r="C29" s="104"/>
      <c r="D29" s="105"/>
    </row>
    <row r="30" spans="1:20">
      <c r="A30" s="108" t="s">
        <v>604</v>
      </c>
      <c r="B30" s="109"/>
      <c r="C30" s="104">
        <v>43862</v>
      </c>
      <c r="D30" s="105">
        <v>0.47630787037037042</v>
      </c>
      <c r="E30" s="103" t="s">
        <v>241</v>
      </c>
      <c r="F30" s="103" t="s">
        <v>266</v>
      </c>
      <c r="G30" s="103" t="s">
        <v>275</v>
      </c>
      <c r="H30" s="103">
        <v>28.59</v>
      </c>
      <c r="I30" s="103">
        <v>-1.42</v>
      </c>
      <c r="J30" s="103">
        <v>27.17</v>
      </c>
      <c r="K30" s="103">
        <v>274.81</v>
      </c>
      <c r="L30" s="103" t="s">
        <v>360</v>
      </c>
      <c r="M30" s="103" t="s">
        <v>361</v>
      </c>
      <c r="N30" s="103" t="s">
        <v>362</v>
      </c>
      <c r="Q30" s="103">
        <v>15.99</v>
      </c>
      <c r="R30" s="103">
        <v>-2.6</v>
      </c>
      <c r="S30" s="103" t="s">
        <v>323</v>
      </c>
    </row>
    <row r="31" spans="1:20">
      <c r="A31" s="108" t="s">
        <v>604</v>
      </c>
      <c r="B31" s="109"/>
      <c r="C31" s="104">
        <v>43864</v>
      </c>
      <c r="D31" s="105">
        <v>0.8246296296296296</v>
      </c>
      <c r="E31" s="103" t="s">
        <v>241</v>
      </c>
      <c r="F31" s="103" t="s">
        <v>266</v>
      </c>
      <c r="G31" s="103" t="s">
        <v>275</v>
      </c>
      <c r="H31" s="103">
        <v>15.39</v>
      </c>
      <c r="I31" s="103">
        <v>-0.9</v>
      </c>
      <c r="J31" s="103">
        <v>14.49</v>
      </c>
      <c r="K31" s="103">
        <v>289.3</v>
      </c>
      <c r="L31" s="103" t="s">
        <v>364</v>
      </c>
      <c r="M31" s="103" t="s">
        <v>365</v>
      </c>
      <c r="N31" s="103" t="s">
        <v>366</v>
      </c>
      <c r="Q31" s="103">
        <v>0</v>
      </c>
      <c r="R31" s="103">
        <v>0</v>
      </c>
      <c r="S31" s="103" t="s">
        <v>327</v>
      </c>
    </row>
    <row r="32" spans="1:20">
      <c r="A32" s="108" t="s">
        <v>606</v>
      </c>
      <c r="B32" s="111"/>
      <c r="C32" s="104">
        <v>43879</v>
      </c>
      <c r="D32" s="105">
        <v>0.70078703703703704</v>
      </c>
      <c r="E32" s="103" t="s">
        <v>241</v>
      </c>
      <c r="F32" s="103" t="s">
        <v>262</v>
      </c>
      <c r="G32" s="103" t="s">
        <v>267</v>
      </c>
      <c r="H32" s="103">
        <v>-133.33000000000001</v>
      </c>
      <c r="I32" s="103">
        <v>-5.37</v>
      </c>
      <c r="J32" s="103">
        <v>-138.69999999999999</v>
      </c>
      <c r="K32" s="103">
        <v>-138.69999999999999</v>
      </c>
      <c r="L32" s="103" t="s">
        <v>271</v>
      </c>
      <c r="M32" s="103" t="s">
        <v>272</v>
      </c>
      <c r="N32" s="103" t="s">
        <v>273</v>
      </c>
      <c r="Q32" s="103">
        <v>0</v>
      </c>
      <c r="R32" s="103">
        <v>0</v>
      </c>
      <c r="S32" s="103" t="s">
        <v>331</v>
      </c>
    </row>
    <row r="33" spans="1:20">
      <c r="A33" s="108" t="s">
        <v>203</v>
      </c>
      <c r="B33" s="111"/>
      <c r="C33" s="104">
        <v>43879</v>
      </c>
      <c r="D33" s="105">
        <v>0.70078703703703704</v>
      </c>
      <c r="E33" s="103" t="s">
        <v>241</v>
      </c>
      <c r="F33" s="103" t="s">
        <v>242</v>
      </c>
      <c r="G33" s="103" t="s">
        <v>267</v>
      </c>
      <c r="H33" s="103">
        <v>138.69999999999999</v>
      </c>
      <c r="I33" s="103">
        <v>0</v>
      </c>
      <c r="J33" s="103">
        <v>138.69999999999999</v>
      </c>
      <c r="K33" s="103">
        <v>0</v>
      </c>
      <c r="L33" s="103" t="s">
        <v>274</v>
      </c>
      <c r="Q33" s="103">
        <v>0</v>
      </c>
      <c r="R33" s="103">
        <v>0</v>
      </c>
      <c r="S33" s="103" t="s">
        <v>335</v>
      </c>
    </row>
    <row r="34" spans="1:20">
      <c r="A34" s="108" t="s">
        <v>203</v>
      </c>
      <c r="B34" s="111"/>
      <c r="C34" s="104">
        <v>43879</v>
      </c>
      <c r="D34" s="105">
        <v>0.70078703703703704</v>
      </c>
      <c r="E34" s="103" t="s">
        <v>241</v>
      </c>
      <c r="F34" s="103" t="s">
        <v>242</v>
      </c>
      <c r="G34" s="103" t="s">
        <v>275</v>
      </c>
      <c r="H34" s="103">
        <v>-97.27</v>
      </c>
      <c r="I34" s="103">
        <v>0</v>
      </c>
      <c r="J34" s="103">
        <v>-97.27</v>
      </c>
      <c r="K34" s="103">
        <v>192.03</v>
      </c>
      <c r="L34" s="103" t="s">
        <v>368</v>
      </c>
      <c r="Q34" s="103">
        <v>0</v>
      </c>
      <c r="R34" s="103">
        <v>0</v>
      </c>
      <c r="S34" s="103" t="s">
        <v>339</v>
      </c>
    </row>
    <row r="35" spans="1:20">
      <c r="A35" s="108" t="s">
        <v>605</v>
      </c>
      <c r="B35" s="109"/>
      <c r="C35" s="104">
        <v>43880</v>
      </c>
      <c r="D35" s="105">
        <v>0.57533564814814808</v>
      </c>
      <c r="E35" s="103" t="s">
        <v>241</v>
      </c>
      <c r="F35" s="103" t="s">
        <v>369</v>
      </c>
      <c r="G35" s="103" t="s">
        <v>275</v>
      </c>
      <c r="H35" s="103">
        <v>-56.78</v>
      </c>
      <c r="I35" s="103">
        <v>0</v>
      </c>
      <c r="J35" s="103">
        <v>-56.78</v>
      </c>
      <c r="K35" s="103">
        <v>135.25</v>
      </c>
      <c r="L35" s="103" t="s">
        <v>370</v>
      </c>
      <c r="M35" s="103" t="s">
        <v>321</v>
      </c>
      <c r="N35" s="103" t="s">
        <v>322</v>
      </c>
      <c r="Q35" s="103">
        <v>11.99</v>
      </c>
      <c r="R35" s="103">
        <v>0</v>
      </c>
      <c r="S35" s="103" t="s">
        <v>343</v>
      </c>
    </row>
    <row r="36" spans="1:20">
      <c r="A36" s="108" t="s">
        <v>605</v>
      </c>
      <c r="B36" s="109"/>
      <c r="C36" s="104">
        <v>43885</v>
      </c>
      <c r="D36" s="105">
        <v>0.73204861111111119</v>
      </c>
      <c r="E36" s="103" t="s">
        <v>241</v>
      </c>
      <c r="F36" s="103" t="s">
        <v>247</v>
      </c>
      <c r="G36" s="103" t="s">
        <v>243</v>
      </c>
      <c r="H36" s="103">
        <v>197.05</v>
      </c>
      <c r="I36" s="103">
        <v>0</v>
      </c>
      <c r="J36" s="103">
        <v>197.05</v>
      </c>
      <c r="K36" s="103">
        <v>206.24</v>
      </c>
      <c r="L36" s="103" t="s">
        <v>248</v>
      </c>
      <c r="P36" s="103">
        <v>9384</v>
      </c>
      <c r="Q36" s="103">
        <v>0</v>
      </c>
      <c r="R36" s="103">
        <v>0</v>
      </c>
      <c r="S36" s="103" t="s">
        <v>347</v>
      </c>
    </row>
    <row r="37" spans="1:20">
      <c r="A37" s="108" t="s">
        <v>203</v>
      </c>
      <c r="B37" s="111"/>
      <c r="C37" s="104">
        <v>43885</v>
      </c>
      <c r="D37" s="105">
        <v>0.73204861111111119</v>
      </c>
      <c r="E37" s="103" t="s">
        <v>241</v>
      </c>
      <c r="F37" s="103" t="s">
        <v>242</v>
      </c>
      <c r="G37" s="103" t="s">
        <v>243</v>
      </c>
      <c r="H37" s="103">
        <v>-206.24</v>
      </c>
      <c r="I37" s="103">
        <v>0</v>
      </c>
      <c r="J37" s="103">
        <v>-206.24</v>
      </c>
      <c r="K37" s="103">
        <v>0</v>
      </c>
      <c r="L37" s="103" t="s">
        <v>250</v>
      </c>
      <c r="Q37" s="103">
        <v>0</v>
      </c>
      <c r="R37" s="103">
        <v>0</v>
      </c>
      <c r="S37" s="103" t="s">
        <v>351</v>
      </c>
    </row>
    <row r="38" spans="1:20">
      <c r="A38" s="108" t="s">
        <v>606</v>
      </c>
      <c r="B38" s="111"/>
      <c r="C38" s="104">
        <v>43885</v>
      </c>
      <c r="D38" s="105">
        <v>0.73204861111111119</v>
      </c>
      <c r="E38" s="103" t="s">
        <v>241</v>
      </c>
      <c r="F38" s="103" t="s">
        <v>262</v>
      </c>
      <c r="G38" s="103" t="s">
        <v>275</v>
      </c>
      <c r="H38" s="103">
        <v>-150</v>
      </c>
      <c r="I38" s="103">
        <v>0</v>
      </c>
      <c r="J38" s="103">
        <v>-150</v>
      </c>
      <c r="K38" s="103">
        <v>-14.75</v>
      </c>
      <c r="L38" s="103" t="s">
        <v>249</v>
      </c>
      <c r="M38" s="103" t="s">
        <v>256</v>
      </c>
      <c r="N38" s="103" t="s">
        <v>257</v>
      </c>
      <c r="Q38" s="103">
        <v>0</v>
      </c>
      <c r="R38" s="103">
        <v>0</v>
      </c>
      <c r="S38" s="103" t="s">
        <v>355</v>
      </c>
    </row>
    <row r="39" spans="1:20">
      <c r="A39" s="108" t="s">
        <v>203</v>
      </c>
      <c r="B39" s="111"/>
      <c r="C39" s="104">
        <v>43885</v>
      </c>
      <c r="D39" s="105">
        <v>0.73204861111111119</v>
      </c>
      <c r="E39" s="103" t="s">
        <v>241</v>
      </c>
      <c r="F39" s="103" t="s">
        <v>242</v>
      </c>
      <c r="G39" s="103" t="s">
        <v>275</v>
      </c>
      <c r="H39" s="103">
        <v>150</v>
      </c>
      <c r="I39" s="103">
        <v>0</v>
      </c>
      <c r="J39" s="103">
        <v>150</v>
      </c>
      <c r="K39" s="103">
        <v>135.25</v>
      </c>
      <c r="L39" s="103" t="s">
        <v>371</v>
      </c>
      <c r="Q39" s="103">
        <v>0</v>
      </c>
      <c r="R39" s="103">
        <v>0</v>
      </c>
      <c r="S39" s="103" t="s">
        <v>359</v>
      </c>
    </row>
    <row r="40" spans="1:20">
      <c r="A40" s="108" t="s">
        <v>604</v>
      </c>
      <c r="B40" s="109"/>
      <c r="C40" s="104">
        <v>43889</v>
      </c>
      <c r="D40" s="105">
        <v>0.99293981481481486</v>
      </c>
      <c r="E40" s="103" t="s">
        <v>241</v>
      </c>
      <c r="F40" s="103" t="s">
        <v>266</v>
      </c>
      <c r="G40" s="103" t="s">
        <v>275</v>
      </c>
      <c r="H40" s="103">
        <v>13.5</v>
      </c>
      <c r="I40" s="103">
        <v>-0.8</v>
      </c>
      <c r="J40" s="103">
        <v>12.7</v>
      </c>
      <c r="K40" s="103">
        <v>147.94999999999999</v>
      </c>
      <c r="L40" s="103" t="s">
        <v>372</v>
      </c>
      <c r="M40" s="103" t="s">
        <v>373</v>
      </c>
      <c r="N40" s="103" t="s">
        <v>374</v>
      </c>
      <c r="Q40" s="103">
        <v>0</v>
      </c>
      <c r="R40" s="103">
        <v>0</v>
      </c>
      <c r="S40" s="103" t="s">
        <v>363</v>
      </c>
    </row>
    <row r="41" spans="1:20">
      <c r="A41" s="108"/>
      <c r="B41" s="109"/>
      <c r="C41" s="104"/>
      <c r="D41" s="105"/>
    </row>
    <row r="42" spans="1:20">
      <c r="A42" s="108"/>
      <c r="B42" s="109"/>
      <c r="C42" s="104"/>
      <c r="D42" s="105"/>
    </row>
    <row r="43" spans="1:20">
      <c r="A43" s="108" t="s">
        <v>604</v>
      </c>
      <c r="B43" s="109"/>
      <c r="C43" s="104">
        <v>43891</v>
      </c>
      <c r="D43" s="105">
        <v>0.7039467592592592</v>
      </c>
      <c r="E43" s="103" t="s">
        <v>241</v>
      </c>
      <c r="F43" s="103" t="s">
        <v>266</v>
      </c>
      <c r="G43" s="103" t="s">
        <v>275</v>
      </c>
      <c r="H43" s="103">
        <v>13.43</v>
      </c>
      <c r="I43" s="103">
        <v>-0.69</v>
      </c>
      <c r="J43" s="103">
        <v>12.74</v>
      </c>
      <c r="K43" s="103">
        <v>160.69</v>
      </c>
      <c r="L43" s="103" t="s">
        <v>376</v>
      </c>
      <c r="M43" s="103" t="s">
        <v>377</v>
      </c>
      <c r="N43" s="103" t="s">
        <v>378</v>
      </c>
      <c r="Q43" s="103">
        <v>0</v>
      </c>
      <c r="R43" s="103">
        <v>0</v>
      </c>
      <c r="S43" s="103" t="s">
        <v>367</v>
      </c>
    </row>
    <row r="44" spans="1:20">
      <c r="A44" s="108" t="s">
        <v>606</v>
      </c>
      <c r="B44" s="111"/>
      <c r="C44" s="104">
        <v>43891</v>
      </c>
      <c r="D44" s="105">
        <v>0.88965277777777774</v>
      </c>
      <c r="E44" s="103" t="s">
        <v>241</v>
      </c>
      <c r="F44" s="103" t="s">
        <v>262</v>
      </c>
      <c r="G44" s="103" t="s">
        <v>275</v>
      </c>
      <c r="H44" s="103">
        <v>-100</v>
      </c>
      <c r="I44" s="103">
        <v>-2.14</v>
      </c>
      <c r="J44" s="103">
        <v>-102.14</v>
      </c>
      <c r="K44" s="103">
        <v>58.55</v>
      </c>
      <c r="L44" s="103" t="s">
        <v>380</v>
      </c>
      <c r="M44" s="103" t="s">
        <v>381</v>
      </c>
      <c r="N44" s="103" t="s">
        <v>382</v>
      </c>
      <c r="Q44" s="103">
        <v>0</v>
      </c>
      <c r="R44" s="103">
        <v>0</v>
      </c>
      <c r="T44" s="103" t="s">
        <v>271</v>
      </c>
    </row>
    <row r="45" spans="1:20">
      <c r="A45" s="108" t="s">
        <v>604</v>
      </c>
      <c r="B45" s="109"/>
      <c r="C45" s="104">
        <v>43895</v>
      </c>
      <c r="D45" s="105">
        <v>0.39253472222222219</v>
      </c>
      <c r="E45" s="103" t="s">
        <v>241</v>
      </c>
      <c r="F45" s="103" t="s">
        <v>266</v>
      </c>
      <c r="G45" s="103" t="s">
        <v>275</v>
      </c>
      <c r="H45" s="103">
        <v>13.55</v>
      </c>
      <c r="I45" s="103">
        <v>-0.83</v>
      </c>
      <c r="J45" s="103">
        <v>12.72</v>
      </c>
      <c r="K45" s="103">
        <v>71.27</v>
      </c>
      <c r="L45" s="103" t="s">
        <v>383</v>
      </c>
      <c r="M45" s="103" t="s">
        <v>384</v>
      </c>
      <c r="N45" s="103" t="s">
        <v>385</v>
      </c>
      <c r="Q45" s="103">
        <v>0</v>
      </c>
      <c r="R45" s="103">
        <v>0</v>
      </c>
      <c r="S45" s="103" t="s">
        <v>323</v>
      </c>
      <c r="T45" s="103" t="s">
        <v>320</v>
      </c>
    </row>
    <row r="46" spans="1:20">
      <c r="A46" s="108" t="s">
        <v>604</v>
      </c>
      <c r="B46" s="109"/>
      <c r="C46" s="104">
        <v>43899</v>
      </c>
      <c r="D46" s="105">
        <v>0.33743055555555551</v>
      </c>
      <c r="E46" s="103" t="s">
        <v>241</v>
      </c>
      <c r="F46" s="103" t="s">
        <v>266</v>
      </c>
      <c r="G46" s="103" t="s">
        <v>275</v>
      </c>
      <c r="H46" s="103">
        <v>17.59</v>
      </c>
      <c r="I46" s="103">
        <v>-0.99</v>
      </c>
      <c r="J46" s="103">
        <v>16.600000000000001</v>
      </c>
      <c r="K46" s="103">
        <v>87.87</v>
      </c>
      <c r="L46" s="103" t="s">
        <v>387</v>
      </c>
      <c r="M46" s="103" t="s">
        <v>388</v>
      </c>
      <c r="N46" s="103" t="s">
        <v>389</v>
      </c>
      <c r="Q46" s="103">
        <v>0</v>
      </c>
      <c r="R46" s="103">
        <v>0</v>
      </c>
    </row>
    <row r="47" spans="1:20">
      <c r="A47" s="108" t="s">
        <v>605</v>
      </c>
      <c r="B47" s="109"/>
      <c r="C47" s="104">
        <v>43900</v>
      </c>
      <c r="D47" s="105">
        <v>0.7753472222222223</v>
      </c>
      <c r="E47" s="103" t="s">
        <v>241</v>
      </c>
      <c r="F47" s="103" t="s">
        <v>369</v>
      </c>
      <c r="G47" s="103" t="s">
        <v>275</v>
      </c>
      <c r="H47" s="103">
        <v>-14.49</v>
      </c>
      <c r="I47" s="103">
        <v>0</v>
      </c>
      <c r="J47" s="103">
        <v>-14.49</v>
      </c>
      <c r="K47" s="103">
        <v>73.38</v>
      </c>
      <c r="L47" s="103" t="s">
        <v>391</v>
      </c>
      <c r="M47" s="103" t="s">
        <v>365</v>
      </c>
      <c r="N47" s="103" t="s">
        <v>366</v>
      </c>
      <c r="Q47" s="103">
        <v>0</v>
      </c>
      <c r="R47" s="103">
        <v>0</v>
      </c>
      <c r="T47" s="103" t="s">
        <v>249</v>
      </c>
    </row>
    <row r="48" spans="1:20">
      <c r="A48" s="108" t="s">
        <v>605</v>
      </c>
      <c r="B48" s="109"/>
      <c r="C48" s="104">
        <v>43901</v>
      </c>
      <c r="D48" s="105">
        <v>6.7025462962962967E-2</v>
      </c>
      <c r="E48" s="103" t="s">
        <v>241</v>
      </c>
      <c r="F48" s="103" t="s">
        <v>247</v>
      </c>
      <c r="G48" s="103" t="s">
        <v>243</v>
      </c>
      <c r="H48" s="103">
        <v>169.5</v>
      </c>
      <c r="I48" s="103">
        <v>0</v>
      </c>
      <c r="J48" s="103">
        <v>169.5</v>
      </c>
      <c r="K48" s="103">
        <v>169.5</v>
      </c>
      <c r="L48" s="103" t="s">
        <v>251</v>
      </c>
      <c r="P48" s="103">
        <v>9384</v>
      </c>
      <c r="Q48" s="103">
        <v>0</v>
      </c>
      <c r="R48" s="103">
        <v>0</v>
      </c>
      <c r="S48" s="103" t="s">
        <v>375</v>
      </c>
    </row>
    <row r="49" spans="1:20">
      <c r="A49" s="108" t="s">
        <v>203</v>
      </c>
      <c r="B49" s="111"/>
      <c r="C49" s="104">
        <v>43901</v>
      </c>
      <c r="D49" s="105">
        <v>6.7025462962962967E-2</v>
      </c>
      <c r="E49" s="103" t="s">
        <v>241</v>
      </c>
      <c r="F49" s="103" t="s">
        <v>242</v>
      </c>
      <c r="G49" s="103" t="s">
        <v>243</v>
      </c>
      <c r="H49" s="103">
        <v>-169.5</v>
      </c>
      <c r="I49" s="103">
        <v>0</v>
      </c>
      <c r="J49" s="103">
        <v>-169.5</v>
      </c>
      <c r="K49" s="103">
        <v>0</v>
      </c>
      <c r="L49" s="103" t="s">
        <v>253</v>
      </c>
      <c r="Q49" s="103">
        <v>0</v>
      </c>
      <c r="R49" s="103">
        <v>0</v>
      </c>
      <c r="S49" s="103" t="s">
        <v>379</v>
      </c>
    </row>
    <row r="50" spans="1:20">
      <c r="A50" s="108" t="s">
        <v>606</v>
      </c>
      <c r="B50" s="111"/>
      <c r="C50" s="104">
        <v>43901</v>
      </c>
      <c r="D50" s="105">
        <v>6.7025462962962967E-2</v>
      </c>
      <c r="E50" s="103" t="s">
        <v>241</v>
      </c>
      <c r="F50" s="103" t="s">
        <v>262</v>
      </c>
      <c r="G50" s="103" t="s">
        <v>275</v>
      </c>
      <c r="H50" s="103">
        <v>-192</v>
      </c>
      <c r="I50" s="103">
        <v>0</v>
      </c>
      <c r="J50" s="103">
        <v>-192</v>
      </c>
      <c r="K50" s="103">
        <v>-118.62</v>
      </c>
      <c r="L50" s="103" t="s">
        <v>252</v>
      </c>
      <c r="M50" s="103" t="s">
        <v>256</v>
      </c>
      <c r="N50" s="103" t="s">
        <v>257</v>
      </c>
      <c r="Q50" s="103">
        <v>0</v>
      </c>
      <c r="R50" s="103">
        <v>0</v>
      </c>
    </row>
    <row r="51" spans="1:20">
      <c r="A51" s="108" t="s">
        <v>203</v>
      </c>
      <c r="B51" s="111"/>
      <c r="C51" s="104">
        <v>43901</v>
      </c>
      <c r="D51" s="105">
        <v>6.7025462962962967E-2</v>
      </c>
      <c r="E51" s="103" t="s">
        <v>241</v>
      </c>
      <c r="F51" s="103" t="s">
        <v>242</v>
      </c>
      <c r="G51" s="103" t="s">
        <v>275</v>
      </c>
      <c r="H51" s="103">
        <v>118.62</v>
      </c>
      <c r="I51" s="103">
        <v>0</v>
      </c>
      <c r="J51" s="103">
        <v>118.62</v>
      </c>
      <c r="K51" s="103">
        <v>0</v>
      </c>
      <c r="L51" s="103" t="s">
        <v>392</v>
      </c>
      <c r="Q51" s="103">
        <v>0</v>
      </c>
      <c r="R51" s="103">
        <v>0</v>
      </c>
      <c r="S51" s="103" t="s">
        <v>386</v>
      </c>
    </row>
    <row r="52" spans="1:20">
      <c r="A52" s="108" t="s">
        <v>607</v>
      </c>
      <c r="B52" s="109"/>
      <c r="C52" s="104">
        <v>43908</v>
      </c>
      <c r="D52" s="105">
        <v>0.65121527777777777</v>
      </c>
      <c r="E52" s="103" t="s">
        <v>241</v>
      </c>
      <c r="F52" s="103" t="s">
        <v>247</v>
      </c>
      <c r="G52" s="103" t="s">
        <v>275</v>
      </c>
      <c r="H52" s="103">
        <v>600</v>
      </c>
      <c r="I52" s="103">
        <v>0</v>
      </c>
      <c r="J52" s="103">
        <v>600</v>
      </c>
      <c r="K52" s="103">
        <v>600</v>
      </c>
      <c r="L52" s="103" t="s">
        <v>393</v>
      </c>
      <c r="P52" s="103">
        <v>1388</v>
      </c>
      <c r="Q52" s="103">
        <v>0</v>
      </c>
      <c r="R52" s="103">
        <v>0</v>
      </c>
      <c r="S52" s="103" t="s">
        <v>390</v>
      </c>
    </row>
    <row r="53" spans="1:20">
      <c r="A53" s="108" t="s">
        <v>607</v>
      </c>
      <c r="B53" s="109"/>
      <c r="C53" s="104">
        <v>43908</v>
      </c>
      <c r="D53" s="105">
        <v>0.65121527777777777</v>
      </c>
      <c r="E53" s="103" t="s">
        <v>241</v>
      </c>
      <c r="F53" s="103" t="s">
        <v>396</v>
      </c>
      <c r="G53" s="103" t="s">
        <v>275</v>
      </c>
      <c r="H53" s="103">
        <v>-600</v>
      </c>
      <c r="I53" s="103">
        <v>0</v>
      </c>
      <c r="J53" s="103">
        <v>-600</v>
      </c>
      <c r="K53" s="103">
        <v>0</v>
      </c>
      <c r="L53" s="103" t="s">
        <v>395</v>
      </c>
      <c r="M53" s="103" t="s">
        <v>397</v>
      </c>
      <c r="N53" s="103" t="s">
        <v>398</v>
      </c>
      <c r="Q53" s="103">
        <v>0</v>
      </c>
      <c r="R53" s="103">
        <v>0</v>
      </c>
      <c r="S53" s="103" t="s">
        <v>367</v>
      </c>
      <c r="T53" s="103" t="s">
        <v>364</v>
      </c>
    </row>
    <row r="54" spans="1:20">
      <c r="A54" s="108" t="s">
        <v>606</v>
      </c>
      <c r="B54" s="111"/>
      <c r="C54" s="104">
        <v>43908</v>
      </c>
      <c r="D54" s="105">
        <v>0.85540509259259256</v>
      </c>
      <c r="E54" s="103" t="s">
        <v>241</v>
      </c>
      <c r="F54" s="103" t="s">
        <v>262</v>
      </c>
      <c r="G54" s="103" t="s">
        <v>275</v>
      </c>
      <c r="H54" s="103">
        <v>-52</v>
      </c>
      <c r="I54" s="103">
        <v>0</v>
      </c>
      <c r="J54" s="103">
        <v>-52</v>
      </c>
      <c r="K54" s="103">
        <v>-52</v>
      </c>
      <c r="L54" s="103" t="s">
        <v>399</v>
      </c>
      <c r="M54" s="103" t="s">
        <v>256</v>
      </c>
      <c r="N54" s="103" t="s">
        <v>257</v>
      </c>
      <c r="Q54" s="103">
        <v>0</v>
      </c>
      <c r="R54" s="103">
        <v>0</v>
      </c>
    </row>
    <row r="55" spans="1:20">
      <c r="A55" s="108" t="s">
        <v>605</v>
      </c>
      <c r="B55" s="109"/>
      <c r="C55" s="104">
        <v>43908</v>
      </c>
      <c r="D55" s="105">
        <v>0.85540509259259256</v>
      </c>
      <c r="E55" s="103" t="s">
        <v>241</v>
      </c>
      <c r="F55" s="103" t="s">
        <v>247</v>
      </c>
      <c r="G55" s="103" t="s">
        <v>275</v>
      </c>
      <c r="H55" s="103">
        <v>52</v>
      </c>
      <c r="I55" s="103">
        <v>0</v>
      </c>
      <c r="J55" s="103">
        <v>52</v>
      </c>
      <c r="K55" s="103">
        <v>0</v>
      </c>
      <c r="L55" s="103" t="s">
        <v>400</v>
      </c>
      <c r="P55" s="103">
        <v>1388</v>
      </c>
      <c r="Q55" s="103">
        <v>0</v>
      </c>
      <c r="R55" s="103">
        <v>0</v>
      </c>
      <c r="T55" s="103" t="s">
        <v>252</v>
      </c>
    </row>
    <row r="56" spans="1:20">
      <c r="A56" s="108" t="s">
        <v>606</v>
      </c>
      <c r="B56" s="111"/>
      <c r="C56" s="104">
        <v>43910</v>
      </c>
      <c r="D56" s="105">
        <v>0.8132638888888889</v>
      </c>
      <c r="E56" s="103" t="s">
        <v>241</v>
      </c>
      <c r="F56" s="103" t="s">
        <v>254</v>
      </c>
      <c r="G56" s="103" t="s">
        <v>243</v>
      </c>
      <c r="H56" s="103">
        <v>82.23</v>
      </c>
      <c r="I56" s="103">
        <v>-3.51</v>
      </c>
      <c r="J56" s="103">
        <v>78.72</v>
      </c>
      <c r="K56" s="103">
        <v>78.72</v>
      </c>
      <c r="L56" s="103" t="s">
        <v>255</v>
      </c>
      <c r="M56" s="103" t="s">
        <v>256</v>
      </c>
      <c r="N56" s="103" t="s">
        <v>257</v>
      </c>
      <c r="Q56" s="103">
        <v>0</v>
      </c>
      <c r="R56" s="103">
        <v>0</v>
      </c>
      <c r="S56" s="103" t="s">
        <v>394</v>
      </c>
      <c r="T56" s="103" t="s">
        <v>395</v>
      </c>
    </row>
    <row r="57" spans="1:20">
      <c r="A57" s="108" t="s">
        <v>605</v>
      </c>
      <c r="B57" s="109"/>
      <c r="C57" s="104">
        <v>43910</v>
      </c>
      <c r="D57" s="105">
        <v>0.8132638888888889</v>
      </c>
      <c r="E57" s="103" t="s">
        <v>241</v>
      </c>
      <c r="F57" s="103" t="s">
        <v>258</v>
      </c>
      <c r="G57" s="103" t="s">
        <v>243</v>
      </c>
      <c r="H57" s="103">
        <v>-78.72</v>
      </c>
      <c r="I57" s="103">
        <v>0</v>
      </c>
      <c r="J57" s="103">
        <v>-78.72</v>
      </c>
      <c r="K57" s="103">
        <v>0</v>
      </c>
      <c r="L57" s="103" t="s">
        <v>259</v>
      </c>
      <c r="Q57" s="103">
        <v>0</v>
      </c>
      <c r="R57" s="103">
        <v>0</v>
      </c>
      <c r="S57" s="103" t="s">
        <v>394</v>
      </c>
    </row>
    <row r="58" spans="1:20">
      <c r="A58" s="108" t="s">
        <v>605</v>
      </c>
      <c r="B58" s="109"/>
      <c r="C58" s="104">
        <v>43911</v>
      </c>
      <c r="D58" s="105">
        <v>0.81331018518518527</v>
      </c>
      <c r="E58" s="103" t="s">
        <v>241</v>
      </c>
      <c r="F58" s="103" t="s">
        <v>260</v>
      </c>
      <c r="G58" s="103" t="s">
        <v>243</v>
      </c>
      <c r="H58" s="103">
        <v>78.72</v>
      </c>
      <c r="I58" s="103">
        <v>0</v>
      </c>
      <c r="J58" s="103">
        <v>78.72</v>
      </c>
      <c r="K58" s="103">
        <v>78.72</v>
      </c>
      <c r="L58" s="103" t="s">
        <v>261</v>
      </c>
      <c r="Q58" s="103">
        <v>0</v>
      </c>
      <c r="R58" s="103">
        <v>0</v>
      </c>
    </row>
    <row r="59" spans="1:20">
      <c r="A59" s="108" t="s">
        <v>604</v>
      </c>
      <c r="B59" s="109"/>
      <c r="C59" s="104">
        <v>43912</v>
      </c>
      <c r="D59" s="105">
        <v>0.75819444444444439</v>
      </c>
      <c r="E59" s="103" t="s">
        <v>241</v>
      </c>
      <c r="F59" s="103" t="s">
        <v>266</v>
      </c>
      <c r="G59" s="103" t="s">
        <v>275</v>
      </c>
      <c r="H59" s="103">
        <v>59.01</v>
      </c>
      <c r="I59" s="103">
        <v>-2.48</v>
      </c>
      <c r="J59" s="103">
        <v>56.53</v>
      </c>
      <c r="K59" s="103">
        <v>56.53</v>
      </c>
      <c r="L59" s="103" t="s">
        <v>401</v>
      </c>
      <c r="M59" s="103" t="s">
        <v>402</v>
      </c>
      <c r="N59" s="103" t="s">
        <v>403</v>
      </c>
      <c r="Q59" s="103">
        <v>11.99</v>
      </c>
      <c r="R59" s="103">
        <v>-7.02</v>
      </c>
      <c r="T59" s="103" t="s">
        <v>399</v>
      </c>
    </row>
    <row r="60" spans="1:20">
      <c r="A60" s="108" t="s">
        <v>604</v>
      </c>
      <c r="B60" s="109"/>
      <c r="C60" s="104">
        <v>43912</v>
      </c>
      <c r="D60" s="105">
        <v>0.9641319444444445</v>
      </c>
      <c r="E60" s="103" t="s">
        <v>241</v>
      </c>
      <c r="F60" s="103" t="s">
        <v>266</v>
      </c>
      <c r="G60" s="103" t="s">
        <v>275</v>
      </c>
      <c r="H60" s="103">
        <v>35.51</v>
      </c>
      <c r="I60" s="103">
        <v>-1.61</v>
      </c>
      <c r="J60" s="103">
        <v>33.9</v>
      </c>
      <c r="K60" s="103">
        <v>90.43</v>
      </c>
      <c r="L60" s="103" t="s">
        <v>405</v>
      </c>
      <c r="M60" s="103" t="s">
        <v>337</v>
      </c>
      <c r="N60" s="103" t="s">
        <v>338</v>
      </c>
      <c r="Q60" s="103">
        <v>11.99</v>
      </c>
      <c r="R60" s="103">
        <v>-3.52</v>
      </c>
      <c r="S60" s="103" t="s">
        <v>404</v>
      </c>
    </row>
    <row r="61" spans="1:20">
      <c r="A61" s="108" t="s">
        <v>606</v>
      </c>
      <c r="B61" s="111"/>
      <c r="C61" s="104">
        <v>43913</v>
      </c>
      <c r="D61" s="105">
        <v>0.97559027777777774</v>
      </c>
      <c r="E61" s="103" t="s">
        <v>241</v>
      </c>
      <c r="F61" s="103" t="s">
        <v>262</v>
      </c>
      <c r="G61" s="103" t="s">
        <v>275</v>
      </c>
      <c r="H61" s="103">
        <v>-13</v>
      </c>
      <c r="I61" s="103">
        <v>0</v>
      </c>
      <c r="J61" s="103">
        <v>-13</v>
      </c>
      <c r="K61" s="103">
        <v>77.430000000000007</v>
      </c>
      <c r="L61" s="103" t="s">
        <v>407</v>
      </c>
      <c r="M61" s="103" t="s">
        <v>256</v>
      </c>
      <c r="N61" s="103" t="s">
        <v>257</v>
      </c>
      <c r="Q61" s="103">
        <v>0</v>
      </c>
      <c r="R61" s="103">
        <v>0</v>
      </c>
      <c r="S61" s="103" t="s">
        <v>406</v>
      </c>
    </row>
    <row r="62" spans="1:20">
      <c r="A62" s="108" t="s">
        <v>604</v>
      </c>
      <c r="B62" s="109"/>
      <c r="C62" s="104">
        <v>43914</v>
      </c>
      <c r="D62" s="105">
        <v>0.12484953703703704</v>
      </c>
      <c r="E62" s="103" t="s">
        <v>241</v>
      </c>
      <c r="F62" s="103" t="s">
        <v>266</v>
      </c>
      <c r="G62" s="103" t="s">
        <v>275</v>
      </c>
      <c r="H62" s="103">
        <v>15.67</v>
      </c>
      <c r="I62" s="103">
        <v>-0.75</v>
      </c>
      <c r="J62" s="103">
        <v>14.92</v>
      </c>
      <c r="K62" s="103">
        <v>92.35</v>
      </c>
      <c r="L62" s="103" t="s">
        <v>408</v>
      </c>
      <c r="M62" s="103" t="s">
        <v>409</v>
      </c>
      <c r="N62" s="103" t="s">
        <v>410</v>
      </c>
      <c r="Q62" s="103">
        <v>0</v>
      </c>
      <c r="R62" s="103">
        <v>0</v>
      </c>
    </row>
    <row r="63" spans="1:20">
      <c r="A63" s="108" t="s">
        <v>604</v>
      </c>
      <c r="B63" s="109"/>
      <c r="C63" s="104">
        <v>43914</v>
      </c>
      <c r="D63" s="105">
        <v>0.52833333333333332</v>
      </c>
      <c r="E63" s="103" t="s">
        <v>241</v>
      </c>
      <c r="F63" s="103" t="s">
        <v>266</v>
      </c>
      <c r="G63" s="103" t="s">
        <v>275</v>
      </c>
      <c r="H63" s="103">
        <v>15.67</v>
      </c>
      <c r="I63" s="103">
        <v>-0.75</v>
      </c>
      <c r="J63" s="103">
        <v>14.92</v>
      </c>
      <c r="K63" s="103">
        <v>107.27</v>
      </c>
      <c r="L63" s="103" t="s">
        <v>412</v>
      </c>
      <c r="M63" s="103" t="s">
        <v>413</v>
      </c>
      <c r="N63" s="103" t="s">
        <v>414</v>
      </c>
      <c r="Q63" s="103">
        <v>0</v>
      </c>
      <c r="R63" s="103">
        <v>0</v>
      </c>
      <c r="S63" s="103" t="s">
        <v>411</v>
      </c>
    </row>
    <row r="64" spans="1:20">
      <c r="A64" s="108" t="s">
        <v>604</v>
      </c>
      <c r="B64" s="109"/>
      <c r="C64" s="104">
        <v>43915</v>
      </c>
      <c r="D64" s="105">
        <v>0.39972222222222226</v>
      </c>
      <c r="E64" s="103" t="s">
        <v>241</v>
      </c>
      <c r="F64" s="103" t="s">
        <v>266</v>
      </c>
      <c r="G64" s="103" t="s">
        <v>275</v>
      </c>
      <c r="H64" s="103">
        <v>64.88</v>
      </c>
      <c r="I64" s="103">
        <v>-2.7</v>
      </c>
      <c r="J64" s="103">
        <v>62.18</v>
      </c>
      <c r="K64" s="103">
        <v>169.45</v>
      </c>
      <c r="L64" s="103" t="s">
        <v>416</v>
      </c>
      <c r="M64" s="103" t="s">
        <v>417</v>
      </c>
      <c r="N64" s="103" t="s">
        <v>418</v>
      </c>
      <c r="Q64" s="103">
        <v>13.99</v>
      </c>
      <c r="R64" s="103">
        <v>-5.9</v>
      </c>
      <c r="S64" s="103" t="s">
        <v>415</v>
      </c>
    </row>
    <row r="65" spans="1:20">
      <c r="A65" s="108" t="s">
        <v>604</v>
      </c>
      <c r="B65" s="109"/>
      <c r="C65" s="104">
        <v>43915</v>
      </c>
      <c r="D65" s="105">
        <v>0.49984953703703705</v>
      </c>
      <c r="E65" s="103" t="s">
        <v>241</v>
      </c>
      <c r="F65" s="103" t="s">
        <v>266</v>
      </c>
      <c r="G65" s="103" t="s">
        <v>275</v>
      </c>
      <c r="H65" s="103">
        <v>96.79</v>
      </c>
      <c r="I65" s="103">
        <v>-4.07</v>
      </c>
      <c r="J65" s="103">
        <v>92.72</v>
      </c>
      <c r="K65" s="103">
        <v>262.17</v>
      </c>
      <c r="L65" s="103" t="s">
        <v>420</v>
      </c>
      <c r="M65" s="103" t="s">
        <v>421</v>
      </c>
      <c r="N65" s="103" t="s">
        <v>422</v>
      </c>
      <c r="Q65" s="103">
        <v>15.99</v>
      </c>
      <c r="R65" s="103">
        <v>-8.8000000000000007</v>
      </c>
      <c r="S65" s="103" t="s">
        <v>419</v>
      </c>
    </row>
    <row r="66" spans="1:20">
      <c r="A66" s="108" t="s">
        <v>606</v>
      </c>
      <c r="B66" s="111"/>
      <c r="C66" s="104">
        <v>43915</v>
      </c>
      <c r="D66" s="105">
        <v>0.86511574074074071</v>
      </c>
      <c r="E66" s="103" t="s">
        <v>241</v>
      </c>
      <c r="F66" s="103" t="s">
        <v>262</v>
      </c>
      <c r="G66" s="103" t="s">
        <v>275</v>
      </c>
      <c r="H66" s="103">
        <v>-26</v>
      </c>
      <c r="I66" s="103">
        <v>0</v>
      </c>
      <c r="J66" s="103">
        <v>-26</v>
      </c>
      <c r="K66" s="103">
        <v>236.17</v>
      </c>
      <c r="L66" s="103" t="s">
        <v>424</v>
      </c>
      <c r="M66" s="103" t="s">
        <v>256</v>
      </c>
      <c r="N66" s="103" t="s">
        <v>257</v>
      </c>
      <c r="Q66" s="103">
        <v>0</v>
      </c>
      <c r="R66" s="103">
        <v>0</v>
      </c>
      <c r="S66" s="103" t="s">
        <v>423</v>
      </c>
    </row>
    <row r="67" spans="1:20">
      <c r="A67" s="108" t="s">
        <v>604</v>
      </c>
      <c r="B67" s="109"/>
      <c r="C67" s="104">
        <v>43916</v>
      </c>
      <c r="D67" s="105">
        <v>0.71349537037037036</v>
      </c>
      <c r="E67" s="103" t="s">
        <v>241</v>
      </c>
      <c r="F67" s="103" t="s">
        <v>266</v>
      </c>
      <c r="G67" s="103" t="s">
        <v>275</v>
      </c>
      <c r="H67" s="103">
        <v>64.44</v>
      </c>
      <c r="I67" s="103">
        <v>-2.68</v>
      </c>
      <c r="J67" s="103">
        <v>61.76</v>
      </c>
      <c r="K67" s="103">
        <v>297.93</v>
      </c>
      <c r="L67" s="103" t="s">
        <v>425</v>
      </c>
      <c r="M67" s="103" t="s">
        <v>426</v>
      </c>
      <c r="N67" s="103" t="s">
        <v>427</v>
      </c>
      <c r="Q67" s="103">
        <v>13.99</v>
      </c>
      <c r="R67" s="103">
        <v>-5.46</v>
      </c>
    </row>
    <row r="68" spans="1:20">
      <c r="A68" s="108" t="s">
        <v>604</v>
      </c>
      <c r="B68" s="109"/>
      <c r="C68" s="104">
        <v>43916</v>
      </c>
      <c r="D68" s="105">
        <v>0.94769675925925922</v>
      </c>
      <c r="E68" s="103" t="s">
        <v>241</v>
      </c>
      <c r="F68" s="103" t="s">
        <v>266</v>
      </c>
      <c r="G68" s="103" t="s">
        <v>275</v>
      </c>
      <c r="H68" s="103">
        <v>58.3</v>
      </c>
      <c r="I68" s="103">
        <v>-2.46</v>
      </c>
      <c r="J68" s="103">
        <v>55.84</v>
      </c>
      <c r="K68" s="103">
        <v>353.77</v>
      </c>
      <c r="L68" s="103" t="s">
        <v>429</v>
      </c>
      <c r="M68" s="103" t="s">
        <v>430</v>
      </c>
      <c r="N68" s="103" t="s">
        <v>431</v>
      </c>
      <c r="Q68" s="103">
        <v>13.99</v>
      </c>
      <c r="R68" s="103">
        <v>-3.81</v>
      </c>
      <c r="S68" s="103" t="s">
        <v>428</v>
      </c>
    </row>
    <row r="69" spans="1:20">
      <c r="A69" s="108" t="s">
        <v>604</v>
      </c>
      <c r="B69" s="109"/>
      <c r="C69" s="104">
        <v>43917</v>
      </c>
      <c r="D69" s="105">
        <v>0.72750000000000004</v>
      </c>
      <c r="E69" s="103" t="s">
        <v>241</v>
      </c>
      <c r="F69" s="103" t="s">
        <v>266</v>
      </c>
      <c r="G69" s="103" t="s">
        <v>275</v>
      </c>
      <c r="H69" s="103">
        <v>53.49</v>
      </c>
      <c r="I69" s="103">
        <v>-2.2799999999999998</v>
      </c>
      <c r="J69" s="103">
        <v>51.21</v>
      </c>
      <c r="K69" s="103">
        <v>404.98</v>
      </c>
      <c r="L69" s="103" t="s">
        <v>433</v>
      </c>
      <c r="M69" s="103" t="s">
        <v>434</v>
      </c>
      <c r="N69" s="103" t="s">
        <v>435</v>
      </c>
      <c r="Q69" s="103">
        <v>13.99</v>
      </c>
      <c r="R69" s="103">
        <v>-3.5</v>
      </c>
      <c r="S69" s="103" t="s">
        <v>432</v>
      </c>
    </row>
    <row r="70" spans="1:20">
      <c r="A70" s="108" t="s">
        <v>604</v>
      </c>
      <c r="B70" s="109"/>
      <c r="C70" s="104">
        <v>43918</v>
      </c>
      <c r="D70" s="105">
        <v>1.3344907407407408E-2</v>
      </c>
      <c r="E70" s="103" t="s">
        <v>241</v>
      </c>
      <c r="F70" s="103" t="s">
        <v>266</v>
      </c>
      <c r="G70" s="103" t="s">
        <v>275</v>
      </c>
      <c r="H70" s="103">
        <v>64.290000000000006</v>
      </c>
      <c r="I70" s="103">
        <v>-2.68</v>
      </c>
      <c r="J70" s="103">
        <v>61.61</v>
      </c>
      <c r="K70" s="103">
        <v>466.59</v>
      </c>
      <c r="L70" s="107" t="s">
        <v>437</v>
      </c>
      <c r="M70" s="103" t="s">
        <v>438</v>
      </c>
      <c r="N70" s="103" t="s">
        <v>439</v>
      </c>
      <c r="Q70" s="103">
        <v>13.99</v>
      </c>
      <c r="R70" s="103">
        <v>-5.31</v>
      </c>
      <c r="S70" s="103" t="s">
        <v>436</v>
      </c>
    </row>
    <row r="71" spans="1:20">
      <c r="A71" s="108" t="s">
        <v>604</v>
      </c>
      <c r="B71" s="109"/>
      <c r="C71" s="104">
        <v>43918</v>
      </c>
      <c r="D71" s="105">
        <v>0.70267361111111104</v>
      </c>
      <c r="E71" s="103" t="s">
        <v>241</v>
      </c>
      <c r="F71" s="103" t="s">
        <v>266</v>
      </c>
      <c r="G71" s="103" t="s">
        <v>275</v>
      </c>
      <c r="H71" s="103">
        <v>64.44</v>
      </c>
      <c r="I71" s="103">
        <v>-2.68</v>
      </c>
      <c r="J71" s="103">
        <v>61.76</v>
      </c>
      <c r="K71" s="103">
        <v>528.35</v>
      </c>
      <c r="L71" s="103" t="s">
        <v>441</v>
      </c>
      <c r="M71" s="103" t="s">
        <v>442</v>
      </c>
      <c r="N71" s="103" t="s">
        <v>443</v>
      </c>
      <c r="Q71" s="103">
        <v>13.99</v>
      </c>
      <c r="R71" s="103">
        <v>-5.46</v>
      </c>
      <c r="S71" s="103" t="s">
        <v>440</v>
      </c>
    </row>
    <row r="72" spans="1:20">
      <c r="A72" s="108" t="s">
        <v>604</v>
      </c>
      <c r="B72" s="109"/>
      <c r="C72" s="104">
        <v>43918</v>
      </c>
      <c r="D72" s="105">
        <v>0.8571875000000001</v>
      </c>
      <c r="E72" s="103" t="s">
        <v>241</v>
      </c>
      <c r="F72" s="103" t="s">
        <v>266</v>
      </c>
      <c r="G72" s="103" t="s">
        <v>275</v>
      </c>
      <c r="H72" s="103">
        <v>14.69</v>
      </c>
      <c r="I72" s="103">
        <v>-0.84</v>
      </c>
      <c r="J72" s="103">
        <v>13.85</v>
      </c>
      <c r="K72" s="103">
        <v>542.20000000000005</v>
      </c>
      <c r="L72" s="103" t="s">
        <v>445</v>
      </c>
      <c r="M72" s="103" t="s">
        <v>337</v>
      </c>
      <c r="N72" s="103" t="s">
        <v>338</v>
      </c>
      <c r="Q72" s="103">
        <v>0</v>
      </c>
      <c r="R72" s="103">
        <v>0</v>
      </c>
      <c r="S72" s="103" t="s">
        <v>444</v>
      </c>
    </row>
    <row r="73" spans="1:20">
      <c r="A73" s="108" t="s">
        <v>606</v>
      </c>
      <c r="B73" s="111"/>
      <c r="C73" s="104">
        <v>43919</v>
      </c>
      <c r="D73" s="105">
        <v>0.79409722222222223</v>
      </c>
      <c r="E73" s="103" t="s">
        <v>241</v>
      </c>
      <c r="F73" s="103" t="s">
        <v>262</v>
      </c>
      <c r="G73" s="103" t="s">
        <v>243</v>
      </c>
      <c r="H73" s="103">
        <v>-50</v>
      </c>
      <c r="I73" s="103">
        <v>0</v>
      </c>
      <c r="J73" s="103">
        <v>-50</v>
      </c>
      <c r="K73" s="103">
        <v>28.72</v>
      </c>
      <c r="L73" s="103" t="s">
        <v>263</v>
      </c>
      <c r="M73" s="103" t="s">
        <v>264</v>
      </c>
      <c r="N73" s="103" t="s">
        <v>265</v>
      </c>
      <c r="Q73" s="103">
        <v>0</v>
      </c>
      <c r="R73" s="103">
        <v>0</v>
      </c>
      <c r="S73" s="103" t="s">
        <v>446</v>
      </c>
    </row>
    <row r="74" spans="1:20">
      <c r="A74" s="108" t="s">
        <v>604</v>
      </c>
      <c r="B74" s="109"/>
      <c r="C74" s="104">
        <v>43919</v>
      </c>
      <c r="D74" s="105">
        <v>0.16101851851851853</v>
      </c>
      <c r="E74" s="103" t="s">
        <v>241</v>
      </c>
      <c r="F74" s="103" t="s">
        <v>266</v>
      </c>
      <c r="G74" s="103" t="s">
        <v>275</v>
      </c>
      <c r="H74" s="103">
        <v>64.290000000000006</v>
      </c>
      <c r="I74" s="103">
        <v>-2.68</v>
      </c>
      <c r="J74" s="103">
        <v>61.61</v>
      </c>
      <c r="K74" s="103">
        <v>603.80999999999995</v>
      </c>
      <c r="L74" s="103" t="s">
        <v>447</v>
      </c>
      <c r="M74" s="103" t="s">
        <v>448</v>
      </c>
      <c r="N74" s="103" t="s">
        <v>449</v>
      </c>
      <c r="Q74" s="103">
        <v>13.99</v>
      </c>
      <c r="R74" s="103">
        <v>-5.31</v>
      </c>
      <c r="S74" s="103" t="s">
        <v>450</v>
      </c>
    </row>
    <row r="75" spans="1:20">
      <c r="A75" s="108" t="s">
        <v>605</v>
      </c>
      <c r="B75" s="109"/>
      <c r="C75" s="104">
        <v>43919</v>
      </c>
      <c r="D75" s="105">
        <v>0.21039351851851851</v>
      </c>
      <c r="E75" s="103" t="s">
        <v>241</v>
      </c>
      <c r="F75" s="103" t="s">
        <v>247</v>
      </c>
      <c r="G75" s="103" t="s">
        <v>275</v>
      </c>
      <c r="H75" s="103">
        <v>986.19</v>
      </c>
      <c r="I75" s="103">
        <v>0</v>
      </c>
      <c r="J75" s="103">
        <v>986.19</v>
      </c>
      <c r="K75" s="106">
        <v>1590</v>
      </c>
      <c r="L75" s="103" t="s">
        <v>451</v>
      </c>
      <c r="P75" s="103">
        <v>1388</v>
      </c>
      <c r="Q75" s="103">
        <v>0</v>
      </c>
      <c r="R75" s="103">
        <v>0</v>
      </c>
      <c r="T75" s="103" t="s">
        <v>452</v>
      </c>
    </row>
    <row r="76" spans="1:20">
      <c r="A76" s="108" t="s">
        <v>606</v>
      </c>
      <c r="B76" s="111"/>
      <c r="C76" s="104">
        <v>43919</v>
      </c>
      <c r="D76" s="105">
        <v>0.21039351851851851</v>
      </c>
      <c r="E76" s="103" t="s">
        <v>241</v>
      </c>
      <c r="F76" s="103" t="s">
        <v>262</v>
      </c>
      <c r="G76" s="103" t="s">
        <v>275</v>
      </c>
      <c r="H76" s="106">
        <v>-1590</v>
      </c>
      <c r="I76" s="103">
        <v>0</v>
      </c>
      <c r="J76" s="106">
        <v>-1590</v>
      </c>
      <c r="K76" s="103">
        <v>0</v>
      </c>
      <c r="L76" s="103" t="s">
        <v>452</v>
      </c>
      <c r="M76" s="103" t="s">
        <v>256</v>
      </c>
      <c r="N76" s="103" t="s">
        <v>257</v>
      </c>
      <c r="Q76" s="103">
        <v>0</v>
      </c>
      <c r="R76" s="103">
        <v>0</v>
      </c>
    </row>
    <row r="77" spans="1:20">
      <c r="A77" s="108" t="s">
        <v>604</v>
      </c>
      <c r="B77" s="109"/>
      <c r="C77" s="104">
        <v>43919</v>
      </c>
      <c r="D77" s="105">
        <v>0.42725694444444445</v>
      </c>
      <c r="E77" s="103" t="s">
        <v>241</v>
      </c>
      <c r="F77" s="103" t="s">
        <v>266</v>
      </c>
      <c r="G77" s="103" t="s">
        <v>275</v>
      </c>
      <c r="H77" s="103">
        <v>58.3</v>
      </c>
      <c r="I77" s="103">
        <v>-2.46</v>
      </c>
      <c r="J77" s="103">
        <v>55.84</v>
      </c>
      <c r="K77" s="103">
        <v>55.84</v>
      </c>
      <c r="L77" s="103" t="s">
        <v>453</v>
      </c>
      <c r="M77" s="103" t="s">
        <v>454</v>
      </c>
      <c r="N77" s="103" t="s">
        <v>455</v>
      </c>
      <c r="Q77" s="103">
        <v>13.99</v>
      </c>
      <c r="R77" s="103">
        <v>-3.81</v>
      </c>
      <c r="S77" s="103" t="s">
        <v>456</v>
      </c>
    </row>
    <row r="78" spans="1:20">
      <c r="A78" s="108" t="s">
        <v>604</v>
      </c>
      <c r="B78" s="109"/>
      <c r="C78" s="104">
        <v>43919</v>
      </c>
      <c r="D78" s="105">
        <v>0.62972222222222218</v>
      </c>
      <c r="E78" s="103" t="s">
        <v>241</v>
      </c>
      <c r="F78" s="103" t="s">
        <v>266</v>
      </c>
      <c r="G78" s="103" t="s">
        <v>275</v>
      </c>
      <c r="H78" s="103">
        <v>64.44</v>
      </c>
      <c r="I78" s="103">
        <v>-2.68</v>
      </c>
      <c r="J78" s="103">
        <v>61.76</v>
      </c>
      <c r="K78" s="103">
        <v>117.6</v>
      </c>
      <c r="L78" s="103" t="s">
        <v>457</v>
      </c>
      <c r="M78" s="103" t="s">
        <v>458</v>
      </c>
      <c r="N78" s="103" t="s">
        <v>459</v>
      </c>
      <c r="Q78" s="103">
        <v>13.99</v>
      </c>
      <c r="R78" s="103">
        <v>-5.46</v>
      </c>
      <c r="S78" s="103" t="s">
        <v>460</v>
      </c>
    </row>
    <row r="79" spans="1:20">
      <c r="A79" s="108" t="s">
        <v>604</v>
      </c>
      <c r="B79" s="109"/>
      <c r="C79" s="104">
        <v>43919</v>
      </c>
      <c r="D79" s="105">
        <v>0.87944444444444436</v>
      </c>
      <c r="E79" s="103" t="s">
        <v>241</v>
      </c>
      <c r="F79" s="103" t="s">
        <v>266</v>
      </c>
      <c r="G79" s="103" t="s">
        <v>275</v>
      </c>
      <c r="H79" s="103">
        <v>18.07</v>
      </c>
      <c r="I79" s="103">
        <v>-0.82</v>
      </c>
      <c r="J79" s="103">
        <v>17.25</v>
      </c>
      <c r="K79" s="103">
        <v>134.85</v>
      </c>
      <c r="L79" s="103" t="s">
        <v>461</v>
      </c>
      <c r="M79" s="103" t="s">
        <v>462</v>
      </c>
      <c r="N79" s="103" t="s">
        <v>463</v>
      </c>
      <c r="Q79" s="103">
        <v>13.99</v>
      </c>
      <c r="R79" s="103">
        <v>-2.08</v>
      </c>
      <c r="S79" s="103" t="s">
        <v>464</v>
      </c>
    </row>
    <row r="80" spans="1:20">
      <c r="A80" s="108" t="s">
        <v>604</v>
      </c>
      <c r="B80" s="109"/>
      <c r="C80" s="104">
        <v>43919</v>
      </c>
      <c r="D80" s="105">
        <v>0.95164351851851858</v>
      </c>
      <c r="E80" s="103" t="s">
        <v>241</v>
      </c>
      <c r="F80" s="103" t="s">
        <v>266</v>
      </c>
      <c r="G80" s="103" t="s">
        <v>275</v>
      </c>
      <c r="H80" s="103">
        <v>59.39</v>
      </c>
      <c r="I80" s="103">
        <v>-2.5</v>
      </c>
      <c r="J80" s="103">
        <v>56.89</v>
      </c>
      <c r="K80" s="103">
        <v>191.74</v>
      </c>
      <c r="L80" s="103" t="s">
        <v>465</v>
      </c>
      <c r="M80" s="103" t="s">
        <v>466</v>
      </c>
      <c r="N80" s="103" t="s">
        <v>467</v>
      </c>
      <c r="Q80" s="103">
        <v>13.99</v>
      </c>
      <c r="R80" s="103">
        <v>-4.9000000000000004</v>
      </c>
      <c r="S80" s="103" t="s">
        <v>468</v>
      </c>
    </row>
    <row r="81" spans="1:20">
      <c r="A81" s="108" t="s">
        <v>605</v>
      </c>
      <c r="B81" s="109"/>
      <c r="C81" s="104">
        <v>43920</v>
      </c>
      <c r="D81" s="105">
        <v>0.7612268518518519</v>
      </c>
      <c r="E81" s="103" t="s">
        <v>241</v>
      </c>
      <c r="F81" s="103" t="s">
        <v>247</v>
      </c>
      <c r="G81" s="103" t="s">
        <v>275</v>
      </c>
      <c r="H81" s="103">
        <v>208.26</v>
      </c>
      <c r="I81" s="103">
        <v>0</v>
      </c>
      <c r="J81" s="103">
        <v>208.26</v>
      </c>
      <c r="K81" s="103">
        <v>400</v>
      </c>
      <c r="L81" s="103" t="s">
        <v>469</v>
      </c>
      <c r="P81" s="103">
        <v>1388</v>
      </c>
      <c r="Q81" s="103">
        <v>0</v>
      </c>
      <c r="R81" s="103">
        <v>0</v>
      </c>
      <c r="S81" s="103" t="s">
        <v>470</v>
      </c>
      <c r="T81" s="103" t="s">
        <v>471</v>
      </c>
    </row>
    <row r="82" spans="1:20">
      <c r="A82" s="108" t="s">
        <v>607</v>
      </c>
      <c r="B82" s="109"/>
      <c r="C82" s="104">
        <v>43920</v>
      </c>
      <c r="D82" s="105">
        <v>0.7612268518518519</v>
      </c>
      <c r="E82" s="103" t="s">
        <v>241</v>
      </c>
      <c r="F82" s="103" t="s">
        <v>396</v>
      </c>
      <c r="G82" s="103" t="s">
        <v>275</v>
      </c>
      <c r="H82" s="103">
        <v>-400</v>
      </c>
      <c r="I82" s="103">
        <v>0</v>
      </c>
      <c r="J82" s="103">
        <v>-400</v>
      </c>
      <c r="K82" s="103">
        <v>0</v>
      </c>
      <c r="L82" s="103" t="s">
        <v>471</v>
      </c>
      <c r="M82" s="103" t="s">
        <v>397</v>
      </c>
      <c r="N82" s="103" t="s">
        <v>398</v>
      </c>
      <c r="Q82" s="103">
        <v>0</v>
      </c>
      <c r="R82" s="103">
        <v>0</v>
      </c>
      <c r="S82" s="103" t="s">
        <v>470</v>
      </c>
    </row>
    <row r="83" spans="1:20">
      <c r="A83" s="108" t="s">
        <v>604</v>
      </c>
      <c r="B83" s="109"/>
      <c r="C83" s="104">
        <v>43921</v>
      </c>
      <c r="D83" s="105">
        <v>0.93616898148148142</v>
      </c>
      <c r="E83" s="103" t="s">
        <v>241</v>
      </c>
      <c r="F83" s="103" t="s">
        <v>266</v>
      </c>
      <c r="G83" s="103" t="s">
        <v>275</v>
      </c>
      <c r="H83" s="103">
        <v>183</v>
      </c>
      <c r="I83" s="103">
        <v>-7.07</v>
      </c>
      <c r="J83" s="103">
        <v>175.93</v>
      </c>
      <c r="K83" s="103">
        <v>175.93</v>
      </c>
      <c r="L83" s="103" t="s">
        <v>472</v>
      </c>
      <c r="M83" s="103" t="s">
        <v>473</v>
      </c>
      <c r="N83" s="103" t="s">
        <v>474</v>
      </c>
      <c r="Q83" s="103">
        <v>13.99</v>
      </c>
      <c r="R83" s="103">
        <v>-15.11</v>
      </c>
      <c r="S83" s="103" t="s">
        <v>475</v>
      </c>
    </row>
    <row r="84" spans="1:20">
      <c r="A84" s="108"/>
      <c r="B84" s="109"/>
      <c r="C84" s="104"/>
      <c r="D84" s="105"/>
    </row>
    <row r="85" spans="1:20">
      <c r="A85" s="108"/>
      <c r="B85" s="109"/>
      <c r="C85" s="104"/>
      <c r="D85" s="105"/>
    </row>
    <row r="86" spans="1:20">
      <c r="A86" s="108" t="s">
        <v>604</v>
      </c>
      <c r="B86" s="109"/>
      <c r="C86" s="104">
        <v>43922</v>
      </c>
      <c r="D86" s="105">
        <v>0.86540509259259257</v>
      </c>
      <c r="E86" s="103" t="s">
        <v>241</v>
      </c>
      <c r="F86" s="103" t="s">
        <v>266</v>
      </c>
      <c r="G86" s="103" t="s">
        <v>275</v>
      </c>
      <c r="H86" s="103">
        <v>17.37</v>
      </c>
      <c r="I86" s="103">
        <v>-0.94</v>
      </c>
      <c r="J86" s="103">
        <v>16.43</v>
      </c>
      <c r="K86" s="103">
        <v>192.36</v>
      </c>
      <c r="L86" s="103" t="s">
        <v>476</v>
      </c>
      <c r="M86" s="103" t="s">
        <v>477</v>
      </c>
      <c r="N86" s="103" t="s">
        <v>478</v>
      </c>
      <c r="Q86" s="103">
        <v>13.99</v>
      </c>
      <c r="R86" s="103">
        <v>-1.38</v>
      </c>
      <c r="S86" s="103" t="s">
        <v>479</v>
      </c>
    </row>
    <row r="87" spans="1:20">
      <c r="A87" s="108" t="s">
        <v>604</v>
      </c>
      <c r="B87" s="109"/>
      <c r="C87" s="104">
        <v>43928</v>
      </c>
      <c r="D87" s="105">
        <v>0.69731481481481483</v>
      </c>
      <c r="E87" s="103" t="s">
        <v>241</v>
      </c>
      <c r="F87" s="103" t="s">
        <v>266</v>
      </c>
      <c r="G87" s="103" t="s">
        <v>275</v>
      </c>
      <c r="H87" s="103">
        <v>20.329999999999998</v>
      </c>
      <c r="I87" s="103">
        <v>-1.0900000000000001</v>
      </c>
      <c r="J87" s="103">
        <v>19.239999999999998</v>
      </c>
      <c r="K87" s="103">
        <v>211.6</v>
      </c>
      <c r="L87" s="103" t="s">
        <v>480</v>
      </c>
      <c r="M87" s="103" t="s">
        <v>481</v>
      </c>
      <c r="N87" s="103" t="s">
        <v>482</v>
      </c>
      <c r="Q87" s="103">
        <v>15.99</v>
      </c>
      <c r="R87" s="103">
        <v>-2.34</v>
      </c>
      <c r="S87" s="103" t="s">
        <v>483</v>
      </c>
    </row>
    <row r="88" spans="1:20">
      <c r="A88" s="108" t="s">
        <v>604</v>
      </c>
      <c r="B88" s="109"/>
      <c r="C88" s="104">
        <v>43929</v>
      </c>
      <c r="D88" s="105">
        <v>0.60842592592592593</v>
      </c>
      <c r="E88" s="103" t="s">
        <v>241</v>
      </c>
      <c r="F88" s="103" t="s">
        <v>266</v>
      </c>
      <c r="G88" s="103" t="s">
        <v>275</v>
      </c>
      <c r="H88" s="103">
        <v>18.07</v>
      </c>
      <c r="I88" s="103">
        <v>-1</v>
      </c>
      <c r="J88" s="103">
        <v>17.07</v>
      </c>
      <c r="K88" s="103">
        <v>228.67</v>
      </c>
      <c r="L88" s="103" t="s">
        <v>484</v>
      </c>
      <c r="M88" s="103" t="s">
        <v>485</v>
      </c>
      <c r="N88" s="103" t="s">
        <v>486</v>
      </c>
      <c r="Q88" s="103">
        <v>0</v>
      </c>
      <c r="R88" s="103">
        <v>0</v>
      </c>
      <c r="S88" s="103" t="s">
        <v>487</v>
      </c>
    </row>
    <row r="89" spans="1:20">
      <c r="A89" s="108" t="s">
        <v>604</v>
      </c>
      <c r="B89" s="109"/>
      <c r="C89" s="104">
        <v>43929</v>
      </c>
      <c r="D89" s="105">
        <v>0.87472222222222218</v>
      </c>
      <c r="E89" s="103" t="s">
        <v>241</v>
      </c>
      <c r="F89" s="103" t="s">
        <v>266</v>
      </c>
      <c r="G89" s="103" t="s">
        <v>275</v>
      </c>
      <c r="H89" s="103">
        <v>94.59</v>
      </c>
      <c r="I89" s="103">
        <v>-3.8</v>
      </c>
      <c r="J89" s="103">
        <v>90.79</v>
      </c>
      <c r="K89" s="103">
        <v>319.45999999999998</v>
      </c>
      <c r="L89" s="103" t="s">
        <v>488</v>
      </c>
      <c r="M89" s="103" t="s">
        <v>489</v>
      </c>
      <c r="N89" s="103" t="s">
        <v>490</v>
      </c>
      <c r="Q89" s="103">
        <v>13.99</v>
      </c>
      <c r="R89" s="103">
        <v>-8.6</v>
      </c>
      <c r="S89" s="103" t="s">
        <v>491</v>
      </c>
    </row>
    <row r="90" spans="1:20">
      <c r="A90" s="108" t="s">
        <v>605</v>
      </c>
      <c r="B90" s="109"/>
      <c r="C90" s="104">
        <v>43930</v>
      </c>
      <c r="D90" s="105">
        <v>0.38502314814814814</v>
      </c>
      <c r="E90" s="103" t="s">
        <v>241</v>
      </c>
      <c r="F90" s="103" t="s">
        <v>492</v>
      </c>
      <c r="G90" s="103" t="s">
        <v>275</v>
      </c>
      <c r="H90" s="103">
        <v>14.49</v>
      </c>
      <c r="I90" s="103">
        <v>0</v>
      </c>
      <c r="J90" s="103">
        <v>14.49</v>
      </c>
      <c r="K90" s="103">
        <v>333.95</v>
      </c>
      <c r="L90" s="103" t="s">
        <v>391</v>
      </c>
      <c r="M90" s="103" t="s">
        <v>365</v>
      </c>
      <c r="N90" s="103" t="s">
        <v>366</v>
      </c>
      <c r="Q90" s="103">
        <v>0</v>
      </c>
      <c r="R90" s="103">
        <v>0</v>
      </c>
      <c r="S90" s="103" t="s">
        <v>367</v>
      </c>
      <c r="T90" s="103" t="s">
        <v>364</v>
      </c>
    </row>
    <row r="91" spans="1:20">
      <c r="A91" s="108" t="s">
        <v>605</v>
      </c>
      <c r="B91" s="109"/>
      <c r="C91" s="104">
        <v>43930</v>
      </c>
      <c r="D91" s="105">
        <v>0.38506944444444446</v>
      </c>
      <c r="E91" s="103" t="s">
        <v>241</v>
      </c>
      <c r="F91" s="103" t="s">
        <v>493</v>
      </c>
      <c r="G91" s="103" t="s">
        <v>275</v>
      </c>
      <c r="H91" s="103">
        <v>-15.39</v>
      </c>
      <c r="I91" s="103">
        <v>0</v>
      </c>
      <c r="J91" s="103">
        <v>-15.39</v>
      </c>
      <c r="K91" s="103">
        <v>318.56</v>
      </c>
      <c r="L91" s="103" t="s">
        <v>494</v>
      </c>
      <c r="M91" s="103" t="s">
        <v>365</v>
      </c>
      <c r="N91" s="103" t="s">
        <v>366</v>
      </c>
      <c r="Q91" s="103">
        <v>0</v>
      </c>
      <c r="R91" s="103">
        <v>0</v>
      </c>
      <c r="S91" s="103" t="s">
        <v>367</v>
      </c>
      <c r="T91" s="103" t="s">
        <v>364</v>
      </c>
    </row>
    <row r="92" spans="1:20">
      <c r="A92" s="108" t="s">
        <v>604</v>
      </c>
      <c r="B92" s="109"/>
      <c r="C92" s="104">
        <v>43930</v>
      </c>
      <c r="D92" s="105">
        <v>0.43813657407407408</v>
      </c>
      <c r="E92" s="103" t="s">
        <v>241</v>
      </c>
      <c r="F92" s="103" t="s">
        <v>266</v>
      </c>
      <c r="G92" s="103" t="s">
        <v>275</v>
      </c>
      <c r="H92" s="103">
        <v>54.6</v>
      </c>
      <c r="I92" s="103">
        <v>-2.3199999999999998</v>
      </c>
      <c r="J92" s="103">
        <v>52.28</v>
      </c>
      <c r="K92" s="103">
        <v>370.84</v>
      </c>
      <c r="L92" s="103" t="s">
        <v>495</v>
      </c>
      <c r="M92" s="103" t="s">
        <v>426</v>
      </c>
      <c r="N92" s="103" t="s">
        <v>427</v>
      </c>
      <c r="Q92" s="103">
        <v>13.99</v>
      </c>
      <c r="R92" s="103">
        <v>-4.62</v>
      </c>
      <c r="S92" s="103" t="s">
        <v>496</v>
      </c>
    </row>
    <row r="93" spans="1:20">
      <c r="A93" s="108" t="s">
        <v>604</v>
      </c>
      <c r="B93" s="109"/>
      <c r="C93" s="104">
        <v>43930</v>
      </c>
      <c r="D93" s="105">
        <v>0.64003472222222224</v>
      </c>
      <c r="E93" s="103" t="s">
        <v>241</v>
      </c>
      <c r="F93" s="103" t="s">
        <v>266</v>
      </c>
      <c r="G93" s="103" t="s">
        <v>275</v>
      </c>
      <c r="H93" s="103">
        <v>18.07</v>
      </c>
      <c r="I93" s="103">
        <v>-1</v>
      </c>
      <c r="J93" s="103">
        <v>17.07</v>
      </c>
      <c r="K93" s="103">
        <v>387.91</v>
      </c>
      <c r="L93" s="103" t="s">
        <v>497</v>
      </c>
      <c r="M93" s="103" t="s">
        <v>498</v>
      </c>
      <c r="N93" s="103" t="s">
        <v>499</v>
      </c>
      <c r="Q93" s="103">
        <v>0</v>
      </c>
      <c r="R93" s="103">
        <v>0</v>
      </c>
      <c r="S93" s="103" t="s">
        <v>500</v>
      </c>
    </row>
    <row r="94" spans="1:20">
      <c r="A94" s="108" t="s">
        <v>604</v>
      </c>
      <c r="B94" s="109"/>
      <c r="C94" s="104">
        <v>43930</v>
      </c>
      <c r="D94" s="105">
        <v>0.64696759259259262</v>
      </c>
      <c r="E94" s="103" t="s">
        <v>241</v>
      </c>
      <c r="F94" s="103" t="s">
        <v>266</v>
      </c>
      <c r="G94" s="103" t="s">
        <v>275</v>
      </c>
      <c r="H94" s="103">
        <v>15.67</v>
      </c>
      <c r="I94" s="103">
        <v>-0.75</v>
      </c>
      <c r="J94" s="103">
        <v>14.92</v>
      </c>
      <c r="K94" s="103">
        <v>402.83</v>
      </c>
      <c r="L94" s="103" t="s">
        <v>501</v>
      </c>
      <c r="M94" s="103" t="s">
        <v>502</v>
      </c>
      <c r="N94" s="103" t="s">
        <v>503</v>
      </c>
      <c r="Q94" s="103">
        <v>0</v>
      </c>
      <c r="R94" s="103">
        <v>0</v>
      </c>
      <c r="S94" s="103" t="s">
        <v>504</v>
      </c>
    </row>
    <row r="95" spans="1:20">
      <c r="A95" s="108" t="s">
        <v>604</v>
      </c>
      <c r="B95" s="109"/>
      <c r="C95" s="104">
        <v>43931</v>
      </c>
      <c r="D95" s="105">
        <v>0.70172453703703708</v>
      </c>
      <c r="E95" s="103" t="s">
        <v>241</v>
      </c>
      <c r="F95" s="103" t="s">
        <v>266</v>
      </c>
      <c r="G95" s="103" t="s">
        <v>275</v>
      </c>
      <c r="H95" s="103">
        <v>18.07</v>
      </c>
      <c r="I95" s="103">
        <v>-1</v>
      </c>
      <c r="J95" s="103">
        <v>17.07</v>
      </c>
      <c r="K95" s="103">
        <v>419.9</v>
      </c>
      <c r="L95" s="103" t="s">
        <v>505</v>
      </c>
      <c r="M95" s="103" t="s">
        <v>506</v>
      </c>
      <c r="N95" s="103" t="s">
        <v>507</v>
      </c>
      <c r="Q95" s="103">
        <v>0</v>
      </c>
      <c r="R95" s="103">
        <v>0</v>
      </c>
      <c r="S95" s="103" t="s">
        <v>508</v>
      </c>
    </row>
    <row r="96" spans="1:20">
      <c r="A96" s="108" t="s">
        <v>604</v>
      </c>
      <c r="B96" s="109"/>
      <c r="C96" s="104">
        <v>43932</v>
      </c>
      <c r="D96" s="105">
        <v>0.33853009259259265</v>
      </c>
      <c r="E96" s="103" t="s">
        <v>241</v>
      </c>
      <c r="F96" s="103" t="s">
        <v>266</v>
      </c>
      <c r="G96" s="103" t="s">
        <v>275</v>
      </c>
      <c r="H96" s="103">
        <v>18.07</v>
      </c>
      <c r="I96" s="103">
        <v>-1</v>
      </c>
      <c r="J96" s="103">
        <v>17.07</v>
      </c>
      <c r="K96" s="103">
        <v>436.97</v>
      </c>
      <c r="L96" s="103" t="s">
        <v>509</v>
      </c>
      <c r="M96" s="103" t="s">
        <v>510</v>
      </c>
      <c r="N96" s="103" t="s">
        <v>511</v>
      </c>
      <c r="Q96" s="103">
        <v>0</v>
      </c>
      <c r="R96" s="103">
        <v>0</v>
      </c>
      <c r="S96" s="103" t="s">
        <v>512</v>
      </c>
    </row>
    <row r="97" spans="1:20">
      <c r="A97" s="108" t="s">
        <v>605</v>
      </c>
      <c r="B97" s="109"/>
      <c r="C97" s="104">
        <v>43933</v>
      </c>
      <c r="D97" s="105">
        <v>0.62012731481481487</v>
      </c>
      <c r="E97" s="103" t="s">
        <v>241</v>
      </c>
      <c r="F97" s="103" t="s">
        <v>369</v>
      </c>
      <c r="G97" s="103" t="s">
        <v>275</v>
      </c>
      <c r="H97" s="103">
        <v>-12.72</v>
      </c>
      <c r="I97" s="103">
        <v>0</v>
      </c>
      <c r="J97" s="103">
        <v>-12.72</v>
      </c>
      <c r="K97" s="103">
        <v>424.25</v>
      </c>
      <c r="L97" s="103" t="s">
        <v>513</v>
      </c>
      <c r="M97" s="103" t="s">
        <v>384</v>
      </c>
      <c r="N97" s="103" t="s">
        <v>385</v>
      </c>
      <c r="Q97" s="103">
        <v>0</v>
      </c>
      <c r="R97" s="103">
        <v>0</v>
      </c>
      <c r="S97" s="103" t="s">
        <v>386</v>
      </c>
      <c r="T97" s="103" t="s">
        <v>383</v>
      </c>
    </row>
    <row r="98" spans="1:20">
      <c r="A98" s="108" t="s">
        <v>604</v>
      </c>
      <c r="B98" s="109"/>
      <c r="C98" s="104">
        <v>43934</v>
      </c>
      <c r="D98" s="105">
        <v>0.75494212962962959</v>
      </c>
      <c r="E98" s="103" t="s">
        <v>241</v>
      </c>
      <c r="F98" s="103" t="s">
        <v>266</v>
      </c>
      <c r="G98" s="103" t="s">
        <v>275</v>
      </c>
      <c r="H98" s="103">
        <v>111.42</v>
      </c>
      <c r="I98" s="103">
        <v>-4.42</v>
      </c>
      <c r="J98" s="103">
        <v>107</v>
      </c>
      <c r="K98" s="103">
        <v>531.25</v>
      </c>
      <c r="L98" s="103" t="s">
        <v>514</v>
      </c>
      <c r="M98" s="103" t="s">
        <v>515</v>
      </c>
      <c r="N98" s="103" t="s">
        <v>516</v>
      </c>
      <c r="Q98" s="103">
        <v>13.99</v>
      </c>
      <c r="R98" s="103">
        <v>-9.43</v>
      </c>
      <c r="S98" s="103" t="s">
        <v>517</v>
      </c>
    </row>
    <row r="99" spans="1:20">
      <c r="A99" s="108" t="s">
        <v>604</v>
      </c>
      <c r="B99" s="109"/>
      <c r="C99" s="104">
        <v>43935</v>
      </c>
      <c r="D99" s="105">
        <v>0.7333101851851852</v>
      </c>
      <c r="E99" s="103" t="s">
        <v>241</v>
      </c>
      <c r="F99" s="103" t="s">
        <v>266</v>
      </c>
      <c r="G99" s="103" t="s">
        <v>275</v>
      </c>
      <c r="H99" s="103">
        <v>18.28</v>
      </c>
      <c r="I99" s="103">
        <v>-1.01</v>
      </c>
      <c r="J99" s="103">
        <v>17.27</v>
      </c>
      <c r="K99" s="103">
        <v>548.52</v>
      </c>
      <c r="L99" s="103" t="s">
        <v>518</v>
      </c>
      <c r="M99" s="103" t="s">
        <v>519</v>
      </c>
      <c r="N99" s="103" t="s">
        <v>520</v>
      </c>
      <c r="Q99" s="103">
        <v>15.99</v>
      </c>
      <c r="R99" s="103">
        <v>-2.1</v>
      </c>
      <c r="S99" s="103" t="s">
        <v>521</v>
      </c>
    </row>
    <row r="100" spans="1:20">
      <c r="A100" s="108" t="s">
        <v>604</v>
      </c>
      <c r="B100" s="109"/>
      <c r="C100" s="104">
        <v>43935</v>
      </c>
      <c r="D100" s="105">
        <v>0.78787037037037033</v>
      </c>
      <c r="E100" s="103" t="s">
        <v>241</v>
      </c>
      <c r="F100" s="103" t="s">
        <v>266</v>
      </c>
      <c r="G100" s="103" t="s">
        <v>275</v>
      </c>
      <c r="H100" s="103">
        <v>23.08</v>
      </c>
      <c r="I100" s="103">
        <v>-1.2</v>
      </c>
      <c r="J100" s="103">
        <v>21.88</v>
      </c>
      <c r="K100" s="103">
        <v>570.4</v>
      </c>
      <c r="L100" s="103" t="s">
        <v>522</v>
      </c>
      <c r="M100" s="103" t="s">
        <v>523</v>
      </c>
      <c r="N100" s="103" t="s">
        <v>524</v>
      </c>
      <c r="Q100" s="103">
        <v>15.99</v>
      </c>
      <c r="R100" s="103">
        <v>-2.1</v>
      </c>
      <c r="S100" s="103" t="s">
        <v>525</v>
      </c>
    </row>
    <row r="101" spans="1:20">
      <c r="A101" s="108" t="s">
        <v>605</v>
      </c>
      <c r="B101" s="109"/>
      <c r="C101" s="104">
        <v>43937</v>
      </c>
      <c r="D101" s="105">
        <v>3.6562499999999998E-2</v>
      </c>
      <c r="E101" s="103" t="s">
        <v>241</v>
      </c>
      <c r="F101" s="103" t="s">
        <v>492</v>
      </c>
      <c r="G101" s="103" t="s">
        <v>275</v>
      </c>
      <c r="H101" s="103">
        <v>56.78</v>
      </c>
      <c r="I101" s="103">
        <v>0</v>
      </c>
      <c r="J101" s="103">
        <v>56.78</v>
      </c>
      <c r="K101" s="103">
        <v>627.17999999999995</v>
      </c>
      <c r="L101" s="103" t="s">
        <v>370</v>
      </c>
      <c r="M101" s="103" t="s">
        <v>321</v>
      </c>
      <c r="N101" s="103" t="s">
        <v>322</v>
      </c>
      <c r="Q101" s="103">
        <v>11.99</v>
      </c>
      <c r="R101" s="103">
        <v>0</v>
      </c>
      <c r="S101" s="103" t="s">
        <v>323</v>
      </c>
      <c r="T101" s="103" t="s">
        <v>320</v>
      </c>
    </row>
    <row r="102" spans="1:20">
      <c r="A102" s="108" t="s">
        <v>605</v>
      </c>
      <c r="B102" s="109"/>
      <c r="C102" s="104">
        <v>43937</v>
      </c>
      <c r="D102" s="105">
        <v>3.6597222222222225E-2</v>
      </c>
      <c r="E102" s="103" t="s">
        <v>241</v>
      </c>
      <c r="F102" s="103" t="s">
        <v>493</v>
      </c>
      <c r="G102" s="103" t="s">
        <v>275</v>
      </c>
      <c r="H102" s="103">
        <v>-59.27</v>
      </c>
      <c r="I102" s="103">
        <v>0</v>
      </c>
      <c r="J102" s="103">
        <v>-59.27</v>
      </c>
      <c r="K102" s="103">
        <v>567.91</v>
      </c>
      <c r="L102" s="103" t="s">
        <v>526</v>
      </c>
      <c r="M102" s="103" t="s">
        <v>321</v>
      </c>
      <c r="N102" s="103" t="s">
        <v>322</v>
      </c>
      <c r="Q102" s="103">
        <v>11.99</v>
      </c>
      <c r="R102" s="103">
        <v>0</v>
      </c>
      <c r="S102" s="103" t="s">
        <v>323</v>
      </c>
      <c r="T102" s="103" t="s">
        <v>320</v>
      </c>
    </row>
    <row r="103" spans="1:20">
      <c r="A103" s="108" t="s">
        <v>604</v>
      </c>
      <c r="B103" s="109"/>
      <c r="C103" s="104">
        <v>43937</v>
      </c>
      <c r="D103" s="105">
        <v>0.65121527777777777</v>
      </c>
      <c r="E103" s="103" t="s">
        <v>241</v>
      </c>
      <c r="F103" s="103" t="s">
        <v>266</v>
      </c>
      <c r="G103" s="103" t="s">
        <v>275</v>
      </c>
      <c r="H103" s="103">
        <v>17.91</v>
      </c>
      <c r="I103" s="103">
        <v>-0.82</v>
      </c>
      <c r="J103" s="103">
        <v>17.09</v>
      </c>
      <c r="K103" s="103">
        <v>585</v>
      </c>
      <c r="L103" s="103" t="s">
        <v>527</v>
      </c>
      <c r="M103" s="103" t="s">
        <v>528</v>
      </c>
      <c r="N103" s="103" t="s">
        <v>529</v>
      </c>
      <c r="Q103" s="103">
        <v>13.99</v>
      </c>
      <c r="R103" s="103">
        <v>-1.92</v>
      </c>
      <c r="S103" s="103" t="s">
        <v>530</v>
      </c>
    </row>
    <row r="104" spans="1:20">
      <c r="A104" s="108" t="s">
        <v>604</v>
      </c>
      <c r="B104" s="109"/>
      <c r="C104" s="104">
        <v>43937</v>
      </c>
      <c r="D104" s="105">
        <v>0.96111111111111114</v>
      </c>
      <c r="E104" s="103" t="s">
        <v>241</v>
      </c>
      <c r="F104" s="103" t="s">
        <v>266</v>
      </c>
      <c r="G104" s="103" t="s">
        <v>275</v>
      </c>
      <c r="H104" s="103">
        <v>24.18</v>
      </c>
      <c r="I104" s="103">
        <v>-1.24</v>
      </c>
      <c r="J104" s="103">
        <v>22.94</v>
      </c>
      <c r="K104" s="103">
        <v>607.94000000000005</v>
      </c>
      <c r="L104" s="107" t="s">
        <v>531</v>
      </c>
      <c r="M104" s="103" t="s">
        <v>532</v>
      </c>
      <c r="N104" s="103" t="s">
        <v>533</v>
      </c>
      <c r="Q104" s="103">
        <v>15.99</v>
      </c>
      <c r="R104" s="103">
        <v>-2.2000000000000002</v>
      </c>
      <c r="S104" s="103" t="s">
        <v>534</v>
      </c>
    </row>
    <row r="105" spans="1:20">
      <c r="A105" s="108" t="s">
        <v>604</v>
      </c>
      <c r="B105" s="109"/>
      <c r="C105" s="104">
        <v>43937</v>
      </c>
      <c r="D105" s="105">
        <v>0.96584490740740747</v>
      </c>
      <c r="E105" s="103" t="s">
        <v>241</v>
      </c>
      <c r="F105" s="103" t="s">
        <v>266</v>
      </c>
      <c r="G105" s="103" t="s">
        <v>275</v>
      </c>
      <c r="H105" s="103">
        <v>24.18</v>
      </c>
      <c r="I105" s="103">
        <v>-1.24</v>
      </c>
      <c r="J105" s="103">
        <v>22.94</v>
      </c>
      <c r="K105" s="103">
        <v>630.88</v>
      </c>
      <c r="L105" s="103" t="s">
        <v>535</v>
      </c>
      <c r="M105" s="103" t="s">
        <v>536</v>
      </c>
      <c r="N105" s="103" t="s">
        <v>537</v>
      </c>
      <c r="Q105" s="103">
        <v>15.99</v>
      </c>
      <c r="R105" s="103">
        <v>-2.2000000000000002</v>
      </c>
      <c r="S105" s="103" t="s">
        <v>538</v>
      </c>
    </row>
    <row r="106" spans="1:20">
      <c r="A106" s="108" t="s">
        <v>604</v>
      </c>
      <c r="B106" s="109"/>
      <c r="C106" s="104">
        <v>43937</v>
      </c>
      <c r="D106" s="105">
        <v>0.99148148148148152</v>
      </c>
      <c r="E106" s="103" t="s">
        <v>241</v>
      </c>
      <c r="F106" s="103" t="s">
        <v>266</v>
      </c>
      <c r="G106" s="103" t="s">
        <v>275</v>
      </c>
      <c r="H106" s="103">
        <v>15.25</v>
      </c>
      <c r="I106" s="103">
        <v>-0.86</v>
      </c>
      <c r="J106" s="103">
        <v>14.39</v>
      </c>
      <c r="K106" s="103">
        <v>645.27</v>
      </c>
      <c r="L106" s="103" t="s">
        <v>539</v>
      </c>
      <c r="M106" s="103" t="s">
        <v>540</v>
      </c>
      <c r="N106" s="103" t="s">
        <v>541</v>
      </c>
      <c r="Q106" s="103">
        <v>0</v>
      </c>
      <c r="R106" s="103">
        <v>0</v>
      </c>
      <c r="S106" s="103" t="s">
        <v>542</v>
      </c>
    </row>
    <row r="107" spans="1:20">
      <c r="A107" s="108" t="s">
        <v>604</v>
      </c>
      <c r="B107" s="109"/>
      <c r="C107" s="104">
        <v>43939</v>
      </c>
      <c r="D107" s="105">
        <v>0.46803240740740742</v>
      </c>
      <c r="E107" s="103" t="s">
        <v>241</v>
      </c>
      <c r="F107" s="103" t="s">
        <v>266</v>
      </c>
      <c r="G107" s="103" t="s">
        <v>275</v>
      </c>
      <c r="H107" s="103">
        <v>16.38</v>
      </c>
      <c r="I107" s="103">
        <v>-0.91</v>
      </c>
      <c r="J107" s="103">
        <v>15.47</v>
      </c>
      <c r="K107" s="103">
        <v>660.74</v>
      </c>
      <c r="L107" s="103" t="s">
        <v>543</v>
      </c>
      <c r="M107" s="103" t="s">
        <v>544</v>
      </c>
      <c r="N107" s="103" t="s">
        <v>545</v>
      </c>
      <c r="Q107" s="103">
        <v>13.99</v>
      </c>
      <c r="R107" s="103">
        <v>-1.39</v>
      </c>
      <c r="S107" s="103" t="s">
        <v>546</v>
      </c>
    </row>
    <row r="108" spans="1:20">
      <c r="A108" s="108" t="s">
        <v>604</v>
      </c>
      <c r="B108" s="109"/>
      <c r="C108" s="104">
        <v>43940</v>
      </c>
      <c r="D108" s="105">
        <v>0.52398148148148149</v>
      </c>
      <c r="E108" s="103" t="s">
        <v>241</v>
      </c>
      <c r="F108" s="103" t="s">
        <v>266</v>
      </c>
      <c r="G108" s="103" t="s">
        <v>275</v>
      </c>
      <c r="H108" s="103">
        <v>64.88</v>
      </c>
      <c r="I108" s="103">
        <v>-2.7</v>
      </c>
      <c r="J108" s="103">
        <v>62.18</v>
      </c>
      <c r="K108" s="103">
        <v>722.92</v>
      </c>
      <c r="L108" s="103" t="s">
        <v>547</v>
      </c>
      <c r="M108" s="103" t="s">
        <v>548</v>
      </c>
      <c r="N108" s="103" t="s">
        <v>549</v>
      </c>
      <c r="Q108" s="103">
        <v>13.99</v>
      </c>
      <c r="R108" s="103">
        <v>-1.89</v>
      </c>
      <c r="S108" s="103" t="s">
        <v>550</v>
      </c>
    </row>
    <row r="109" spans="1:20">
      <c r="A109" s="108" t="s">
        <v>604</v>
      </c>
      <c r="B109" s="109"/>
      <c r="C109" s="104">
        <v>43941</v>
      </c>
      <c r="D109" s="105">
        <v>0.49247685185185186</v>
      </c>
      <c r="E109" s="103" t="s">
        <v>241</v>
      </c>
      <c r="F109" s="103" t="s">
        <v>266</v>
      </c>
      <c r="G109" s="103" t="s">
        <v>275</v>
      </c>
      <c r="H109" s="103">
        <v>63.32</v>
      </c>
      <c r="I109" s="103">
        <v>-2.64</v>
      </c>
      <c r="J109" s="103">
        <v>60.68</v>
      </c>
      <c r="K109" s="103">
        <v>783.6</v>
      </c>
      <c r="L109" s="103" t="s">
        <v>551</v>
      </c>
      <c r="M109" s="103" t="s">
        <v>552</v>
      </c>
      <c r="N109" s="103" t="s">
        <v>553</v>
      </c>
      <c r="Q109" s="103">
        <v>13.99</v>
      </c>
      <c r="R109" s="103">
        <v>-5.23</v>
      </c>
      <c r="S109" s="103" t="s">
        <v>554</v>
      </c>
    </row>
    <row r="110" spans="1:20">
      <c r="A110" s="108" t="s">
        <v>604</v>
      </c>
      <c r="B110" s="109"/>
      <c r="C110" s="104">
        <v>43944</v>
      </c>
      <c r="D110" s="105">
        <v>0.53456018518518522</v>
      </c>
      <c r="E110" s="103" t="s">
        <v>241</v>
      </c>
      <c r="F110" s="103" t="s">
        <v>266</v>
      </c>
      <c r="G110" s="103" t="s">
        <v>275</v>
      </c>
      <c r="H110" s="103">
        <v>23.72</v>
      </c>
      <c r="I110" s="103">
        <v>-1.23</v>
      </c>
      <c r="J110" s="103">
        <v>22.49</v>
      </c>
      <c r="K110" s="103">
        <v>806.09</v>
      </c>
      <c r="L110" s="103" t="s">
        <v>555</v>
      </c>
      <c r="M110" s="103" t="s">
        <v>556</v>
      </c>
      <c r="N110" s="103" t="s">
        <v>557</v>
      </c>
      <c r="Q110" s="103">
        <v>15.99</v>
      </c>
      <c r="R110" s="103">
        <v>-2.73</v>
      </c>
      <c r="S110" s="103" t="s">
        <v>558</v>
      </c>
    </row>
    <row r="111" spans="1:20">
      <c r="A111" s="143" t="s">
        <v>651</v>
      </c>
      <c r="B111" s="109"/>
      <c r="C111" s="104">
        <v>43944</v>
      </c>
      <c r="D111" s="105">
        <v>0.7165393518518518</v>
      </c>
      <c r="E111" s="103" t="s">
        <v>241</v>
      </c>
      <c r="F111" s="103" t="s">
        <v>559</v>
      </c>
      <c r="G111" s="103" t="s">
        <v>275</v>
      </c>
      <c r="H111" s="103">
        <v>-14.94</v>
      </c>
      <c r="I111" s="103">
        <v>0</v>
      </c>
      <c r="J111" s="103">
        <v>-14.94</v>
      </c>
      <c r="K111" s="103">
        <v>791.15</v>
      </c>
      <c r="L111" s="103" t="s">
        <v>560</v>
      </c>
      <c r="M111" s="103" t="s">
        <v>561</v>
      </c>
      <c r="N111" s="103" t="s">
        <v>562</v>
      </c>
      <c r="Q111" s="103">
        <v>0</v>
      </c>
      <c r="R111" s="103">
        <v>0</v>
      </c>
      <c r="S111" s="103">
        <v>78909823</v>
      </c>
      <c r="T111" s="103" t="s">
        <v>563</v>
      </c>
    </row>
    <row r="112" spans="1:20">
      <c r="A112" s="108" t="s">
        <v>604</v>
      </c>
      <c r="B112" s="109"/>
      <c r="C112" s="104">
        <v>43946</v>
      </c>
      <c r="D112" s="105">
        <v>0.36736111111111108</v>
      </c>
      <c r="E112" s="103" t="s">
        <v>241</v>
      </c>
      <c r="F112" s="103" t="s">
        <v>266</v>
      </c>
      <c r="G112" s="103" t="s">
        <v>275</v>
      </c>
      <c r="H112" s="103">
        <v>23.09</v>
      </c>
      <c r="I112" s="103">
        <v>-1.2</v>
      </c>
      <c r="J112" s="103">
        <v>21.89</v>
      </c>
      <c r="K112" s="103">
        <v>813.04</v>
      </c>
      <c r="L112" s="103" t="s">
        <v>564</v>
      </c>
      <c r="M112" s="103" t="s">
        <v>388</v>
      </c>
      <c r="N112" s="103" t="s">
        <v>389</v>
      </c>
      <c r="Q112" s="103">
        <v>15.99</v>
      </c>
      <c r="R112" s="103">
        <v>-2.1</v>
      </c>
      <c r="S112" s="103" t="s">
        <v>565</v>
      </c>
    </row>
    <row r="113" spans="1:20">
      <c r="A113" s="108" t="s">
        <v>604</v>
      </c>
      <c r="B113" s="109"/>
      <c r="C113" s="104">
        <v>43947</v>
      </c>
      <c r="D113" s="105">
        <v>0.60785879629629636</v>
      </c>
      <c r="E113" s="103" t="s">
        <v>241</v>
      </c>
      <c r="F113" s="103" t="s">
        <v>266</v>
      </c>
      <c r="G113" s="103" t="s">
        <v>275</v>
      </c>
      <c r="H113" s="103">
        <v>190.29</v>
      </c>
      <c r="I113" s="103">
        <v>-7.72</v>
      </c>
      <c r="J113" s="103">
        <v>182.57</v>
      </c>
      <c r="K113" s="103">
        <v>995.61</v>
      </c>
      <c r="L113" s="103" t="s">
        <v>566</v>
      </c>
      <c r="M113" s="103" t="s">
        <v>567</v>
      </c>
      <c r="N113" s="103" t="s">
        <v>568</v>
      </c>
      <c r="Q113" s="103">
        <v>27.99</v>
      </c>
      <c r="R113" s="103">
        <v>-17.3</v>
      </c>
      <c r="S113" s="103" t="s">
        <v>569</v>
      </c>
    </row>
    <row r="114" spans="1:20">
      <c r="A114" s="108" t="s">
        <v>604</v>
      </c>
      <c r="B114" s="109"/>
      <c r="C114" s="104">
        <v>43947</v>
      </c>
      <c r="D114" s="105">
        <v>0.72802083333333334</v>
      </c>
      <c r="E114" s="103" t="s">
        <v>241</v>
      </c>
      <c r="F114" s="103" t="s">
        <v>266</v>
      </c>
      <c r="G114" s="103" t="s">
        <v>275</v>
      </c>
      <c r="H114" s="103">
        <v>26.14</v>
      </c>
      <c r="I114" s="103">
        <v>-1.32</v>
      </c>
      <c r="J114" s="103">
        <v>24.82</v>
      </c>
      <c r="K114" s="106">
        <v>1020.43</v>
      </c>
      <c r="L114" s="103" t="s">
        <v>570</v>
      </c>
      <c r="M114" s="103" t="s">
        <v>571</v>
      </c>
      <c r="N114" s="103" t="s">
        <v>572</v>
      </c>
      <c r="Q114" s="103">
        <v>13.99</v>
      </c>
      <c r="R114" s="103">
        <v>-2.16</v>
      </c>
      <c r="S114" s="103" t="s">
        <v>573</v>
      </c>
    </row>
    <row r="115" spans="1:20">
      <c r="A115" s="108" t="s">
        <v>604</v>
      </c>
      <c r="B115" s="109"/>
      <c r="C115" s="104">
        <v>43947</v>
      </c>
      <c r="D115" s="105">
        <v>0.9928703703703704</v>
      </c>
      <c r="E115" s="103" t="s">
        <v>241</v>
      </c>
      <c r="F115" s="103" t="s">
        <v>266</v>
      </c>
      <c r="G115" s="103" t="s">
        <v>275</v>
      </c>
      <c r="H115" s="103">
        <v>23.09</v>
      </c>
      <c r="I115" s="103">
        <v>-1.2</v>
      </c>
      <c r="J115" s="103">
        <v>21.89</v>
      </c>
      <c r="K115" s="106">
        <v>1042.32</v>
      </c>
      <c r="L115" s="103" t="s">
        <v>574</v>
      </c>
      <c r="M115" s="103" t="s">
        <v>575</v>
      </c>
      <c r="N115" s="103" t="s">
        <v>576</v>
      </c>
      <c r="Q115" s="103">
        <v>15.99</v>
      </c>
      <c r="R115" s="103">
        <v>-2.1</v>
      </c>
      <c r="S115" s="103" t="s">
        <v>577</v>
      </c>
    </row>
    <row r="116" spans="1:20">
      <c r="A116" s="108" t="s">
        <v>605</v>
      </c>
      <c r="B116" s="109"/>
      <c r="C116" s="104">
        <v>43948</v>
      </c>
      <c r="D116" s="105">
        <v>0.95952546296296293</v>
      </c>
      <c r="E116" s="103" t="s">
        <v>241</v>
      </c>
      <c r="F116" s="103" t="s">
        <v>247</v>
      </c>
      <c r="G116" s="103" t="s">
        <v>275</v>
      </c>
      <c r="H116" s="103">
        <v>787.68</v>
      </c>
      <c r="I116" s="103">
        <v>0</v>
      </c>
      <c r="J116" s="103">
        <v>787.68</v>
      </c>
      <c r="K116" s="106">
        <v>1830</v>
      </c>
      <c r="L116" s="103" t="s">
        <v>578</v>
      </c>
      <c r="P116" s="103">
        <v>1388</v>
      </c>
      <c r="Q116" s="103">
        <v>0</v>
      </c>
      <c r="R116" s="103">
        <v>0</v>
      </c>
      <c r="S116" s="103" t="s">
        <v>579</v>
      </c>
      <c r="T116" s="103" t="s">
        <v>580</v>
      </c>
    </row>
    <row r="117" spans="1:20">
      <c r="A117" s="108" t="s">
        <v>604</v>
      </c>
      <c r="B117" s="109"/>
      <c r="C117" s="104">
        <v>43948</v>
      </c>
      <c r="D117" s="105">
        <v>0.95952546296296293</v>
      </c>
      <c r="E117" s="103" t="s">
        <v>241</v>
      </c>
      <c r="F117" s="103" t="s">
        <v>266</v>
      </c>
      <c r="G117" s="103" t="s">
        <v>275</v>
      </c>
      <c r="H117" s="106">
        <v>-1830</v>
      </c>
      <c r="I117" s="103">
        <v>0</v>
      </c>
      <c r="J117" s="106">
        <v>-1830</v>
      </c>
      <c r="K117" s="103">
        <v>0</v>
      </c>
      <c r="L117" s="103" t="s">
        <v>580</v>
      </c>
      <c r="M117" s="103" t="s">
        <v>581</v>
      </c>
      <c r="N117" s="103" t="s">
        <v>582</v>
      </c>
      <c r="Q117" s="103">
        <v>0</v>
      </c>
      <c r="R117" s="103">
        <v>0</v>
      </c>
      <c r="S117" s="103" t="s">
        <v>579</v>
      </c>
    </row>
    <row r="118" spans="1:20">
      <c r="A118" s="108" t="s">
        <v>605</v>
      </c>
      <c r="B118" s="109"/>
      <c r="C118" s="104">
        <v>43949</v>
      </c>
      <c r="D118" s="105">
        <v>0.81150462962962966</v>
      </c>
      <c r="E118" s="103" t="s">
        <v>241</v>
      </c>
      <c r="F118" s="103" t="s">
        <v>247</v>
      </c>
      <c r="G118" s="103" t="s">
        <v>275</v>
      </c>
      <c r="H118" s="103">
        <v>340</v>
      </c>
      <c r="I118" s="103">
        <v>0</v>
      </c>
      <c r="J118" s="103">
        <v>340</v>
      </c>
      <c r="K118" s="103">
        <v>340</v>
      </c>
      <c r="L118" s="103" t="s">
        <v>583</v>
      </c>
      <c r="P118" s="103">
        <v>1388</v>
      </c>
      <c r="Q118" s="103">
        <v>0</v>
      </c>
      <c r="R118" s="103">
        <v>0</v>
      </c>
      <c r="T118" s="103" t="s">
        <v>584</v>
      </c>
    </row>
    <row r="119" spans="1:20">
      <c r="A119" s="108" t="s">
        <v>606</v>
      </c>
      <c r="B119" s="111"/>
      <c r="C119" s="104">
        <v>43949</v>
      </c>
      <c r="D119" s="105">
        <v>0.81150462962962966</v>
      </c>
      <c r="E119" s="103" t="s">
        <v>241</v>
      </c>
      <c r="F119" s="103" t="s">
        <v>262</v>
      </c>
      <c r="G119" s="103" t="s">
        <v>275</v>
      </c>
      <c r="H119" s="103">
        <v>-340</v>
      </c>
      <c r="I119" s="103">
        <v>0</v>
      </c>
      <c r="J119" s="103">
        <v>-340</v>
      </c>
      <c r="K119" s="103">
        <v>0</v>
      </c>
      <c r="L119" s="103" t="s">
        <v>584</v>
      </c>
      <c r="M119" s="103" t="s">
        <v>256</v>
      </c>
      <c r="N119" s="103" t="s">
        <v>257</v>
      </c>
      <c r="Q119" s="103">
        <v>0</v>
      </c>
      <c r="R119" s="103">
        <v>0</v>
      </c>
    </row>
    <row r="120" spans="1:20">
      <c r="A120" s="108" t="s">
        <v>604</v>
      </c>
      <c r="B120" s="109"/>
      <c r="C120" s="104">
        <v>43950</v>
      </c>
      <c r="D120" s="105">
        <v>0.39019675925925923</v>
      </c>
      <c r="E120" s="103" t="s">
        <v>241</v>
      </c>
      <c r="F120" s="103" t="s">
        <v>266</v>
      </c>
      <c r="G120" s="103" t="s">
        <v>275</v>
      </c>
      <c r="H120" s="103">
        <v>23.72</v>
      </c>
      <c r="I120" s="103">
        <v>-1.23</v>
      </c>
      <c r="J120" s="103">
        <v>22.49</v>
      </c>
      <c r="K120" s="103">
        <v>22.49</v>
      </c>
      <c r="L120" s="103" t="s">
        <v>585</v>
      </c>
      <c r="M120" s="103" t="s">
        <v>586</v>
      </c>
      <c r="N120" s="103" t="s">
        <v>587</v>
      </c>
      <c r="Q120" s="103">
        <v>15.99</v>
      </c>
      <c r="R120" s="103">
        <v>-2.73</v>
      </c>
      <c r="S120" s="103" t="s">
        <v>588</v>
      </c>
    </row>
    <row r="121" spans="1:20">
      <c r="A121" s="108" t="s">
        <v>604</v>
      </c>
      <c r="B121" s="109"/>
      <c r="C121" s="104">
        <v>43950</v>
      </c>
      <c r="D121" s="105">
        <v>0.6821990740740741</v>
      </c>
      <c r="E121" s="103" t="s">
        <v>241</v>
      </c>
      <c r="F121" s="103" t="s">
        <v>266</v>
      </c>
      <c r="G121" s="103" t="s">
        <v>275</v>
      </c>
      <c r="H121" s="103">
        <v>18.07</v>
      </c>
      <c r="I121" s="103">
        <v>-1</v>
      </c>
      <c r="J121" s="103">
        <v>17.07</v>
      </c>
      <c r="K121" s="103">
        <v>39.56</v>
      </c>
      <c r="L121" s="103" t="s">
        <v>589</v>
      </c>
      <c r="M121" s="103" t="s">
        <v>590</v>
      </c>
      <c r="N121" s="103" t="s">
        <v>591</v>
      </c>
      <c r="Q121" s="103">
        <v>0</v>
      </c>
      <c r="R121" s="103">
        <v>0</v>
      </c>
      <c r="S121" s="103" t="s">
        <v>592</v>
      </c>
    </row>
    <row r="122" spans="1:20">
      <c r="A122" s="108" t="s">
        <v>604</v>
      </c>
      <c r="B122" s="109"/>
      <c r="C122" s="104">
        <v>43950</v>
      </c>
      <c r="D122" s="105">
        <v>0.7163194444444444</v>
      </c>
      <c r="E122" s="103" t="s">
        <v>241</v>
      </c>
      <c r="F122" s="103" t="s">
        <v>266</v>
      </c>
      <c r="G122" s="103" t="s">
        <v>275</v>
      </c>
      <c r="H122" s="103">
        <v>20.7</v>
      </c>
      <c r="I122" s="103">
        <v>-1.07</v>
      </c>
      <c r="J122" s="103">
        <v>19.63</v>
      </c>
      <c r="K122" s="103">
        <v>59.19</v>
      </c>
      <c r="L122" s="103" t="s">
        <v>593</v>
      </c>
      <c r="M122" s="103" t="s">
        <v>594</v>
      </c>
      <c r="N122" s="103" t="s">
        <v>350</v>
      </c>
      <c r="Q122" s="103">
        <v>13.99</v>
      </c>
      <c r="R122" s="103">
        <v>-1.71</v>
      </c>
      <c r="S122" s="103" t="s">
        <v>595</v>
      </c>
    </row>
    <row r="123" spans="1:20">
      <c r="A123" s="108" t="s">
        <v>604</v>
      </c>
      <c r="B123" s="109"/>
      <c r="C123" s="104">
        <v>43950</v>
      </c>
      <c r="D123" s="105">
        <v>0.94945601851851846</v>
      </c>
      <c r="E123" s="103" t="s">
        <v>241</v>
      </c>
      <c r="F123" s="103" t="s">
        <v>266</v>
      </c>
      <c r="G123" s="103" t="s">
        <v>275</v>
      </c>
      <c r="H123" s="103">
        <v>20.7</v>
      </c>
      <c r="I123" s="103">
        <v>-1.07</v>
      </c>
      <c r="J123" s="103">
        <v>19.63</v>
      </c>
      <c r="K123" s="103">
        <v>78.819999999999993</v>
      </c>
      <c r="L123" s="103" t="s">
        <v>596</v>
      </c>
      <c r="M123" s="103" t="s">
        <v>540</v>
      </c>
      <c r="N123" s="103" t="s">
        <v>541</v>
      </c>
      <c r="Q123" s="103">
        <v>13.99</v>
      </c>
      <c r="R123" s="103">
        <v>-1.71</v>
      </c>
      <c r="S123" s="103" t="s">
        <v>597</v>
      </c>
    </row>
    <row r="124" spans="1:20">
      <c r="A124" s="108" t="s">
        <v>605</v>
      </c>
      <c r="B124" s="109"/>
      <c r="C124" s="104">
        <v>43951</v>
      </c>
      <c r="D124" s="105">
        <v>0.14988425925925927</v>
      </c>
      <c r="E124" s="103" t="s">
        <v>241</v>
      </c>
      <c r="F124" s="103" t="s">
        <v>247</v>
      </c>
      <c r="G124" s="103" t="s">
        <v>275</v>
      </c>
      <c r="H124" s="103">
        <v>78.180000000000007</v>
      </c>
      <c r="I124" s="103">
        <v>0</v>
      </c>
      <c r="J124" s="103">
        <v>78.180000000000007</v>
      </c>
      <c r="K124" s="103">
        <v>157</v>
      </c>
      <c r="L124" s="103" t="s">
        <v>598</v>
      </c>
      <c r="P124" s="103">
        <v>1388</v>
      </c>
      <c r="Q124" s="103">
        <v>0</v>
      </c>
      <c r="R124" s="103">
        <v>0</v>
      </c>
      <c r="T124" s="103" t="s">
        <v>599</v>
      </c>
    </row>
    <row r="125" spans="1:20">
      <c r="A125" s="108" t="s">
        <v>606</v>
      </c>
      <c r="B125" s="111"/>
      <c r="C125" s="104">
        <v>43951</v>
      </c>
      <c r="D125" s="105">
        <v>0.14988425925925927</v>
      </c>
      <c r="E125" s="103" t="s">
        <v>241</v>
      </c>
      <c r="F125" s="103" t="s">
        <v>262</v>
      </c>
      <c r="G125" s="103" t="s">
        <v>275</v>
      </c>
      <c r="H125" s="103">
        <v>-157</v>
      </c>
      <c r="I125" s="103">
        <v>0</v>
      </c>
      <c r="J125" s="103">
        <v>-157</v>
      </c>
      <c r="K125" s="103">
        <v>0</v>
      </c>
      <c r="L125" s="103" t="s">
        <v>599</v>
      </c>
      <c r="M125" s="103" t="s">
        <v>256</v>
      </c>
      <c r="N125" s="103" t="s">
        <v>257</v>
      </c>
      <c r="Q125" s="103">
        <v>0</v>
      </c>
      <c r="R125" s="103">
        <v>0</v>
      </c>
    </row>
    <row r="126" spans="1:20">
      <c r="A126" s="108" t="s">
        <v>606</v>
      </c>
      <c r="B126" s="111"/>
      <c r="C126" s="104">
        <v>43951</v>
      </c>
      <c r="D126" s="105">
        <v>0.15890046296296298</v>
      </c>
      <c r="E126" s="103" t="s">
        <v>241</v>
      </c>
      <c r="F126" s="103" t="s">
        <v>262</v>
      </c>
      <c r="G126" s="103" t="s">
        <v>275</v>
      </c>
      <c r="H126" s="103">
        <v>-168</v>
      </c>
      <c r="I126" s="103">
        <v>0</v>
      </c>
      <c r="J126" s="103">
        <v>-168</v>
      </c>
      <c r="K126" s="103">
        <v>-168</v>
      </c>
      <c r="L126" s="103" t="s">
        <v>600</v>
      </c>
      <c r="M126" s="103" t="s">
        <v>256</v>
      </c>
      <c r="N126" s="103" t="s">
        <v>257</v>
      </c>
      <c r="Q126" s="103">
        <v>0</v>
      </c>
      <c r="R126" s="103">
        <v>0</v>
      </c>
    </row>
    <row r="127" spans="1:20">
      <c r="A127" s="108" t="s">
        <v>605</v>
      </c>
      <c r="B127" s="109"/>
      <c r="C127" s="104">
        <v>43951</v>
      </c>
      <c r="D127" s="105">
        <v>0.15890046296296298</v>
      </c>
      <c r="E127" s="103" t="s">
        <v>241</v>
      </c>
      <c r="F127" s="103" t="s">
        <v>247</v>
      </c>
      <c r="G127" s="103" t="s">
        <v>275</v>
      </c>
      <c r="H127" s="103">
        <v>168</v>
      </c>
      <c r="I127" s="103">
        <v>0</v>
      </c>
      <c r="J127" s="103">
        <v>168</v>
      </c>
      <c r="K127" s="103">
        <v>0</v>
      </c>
      <c r="L127" s="103" t="s">
        <v>601</v>
      </c>
      <c r="P127" s="103">
        <v>1388</v>
      </c>
      <c r="Q127" s="103">
        <v>0</v>
      </c>
      <c r="R127" s="103">
        <v>0</v>
      </c>
      <c r="T127" s="103" t="s">
        <v>600</v>
      </c>
    </row>
    <row r="128" spans="1:20">
      <c r="C128" s="104"/>
      <c r="D128" s="105"/>
    </row>
    <row r="129" spans="3:4">
      <c r="C129" s="104"/>
      <c r="D129" s="105"/>
    </row>
  </sheetData>
  <autoFilter ref="A1:U127"/>
  <sortState ref="C2:R129">
    <sortCondition ref="C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1"/>
    <outlinePr summaryBelow="0" summaryRight="0"/>
  </sheetPr>
  <dimension ref="A1:I102"/>
  <sheetViews>
    <sheetView workbookViewId="0">
      <selection activeCell="E55" sqref="E55"/>
    </sheetView>
  </sheetViews>
  <sheetFormatPr defaultColWidth="14.42578125" defaultRowHeight="15.75" customHeight="1"/>
  <cols>
    <col min="1" max="1" width="26.7109375" style="77" customWidth="1"/>
    <col min="2" max="3" width="14.42578125" style="77"/>
    <col min="4" max="4" width="43.140625" style="77" customWidth="1"/>
    <col min="5" max="6" width="10.7109375" style="77" customWidth="1"/>
    <col min="7" max="7" width="0" style="77" hidden="1" customWidth="1"/>
    <col min="8" max="8" width="24.140625" style="77" customWidth="1"/>
    <col min="9" max="16384" width="14.42578125" style="77"/>
  </cols>
  <sheetData>
    <row r="1" spans="1:9" ht="15.75" customHeight="1">
      <c r="A1" s="77">
        <v>1</v>
      </c>
      <c r="B1" s="77">
        <f>A1+1</f>
        <v>2</v>
      </c>
      <c r="C1" s="77">
        <f t="shared" ref="C1:I1" si="0">B1+1</f>
        <v>3</v>
      </c>
      <c r="D1" s="77">
        <f t="shared" si="0"/>
        <v>4</v>
      </c>
      <c r="E1" s="77">
        <f t="shared" si="0"/>
        <v>5</v>
      </c>
      <c r="F1" s="77">
        <f t="shared" si="0"/>
        <v>6</v>
      </c>
      <c r="G1" s="77">
        <f t="shared" si="0"/>
        <v>7</v>
      </c>
      <c r="H1" s="77">
        <f t="shared" si="0"/>
        <v>8</v>
      </c>
      <c r="I1" s="77">
        <f t="shared" si="0"/>
        <v>9</v>
      </c>
    </row>
    <row r="2" spans="1:9" s="80" customFormat="1" ht="45.95" customHeight="1">
      <c r="A2" s="80" t="s">
        <v>181</v>
      </c>
      <c r="B2" s="80" t="s">
        <v>108</v>
      </c>
      <c r="C2" s="81" t="s">
        <v>52</v>
      </c>
      <c r="D2" s="81" t="s">
        <v>106</v>
      </c>
      <c r="E2" s="81" t="s">
        <v>182</v>
      </c>
      <c r="F2" s="81" t="s">
        <v>183</v>
      </c>
      <c r="G2" s="81" t="s">
        <v>107</v>
      </c>
      <c r="H2" s="81" t="s">
        <v>108</v>
      </c>
      <c r="I2" s="81" t="s">
        <v>109</v>
      </c>
    </row>
    <row r="3" spans="1:9" ht="15.75" customHeight="1">
      <c r="A3" s="85"/>
      <c r="B3" s="77" t="s">
        <v>207</v>
      </c>
      <c r="C3" s="78">
        <v>43956</v>
      </c>
      <c r="D3" s="76" t="s">
        <v>110</v>
      </c>
      <c r="E3" s="76">
        <v>100</v>
      </c>
      <c r="G3" s="76" t="s">
        <v>111</v>
      </c>
      <c r="H3" s="76" t="s">
        <v>112</v>
      </c>
    </row>
    <row r="4" spans="1:9" ht="15.75" customHeight="1">
      <c r="A4" s="85"/>
      <c r="B4" s="33" t="s">
        <v>188</v>
      </c>
      <c r="C4" s="78">
        <v>43926</v>
      </c>
      <c r="D4" s="76" t="s">
        <v>113</v>
      </c>
      <c r="E4" s="76">
        <v>72</v>
      </c>
      <c r="G4" s="76" t="s">
        <v>111</v>
      </c>
      <c r="H4" s="76" t="s">
        <v>114</v>
      </c>
      <c r="I4" s="76" t="s">
        <v>115</v>
      </c>
    </row>
    <row r="5" spans="1:9" ht="15.75" customHeight="1">
      <c r="A5" s="85"/>
      <c r="B5" s="33" t="s">
        <v>196</v>
      </c>
      <c r="C5" s="78">
        <v>43926</v>
      </c>
      <c r="D5" s="76" t="s">
        <v>116</v>
      </c>
      <c r="E5" s="76">
        <v>190.5</v>
      </c>
      <c r="G5" s="76" t="s">
        <v>111</v>
      </c>
      <c r="H5" s="76" t="s">
        <v>117</v>
      </c>
    </row>
    <row r="6" spans="1:9" ht="15.75" customHeight="1">
      <c r="A6" s="85"/>
      <c r="B6" s="33" t="s">
        <v>196</v>
      </c>
      <c r="C6" s="78">
        <v>43835</v>
      </c>
      <c r="D6" s="76" t="s">
        <v>118</v>
      </c>
      <c r="E6" s="76">
        <v>168</v>
      </c>
      <c r="G6" s="76" t="s">
        <v>111</v>
      </c>
      <c r="H6" s="76" t="s">
        <v>119</v>
      </c>
      <c r="I6" s="76" t="s">
        <v>120</v>
      </c>
    </row>
    <row r="7" spans="1:9" ht="15.75" customHeight="1">
      <c r="A7" s="85"/>
      <c r="B7" s="33" t="s">
        <v>188</v>
      </c>
      <c r="C7" s="78">
        <v>43835</v>
      </c>
      <c r="D7" s="76" t="s">
        <v>118</v>
      </c>
      <c r="E7" s="76">
        <v>78.180000000000007</v>
      </c>
      <c r="G7" s="76" t="s">
        <v>111</v>
      </c>
      <c r="H7" s="76" t="s">
        <v>114</v>
      </c>
      <c r="I7" s="76" t="s">
        <v>121</v>
      </c>
    </row>
    <row r="8" spans="1:9" ht="15.75" customHeight="1">
      <c r="A8" s="85"/>
      <c r="B8" s="77" t="s">
        <v>207</v>
      </c>
      <c r="C8" s="78">
        <v>43835</v>
      </c>
      <c r="D8" s="76" t="s">
        <v>110</v>
      </c>
      <c r="E8" s="76">
        <v>71.03</v>
      </c>
      <c r="G8" s="76" t="s">
        <v>111</v>
      </c>
      <c r="H8" s="76" t="s">
        <v>112</v>
      </c>
    </row>
    <row r="9" spans="1:9" ht="15.75" customHeight="1">
      <c r="A9" s="85"/>
      <c r="B9" s="77" t="s">
        <v>207</v>
      </c>
      <c r="C9" s="78">
        <v>43835</v>
      </c>
      <c r="D9" s="76" t="s">
        <v>110</v>
      </c>
      <c r="F9" s="76">
        <v>38.92</v>
      </c>
      <c r="G9" s="76" t="s">
        <v>111</v>
      </c>
      <c r="H9" s="76" t="s">
        <v>112</v>
      </c>
    </row>
    <row r="10" spans="1:9" ht="15.75" customHeight="1">
      <c r="A10" s="85"/>
      <c r="C10" s="78"/>
      <c r="D10" s="76"/>
      <c r="F10" s="76"/>
      <c r="G10" s="76"/>
      <c r="H10" s="76"/>
    </row>
    <row r="11" spans="1:9" ht="15.75" customHeight="1">
      <c r="A11" s="102"/>
      <c r="C11" s="78"/>
      <c r="D11" s="76"/>
      <c r="F11" s="76"/>
      <c r="G11" s="76"/>
      <c r="H11" s="76"/>
    </row>
    <row r="12" spans="1:9" ht="15.75" customHeight="1">
      <c r="A12" s="102"/>
      <c r="C12" s="78"/>
      <c r="D12" s="76"/>
      <c r="F12" s="76"/>
      <c r="G12" s="76"/>
      <c r="H12" s="76"/>
    </row>
    <row r="13" spans="1:9" ht="15.75" customHeight="1">
      <c r="A13" s="84"/>
      <c r="B13" s="33" t="s">
        <v>188</v>
      </c>
      <c r="C13" s="79">
        <v>43950</v>
      </c>
      <c r="D13" s="76" t="s">
        <v>122</v>
      </c>
      <c r="E13" s="76">
        <v>787.68</v>
      </c>
      <c r="G13" s="76" t="s">
        <v>111</v>
      </c>
      <c r="H13" s="76" t="s">
        <v>114</v>
      </c>
      <c r="I13" s="76" t="s">
        <v>123</v>
      </c>
    </row>
    <row r="14" spans="1:9" ht="15.75" customHeight="1">
      <c r="A14" s="85"/>
      <c r="B14" s="77" t="s">
        <v>207</v>
      </c>
      <c r="C14" s="79">
        <v>43950</v>
      </c>
      <c r="D14" s="76" t="s">
        <v>110</v>
      </c>
      <c r="E14" s="76">
        <v>44.84</v>
      </c>
      <c r="G14" s="76" t="s">
        <v>111</v>
      </c>
      <c r="H14" s="76" t="s">
        <v>112</v>
      </c>
    </row>
    <row r="15" spans="1:9" ht="15.75" customHeight="1">
      <c r="A15" s="85"/>
      <c r="B15" s="77" t="s">
        <v>207</v>
      </c>
      <c r="C15" s="79">
        <v>43950</v>
      </c>
      <c r="D15" s="76" t="s">
        <v>110</v>
      </c>
      <c r="E15" s="76">
        <v>92.01</v>
      </c>
      <c r="G15" s="76" t="s">
        <v>111</v>
      </c>
      <c r="H15" s="76" t="s">
        <v>112</v>
      </c>
    </row>
    <row r="16" spans="1:9" ht="15.75" customHeight="1">
      <c r="A16" s="85"/>
      <c r="B16" s="77" t="s">
        <v>207</v>
      </c>
      <c r="C16" s="79">
        <v>43950</v>
      </c>
      <c r="D16" s="76" t="s">
        <v>110</v>
      </c>
      <c r="E16" s="76">
        <v>120</v>
      </c>
      <c r="G16" s="76" t="s">
        <v>111</v>
      </c>
      <c r="H16" s="76" t="s">
        <v>112</v>
      </c>
    </row>
    <row r="17" spans="1:9" ht="15.75" customHeight="1">
      <c r="A17" s="84"/>
      <c r="B17" s="33" t="s">
        <v>188</v>
      </c>
      <c r="C17" s="79">
        <v>43950</v>
      </c>
      <c r="D17" s="76" t="s">
        <v>118</v>
      </c>
      <c r="E17" s="76">
        <v>340</v>
      </c>
      <c r="G17" s="76" t="s">
        <v>111</v>
      </c>
      <c r="H17" s="76" t="s">
        <v>114</v>
      </c>
      <c r="I17" s="77" t="s">
        <v>226</v>
      </c>
    </row>
    <row r="18" spans="1:9" ht="15.75" customHeight="1">
      <c r="A18" s="85"/>
      <c r="B18" s="77" t="s">
        <v>207</v>
      </c>
      <c r="C18" s="79">
        <v>43948</v>
      </c>
      <c r="D18" s="76" t="s">
        <v>124</v>
      </c>
      <c r="E18" s="76">
        <v>15</v>
      </c>
      <c r="G18" s="76" t="s">
        <v>111</v>
      </c>
      <c r="H18" s="76" t="s">
        <v>112</v>
      </c>
    </row>
    <row r="19" spans="1:9" ht="15.75" customHeight="1">
      <c r="A19" s="85"/>
      <c r="B19" s="77" t="s">
        <v>207</v>
      </c>
      <c r="C19" s="79">
        <v>43948</v>
      </c>
      <c r="D19" s="76" t="s">
        <v>125</v>
      </c>
      <c r="E19" s="76">
        <v>8.92</v>
      </c>
      <c r="G19" s="76" t="s">
        <v>111</v>
      </c>
      <c r="H19" s="76" t="s">
        <v>112</v>
      </c>
    </row>
    <row r="20" spans="1:9" ht="15.75" customHeight="1">
      <c r="A20" s="84"/>
      <c r="B20" s="33" t="s">
        <v>188</v>
      </c>
      <c r="C20" s="79">
        <v>43943</v>
      </c>
      <c r="D20" s="76" t="s">
        <v>126</v>
      </c>
      <c r="E20" s="76">
        <v>545.64</v>
      </c>
      <c r="G20" s="76" t="s">
        <v>111</v>
      </c>
      <c r="H20" s="76" t="s">
        <v>114</v>
      </c>
      <c r="I20" s="76" t="s">
        <v>225</v>
      </c>
    </row>
    <row r="21" spans="1:9" ht="15.75" customHeight="1">
      <c r="A21" s="85"/>
      <c r="B21" s="77" t="s">
        <v>208</v>
      </c>
      <c r="C21" s="79">
        <v>43943</v>
      </c>
      <c r="D21" s="76" t="s">
        <v>127</v>
      </c>
      <c r="F21" s="76">
        <v>3653</v>
      </c>
      <c r="G21" s="76" t="s">
        <v>111</v>
      </c>
      <c r="H21" s="76" t="s">
        <v>128</v>
      </c>
    </row>
    <row r="22" spans="1:9" ht="15.75" customHeight="1">
      <c r="A22" s="84"/>
      <c r="B22" s="33" t="s">
        <v>197</v>
      </c>
      <c r="C22" s="79">
        <v>43942</v>
      </c>
      <c r="D22" s="76" t="s">
        <v>129</v>
      </c>
      <c r="E22" s="76">
        <v>48.24</v>
      </c>
      <c r="G22" s="76" t="s">
        <v>111</v>
      </c>
      <c r="H22" s="76" t="s">
        <v>130</v>
      </c>
    </row>
    <row r="23" spans="1:9" ht="15.75" customHeight="1">
      <c r="A23" s="85"/>
      <c r="B23" s="77" t="s">
        <v>207</v>
      </c>
      <c r="C23" s="79">
        <v>43942</v>
      </c>
      <c r="D23" s="76" t="s">
        <v>125</v>
      </c>
      <c r="E23" s="76">
        <v>21.13</v>
      </c>
      <c r="G23" s="76" t="s">
        <v>111</v>
      </c>
      <c r="H23" s="76" t="s">
        <v>112</v>
      </c>
    </row>
    <row r="24" spans="1:9" ht="15.75" customHeight="1">
      <c r="A24" s="85"/>
      <c r="B24" s="77" t="s">
        <v>207</v>
      </c>
      <c r="C24" s="79">
        <v>43941</v>
      </c>
      <c r="D24" s="76" t="s">
        <v>131</v>
      </c>
      <c r="E24" s="76">
        <v>12.9</v>
      </c>
      <c r="G24" s="76" t="s">
        <v>111</v>
      </c>
      <c r="H24" s="76" t="s">
        <v>112</v>
      </c>
    </row>
    <row r="25" spans="1:9" ht="15.75" customHeight="1">
      <c r="A25" s="84"/>
      <c r="B25" s="33" t="s">
        <v>188</v>
      </c>
      <c r="C25" s="79">
        <v>43941</v>
      </c>
      <c r="D25" s="76" t="s">
        <v>126</v>
      </c>
      <c r="E25" s="76">
        <v>432.39</v>
      </c>
      <c r="G25" s="76" t="s">
        <v>111</v>
      </c>
      <c r="H25" s="76" t="s">
        <v>114</v>
      </c>
      <c r="I25" s="76" t="s">
        <v>132</v>
      </c>
    </row>
    <row r="26" spans="1:9" ht="12.75">
      <c r="A26" s="84"/>
      <c r="B26" s="33" t="s">
        <v>187</v>
      </c>
      <c r="C26" s="79">
        <v>43941</v>
      </c>
      <c r="D26" s="76" t="s">
        <v>126</v>
      </c>
      <c r="E26" s="76">
        <v>216.2</v>
      </c>
      <c r="G26" s="76" t="s">
        <v>111</v>
      </c>
      <c r="H26" s="76" t="s">
        <v>133</v>
      </c>
    </row>
    <row r="27" spans="1:9" ht="12.75">
      <c r="A27" s="84"/>
      <c r="B27" s="33" t="s">
        <v>188</v>
      </c>
      <c r="C27" s="79">
        <v>43941</v>
      </c>
      <c r="D27" s="76" t="s">
        <v>126</v>
      </c>
      <c r="E27" s="76">
        <v>123.54</v>
      </c>
      <c r="G27" s="76" t="s">
        <v>111</v>
      </c>
      <c r="H27" s="76" t="s">
        <v>134</v>
      </c>
      <c r="I27" s="76" t="s">
        <v>132</v>
      </c>
    </row>
    <row r="28" spans="1:9" ht="12.75">
      <c r="A28" s="84"/>
      <c r="B28" s="33" t="s">
        <v>196</v>
      </c>
      <c r="C28" s="79">
        <v>43941</v>
      </c>
      <c r="D28" s="76" t="s">
        <v>126</v>
      </c>
      <c r="E28" s="76">
        <v>216.2</v>
      </c>
      <c r="G28" s="76" t="s">
        <v>111</v>
      </c>
      <c r="H28" s="76" t="s">
        <v>119</v>
      </c>
    </row>
    <row r="29" spans="1:9" ht="12.75">
      <c r="A29" s="84"/>
      <c r="B29" s="33" t="s">
        <v>197</v>
      </c>
      <c r="C29" s="79">
        <v>43938</v>
      </c>
      <c r="D29" s="76" t="s">
        <v>135</v>
      </c>
      <c r="E29" s="76">
        <v>600</v>
      </c>
      <c r="G29" s="76" t="s">
        <v>111</v>
      </c>
      <c r="H29" s="76" t="s">
        <v>130</v>
      </c>
    </row>
    <row r="30" spans="1:9" ht="12.75">
      <c r="A30" s="84"/>
      <c r="B30" s="33" t="s">
        <v>188</v>
      </c>
      <c r="C30" s="79">
        <v>43938</v>
      </c>
      <c r="D30" s="76" t="s">
        <v>126</v>
      </c>
      <c r="E30" s="76">
        <v>751.54</v>
      </c>
      <c r="G30" s="76" t="s">
        <v>111</v>
      </c>
      <c r="H30" s="76" t="s">
        <v>134</v>
      </c>
      <c r="I30" s="76" t="s">
        <v>136</v>
      </c>
    </row>
    <row r="31" spans="1:9" ht="12.75">
      <c r="A31" s="84"/>
      <c r="B31" s="33" t="s">
        <v>197</v>
      </c>
      <c r="C31" s="79">
        <v>43938</v>
      </c>
      <c r="D31" s="76" t="s">
        <v>137</v>
      </c>
      <c r="E31" s="76">
        <v>60</v>
      </c>
      <c r="G31" s="76" t="s">
        <v>111</v>
      </c>
      <c r="H31" s="76" t="s">
        <v>138</v>
      </c>
    </row>
    <row r="32" spans="1:9" ht="12.75">
      <c r="A32" s="84"/>
      <c r="B32" s="33" t="s">
        <v>200</v>
      </c>
      <c r="C32" s="79">
        <v>43936</v>
      </c>
      <c r="D32" s="76" t="s">
        <v>139</v>
      </c>
      <c r="F32" s="76">
        <v>0.08</v>
      </c>
      <c r="G32" s="76" t="s">
        <v>111</v>
      </c>
      <c r="H32" s="76" t="s">
        <v>140</v>
      </c>
    </row>
    <row r="33" spans="1:9" ht="12.75">
      <c r="A33" s="84"/>
      <c r="B33" s="33" t="s">
        <v>200</v>
      </c>
      <c r="C33" s="79">
        <v>43935</v>
      </c>
      <c r="D33" s="76" t="s">
        <v>141</v>
      </c>
      <c r="E33" s="76">
        <v>0.08</v>
      </c>
      <c r="G33" s="76" t="s">
        <v>111</v>
      </c>
      <c r="H33" s="76" t="s">
        <v>140</v>
      </c>
    </row>
    <row r="34" spans="1:9" ht="12.75">
      <c r="A34" s="84"/>
      <c r="B34" s="33" t="s">
        <v>197</v>
      </c>
      <c r="C34" s="79">
        <v>43934</v>
      </c>
      <c r="D34" s="76" t="s">
        <v>142</v>
      </c>
      <c r="E34" s="76">
        <v>400</v>
      </c>
      <c r="G34" s="76" t="s">
        <v>111</v>
      </c>
      <c r="H34" s="76" t="s">
        <v>130</v>
      </c>
    </row>
    <row r="35" spans="1:9" ht="12.75">
      <c r="A35" s="84"/>
      <c r="B35" s="77" t="s">
        <v>208</v>
      </c>
      <c r="C35" s="78">
        <v>43930</v>
      </c>
      <c r="D35" s="76" t="s">
        <v>127</v>
      </c>
      <c r="F35" s="76">
        <v>1250</v>
      </c>
      <c r="G35" s="76" t="s">
        <v>111</v>
      </c>
      <c r="H35" s="76" t="s">
        <v>128</v>
      </c>
    </row>
    <row r="36" spans="1:9" ht="12.75">
      <c r="A36" s="84"/>
      <c r="B36" s="33" t="s">
        <v>197</v>
      </c>
      <c r="C36" s="78">
        <v>43927</v>
      </c>
      <c r="D36" s="76" t="s">
        <v>143</v>
      </c>
      <c r="E36" s="76">
        <v>250</v>
      </c>
      <c r="G36" s="76" t="s">
        <v>111</v>
      </c>
      <c r="H36" s="76" t="s">
        <v>130</v>
      </c>
    </row>
    <row r="37" spans="1:9" ht="12.75">
      <c r="A37" s="84"/>
      <c r="B37" s="33" t="s">
        <v>197</v>
      </c>
      <c r="C37" s="78">
        <v>43922</v>
      </c>
      <c r="D37" s="76" t="s">
        <v>144</v>
      </c>
      <c r="E37" s="76">
        <v>175</v>
      </c>
      <c r="G37" s="76" t="s">
        <v>111</v>
      </c>
      <c r="H37" s="76" t="s">
        <v>130</v>
      </c>
    </row>
    <row r="38" spans="1:9" ht="12.75">
      <c r="C38" s="78"/>
      <c r="D38" s="76"/>
      <c r="E38" s="76"/>
      <c r="G38" s="76"/>
      <c r="H38" s="76"/>
    </row>
    <row r="39" spans="1:9" ht="12.75">
      <c r="C39" s="78"/>
      <c r="D39" s="76"/>
      <c r="E39" s="76"/>
      <c r="G39" s="76"/>
      <c r="H39" s="76"/>
    </row>
    <row r="40" spans="1:9" ht="12.75">
      <c r="C40" s="78"/>
      <c r="D40" s="76"/>
      <c r="E40" s="76"/>
      <c r="G40" s="76"/>
      <c r="H40" s="76"/>
    </row>
    <row r="41" spans="1:9" ht="12.75">
      <c r="A41" s="84"/>
      <c r="B41" s="33" t="s">
        <v>197</v>
      </c>
      <c r="C41" s="79">
        <v>43921</v>
      </c>
      <c r="D41" s="76" t="s">
        <v>145</v>
      </c>
      <c r="E41" s="76">
        <v>208.26</v>
      </c>
      <c r="G41" s="76" t="s">
        <v>111</v>
      </c>
      <c r="H41" s="76" t="s">
        <v>130</v>
      </c>
    </row>
    <row r="42" spans="1:9" ht="12.75">
      <c r="A42" s="84"/>
      <c r="B42" s="33" t="s">
        <v>188</v>
      </c>
      <c r="C42" s="79">
        <v>43920</v>
      </c>
      <c r="D42" s="76" t="s">
        <v>118</v>
      </c>
      <c r="E42" s="76">
        <v>986.19</v>
      </c>
      <c r="G42" s="76" t="s">
        <v>111</v>
      </c>
      <c r="H42" s="76" t="s">
        <v>134</v>
      </c>
      <c r="I42" s="76" t="s">
        <v>146</v>
      </c>
    </row>
    <row r="43" spans="1:9" ht="12.75">
      <c r="A43" s="84"/>
      <c r="B43" s="33" t="s">
        <v>197</v>
      </c>
      <c r="C43" s="79">
        <v>43920</v>
      </c>
      <c r="D43" s="76" t="s">
        <v>147</v>
      </c>
      <c r="E43" s="76">
        <v>125</v>
      </c>
      <c r="G43" s="76" t="s">
        <v>111</v>
      </c>
      <c r="H43" s="76" t="s">
        <v>130</v>
      </c>
    </row>
    <row r="44" spans="1:9" ht="12.75">
      <c r="A44" s="84"/>
      <c r="B44" s="33" t="s">
        <v>197</v>
      </c>
      <c r="C44" s="79">
        <v>43920</v>
      </c>
      <c r="D44" s="76" t="s">
        <v>148</v>
      </c>
      <c r="E44" s="76">
        <v>75</v>
      </c>
      <c r="G44" s="76" t="s">
        <v>111</v>
      </c>
      <c r="H44" s="76" t="s">
        <v>130</v>
      </c>
    </row>
    <row r="45" spans="1:9" ht="12.75">
      <c r="A45" s="84"/>
      <c r="B45" s="77" t="s">
        <v>208</v>
      </c>
      <c r="C45" s="79">
        <v>43920</v>
      </c>
      <c r="D45" s="76" t="s">
        <v>127</v>
      </c>
      <c r="F45" s="76">
        <v>1300</v>
      </c>
      <c r="G45" s="76" t="s">
        <v>111</v>
      </c>
      <c r="H45" s="76" t="s">
        <v>128</v>
      </c>
    </row>
    <row r="46" spans="1:9" ht="12.75">
      <c r="A46" s="85"/>
      <c r="B46" s="77" t="s">
        <v>207</v>
      </c>
      <c r="C46" s="79">
        <v>43916</v>
      </c>
      <c r="D46" s="76" t="s">
        <v>149</v>
      </c>
      <c r="E46" s="76">
        <v>63.24</v>
      </c>
      <c r="G46" s="76" t="s">
        <v>111</v>
      </c>
      <c r="H46" s="76" t="s">
        <v>112</v>
      </c>
    </row>
    <row r="47" spans="1:9" ht="12.75">
      <c r="A47" s="84"/>
      <c r="B47" s="33" t="s">
        <v>197</v>
      </c>
      <c r="C47" s="79">
        <v>43916</v>
      </c>
      <c r="D47" s="76" t="s">
        <v>150</v>
      </c>
      <c r="E47" s="76">
        <v>75</v>
      </c>
      <c r="G47" s="76" t="s">
        <v>111</v>
      </c>
      <c r="H47" s="76" t="s">
        <v>130</v>
      </c>
    </row>
    <row r="48" spans="1:9" ht="12.75">
      <c r="A48" s="85"/>
      <c r="B48" s="77" t="s">
        <v>207</v>
      </c>
      <c r="C48" s="79">
        <v>43916</v>
      </c>
      <c r="D48" s="76" t="s">
        <v>149</v>
      </c>
      <c r="E48" s="76">
        <v>56.51</v>
      </c>
      <c r="G48" s="76" t="s">
        <v>111</v>
      </c>
      <c r="H48" s="76" t="s">
        <v>112</v>
      </c>
    </row>
    <row r="49" spans="1:9" ht="12.75">
      <c r="A49" s="84"/>
      <c r="B49" s="33" t="s">
        <v>197</v>
      </c>
      <c r="C49" s="79">
        <v>43915</v>
      </c>
      <c r="D49" s="76" t="s">
        <v>151</v>
      </c>
      <c r="E49" s="76">
        <v>50</v>
      </c>
      <c r="G49" s="76" t="s">
        <v>111</v>
      </c>
      <c r="H49" s="76" t="s">
        <v>130</v>
      </c>
    </row>
    <row r="50" spans="1:9" ht="12.75">
      <c r="A50" s="84"/>
      <c r="B50" s="33" t="s">
        <v>197</v>
      </c>
      <c r="C50" s="79">
        <v>43914</v>
      </c>
      <c r="D50" s="76" t="s">
        <v>152</v>
      </c>
      <c r="E50" s="76">
        <v>35</v>
      </c>
      <c r="G50" s="76" t="s">
        <v>111</v>
      </c>
      <c r="H50" s="76" t="s">
        <v>130</v>
      </c>
    </row>
    <row r="51" spans="1:9" ht="12.75">
      <c r="A51" s="84"/>
      <c r="B51" s="33" t="s">
        <v>197</v>
      </c>
      <c r="C51" s="79">
        <v>43913</v>
      </c>
      <c r="D51" s="76" t="s">
        <v>153</v>
      </c>
      <c r="E51" s="76">
        <v>25</v>
      </c>
      <c r="G51" s="76" t="s">
        <v>111</v>
      </c>
      <c r="H51" s="76" t="s">
        <v>130</v>
      </c>
    </row>
    <row r="52" spans="1:9" ht="12.75">
      <c r="A52" s="84"/>
      <c r="B52" s="33" t="s">
        <v>197</v>
      </c>
      <c r="C52" s="79">
        <v>43913</v>
      </c>
      <c r="D52" s="76" t="s">
        <v>154</v>
      </c>
      <c r="E52" s="76">
        <v>25</v>
      </c>
      <c r="G52" s="76" t="s">
        <v>111</v>
      </c>
      <c r="H52" s="76" t="s">
        <v>130</v>
      </c>
    </row>
    <row r="53" spans="1:9" ht="12.75">
      <c r="A53" s="84"/>
      <c r="B53" s="33" t="s">
        <v>197</v>
      </c>
      <c r="C53" s="79">
        <v>43913</v>
      </c>
      <c r="D53" s="76" t="s">
        <v>155</v>
      </c>
      <c r="E53" s="76">
        <v>25</v>
      </c>
      <c r="G53" s="76" t="s">
        <v>111</v>
      </c>
      <c r="H53" s="76" t="s">
        <v>130</v>
      </c>
    </row>
    <row r="54" spans="1:9" ht="12.75">
      <c r="A54" s="85"/>
      <c r="B54" s="77" t="s">
        <v>207</v>
      </c>
      <c r="C54" s="79">
        <v>43910</v>
      </c>
      <c r="D54" s="76" t="s">
        <v>156</v>
      </c>
      <c r="E54" s="76">
        <v>295</v>
      </c>
      <c r="G54" s="76" t="s">
        <v>111</v>
      </c>
      <c r="H54" s="76" t="s">
        <v>112</v>
      </c>
    </row>
    <row r="55" spans="1:9" ht="12.75">
      <c r="A55" s="84"/>
      <c r="B55" s="33" t="s">
        <v>188</v>
      </c>
      <c r="C55" s="79">
        <v>43910</v>
      </c>
      <c r="D55" s="76" t="s">
        <v>126</v>
      </c>
      <c r="E55" s="76">
        <v>2573.75</v>
      </c>
      <c r="G55" s="76" t="s">
        <v>111</v>
      </c>
      <c r="H55" s="76" t="s">
        <v>157</v>
      </c>
      <c r="I55" s="76" t="s">
        <v>158</v>
      </c>
    </row>
    <row r="56" spans="1:9" ht="12.75">
      <c r="A56" s="84"/>
      <c r="B56" s="33" t="s">
        <v>197</v>
      </c>
      <c r="C56" s="79">
        <v>43909</v>
      </c>
      <c r="D56" s="76" t="s">
        <v>145</v>
      </c>
      <c r="E56" s="76">
        <v>600</v>
      </c>
      <c r="G56" s="76" t="s">
        <v>111</v>
      </c>
      <c r="H56" s="76" t="s">
        <v>130</v>
      </c>
    </row>
    <row r="57" spans="1:9" ht="12.75">
      <c r="A57" s="85"/>
      <c r="B57" s="33" t="s">
        <v>652</v>
      </c>
      <c r="C57" s="79">
        <v>43909</v>
      </c>
      <c r="D57" s="76" t="s">
        <v>118</v>
      </c>
      <c r="E57" s="76">
        <v>52</v>
      </c>
      <c r="G57" s="76" t="s">
        <v>111</v>
      </c>
      <c r="H57" s="76" t="s">
        <v>159</v>
      </c>
    </row>
    <row r="58" spans="1:9" ht="12.75">
      <c r="A58" s="84"/>
      <c r="B58" s="33" t="s">
        <v>188</v>
      </c>
      <c r="C58" s="79">
        <v>43908</v>
      </c>
      <c r="D58" s="76" t="s">
        <v>126</v>
      </c>
      <c r="E58" s="76">
        <v>118.4</v>
      </c>
      <c r="G58" s="76" t="s">
        <v>111</v>
      </c>
      <c r="H58" s="76" t="s">
        <v>159</v>
      </c>
    </row>
    <row r="59" spans="1:9" ht="12.75">
      <c r="A59" s="77" t="s">
        <v>222</v>
      </c>
      <c r="B59" s="77" t="s">
        <v>208</v>
      </c>
      <c r="C59" s="79">
        <v>43907</v>
      </c>
      <c r="D59" s="76" t="s">
        <v>127</v>
      </c>
      <c r="F59" s="76">
        <v>1203.75</v>
      </c>
      <c r="G59" s="76" t="s">
        <v>111</v>
      </c>
      <c r="H59" s="76" t="s">
        <v>160</v>
      </c>
    </row>
    <row r="60" spans="1:9" ht="12.75">
      <c r="A60" s="85"/>
      <c r="B60" s="77" t="s">
        <v>207</v>
      </c>
      <c r="C60" s="79">
        <v>43907</v>
      </c>
      <c r="D60" s="76" t="s">
        <v>161</v>
      </c>
      <c r="E60" s="76">
        <v>25</v>
      </c>
      <c r="G60" s="76" t="s">
        <v>111</v>
      </c>
      <c r="H60" s="76" t="s">
        <v>112</v>
      </c>
    </row>
    <row r="61" spans="1:9" ht="12.75">
      <c r="A61" s="84"/>
      <c r="B61" s="33" t="s">
        <v>200</v>
      </c>
      <c r="C61" s="79">
        <v>43906</v>
      </c>
      <c r="D61" s="76" t="s">
        <v>139</v>
      </c>
      <c r="F61" s="76">
        <v>15.06</v>
      </c>
      <c r="G61" s="76" t="s">
        <v>111</v>
      </c>
      <c r="H61" s="76" t="s">
        <v>140</v>
      </c>
    </row>
    <row r="62" spans="1:9" ht="12.75">
      <c r="A62" s="84"/>
      <c r="B62" s="33" t="s">
        <v>200</v>
      </c>
      <c r="C62" s="79">
        <v>43906</v>
      </c>
      <c r="D62" s="76" t="s">
        <v>139</v>
      </c>
      <c r="F62" s="76">
        <v>20.68</v>
      </c>
      <c r="G62" s="76" t="s">
        <v>111</v>
      </c>
      <c r="H62" s="76" t="s">
        <v>140</v>
      </c>
    </row>
    <row r="63" spans="1:9" ht="12.75">
      <c r="A63" s="84"/>
      <c r="B63" s="33" t="s">
        <v>200</v>
      </c>
      <c r="C63" s="79">
        <v>43903</v>
      </c>
      <c r="D63" s="76" t="s">
        <v>141</v>
      </c>
      <c r="E63" s="76">
        <v>15.06</v>
      </c>
      <c r="G63" s="76" t="s">
        <v>111</v>
      </c>
      <c r="H63" s="76" t="s">
        <v>140</v>
      </c>
    </row>
    <row r="64" spans="1:9" ht="12.75">
      <c r="A64" s="84"/>
      <c r="B64" s="77" t="s">
        <v>208</v>
      </c>
      <c r="C64" s="78">
        <v>43900</v>
      </c>
      <c r="D64" s="76" t="s">
        <v>127</v>
      </c>
      <c r="F64" s="76">
        <v>988</v>
      </c>
      <c r="G64" s="76" t="s">
        <v>111</v>
      </c>
      <c r="H64" s="76" t="s">
        <v>128</v>
      </c>
    </row>
    <row r="65" spans="1:8" ht="12.75">
      <c r="A65" s="85"/>
      <c r="B65" s="77" t="s">
        <v>207</v>
      </c>
      <c r="C65" s="78">
        <v>43954</v>
      </c>
      <c r="D65" s="76" t="s">
        <v>162</v>
      </c>
      <c r="E65" s="76">
        <v>6.93</v>
      </c>
      <c r="G65" s="76" t="s">
        <v>111</v>
      </c>
      <c r="H65" s="76" t="s">
        <v>112</v>
      </c>
    </row>
    <row r="66" spans="1:8" ht="12.75">
      <c r="A66" s="85"/>
      <c r="B66" s="77" t="s">
        <v>207</v>
      </c>
      <c r="C66" s="78">
        <v>43954</v>
      </c>
      <c r="D66" s="76" t="s">
        <v>163</v>
      </c>
      <c r="E66" s="76">
        <v>18.38</v>
      </c>
      <c r="G66" s="76" t="s">
        <v>111</v>
      </c>
      <c r="H66" s="76" t="s">
        <v>112</v>
      </c>
    </row>
    <row r="67" spans="1:8" ht="12.75">
      <c r="A67" s="85"/>
      <c r="B67" s="77" t="s">
        <v>207</v>
      </c>
      <c r="C67" s="78">
        <v>43924</v>
      </c>
      <c r="D67" s="76" t="s">
        <v>164</v>
      </c>
      <c r="E67" s="76">
        <v>708</v>
      </c>
      <c r="G67" s="76" t="s">
        <v>111</v>
      </c>
      <c r="H67" s="76" t="s">
        <v>112</v>
      </c>
    </row>
    <row r="68" spans="1:8" ht="12.75">
      <c r="A68" s="85"/>
      <c r="B68" s="77" t="s">
        <v>207</v>
      </c>
      <c r="C68" s="78">
        <v>43924</v>
      </c>
      <c r="D68" s="76" t="s">
        <v>165</v>
      </c>
      <c r="E68" s="76">
        <v>274.95999999999998</v>
      </c>
      <c r="G68" s="76" t="s">
        <v>111</v>
      </c>
      <c r="H68" s="76" t="s">
        <v>112</v>
      </c>
    </row>
    <row r="69" spans="1:8" ht="12.75">
      <c r="A69" s="85"/>
      <c r="B69" s="77" t="s">
        <v>207</v>
      </c>
      <c r="C69" s="78">
        <v>43924</v>
      </c>
      <c r="D69" s="76" t="s">
        <v>162</v>
      </c>
      <c r="E69" s="76">
        <v>5.36</v>
      </c>
      <c r="G69" s="76" t="s">
        <v>111</v>
      </c>
      <c r="H69" s="76" t="s">
        <v>112</v>
      </c>
    </row>
    <row r="70" spans="1:8" ht="12.75">
      <c r="A70" s="85"/>
      <c r="B70" s="77" t="s">
        <v>207</v>
      </c>
      <c r="C70" s="78">
        <v>43924</v>
      </c>
      <c r="D70" s="76" t="s">
        <v>124</v>
      </c>
      <c r="E70" s="76">
        <v>30</v>
      </c>
      <c r="G70" s="76" t="s">
        <v>111</v>
      </c>
      <c r="H70" s="76" t="s">
        <v>112</v>
      </c>
    </row>
    <row r="71" spans="1:8" ht="12.75">
      <c r="C71" s="78"/>
      <c r="D71" s="76"/>
      <c r="E71" s="76"/>
      <c r="G71" s="76"/>
      <c r="H71" s="76"/>
    </row>
    <row r="72" spans="1:8" ht="12.75">
      <c r="C72" s="78"/>
      <c r="D72" s="76"/>
      <c r="E72" s="76"/>
      <c r="G72" s="76"/>
      <c r="H72" s="76"/>
    </row>
    <row r="73" spans="1:8" ht="12.75">
      <c r="C73" s="78"/>
      <c r="D73" s="76"/>
      <c r="E73" s="76"/>
      <c r="G73" s="76"/>
      <c r="H73" s="76"/>
    </row>
    <row r="74" spans="1:8" ht="12.75">
      <c r="A74" s="84"/>
      <c r="B74" s="33" t="s">
        <v>200</v>
      </c>
      <c r="C74" s="79">
        <v>43875</v>
      </c>
      <c r="D74" s="76" t="s">
        <v>141</v>
      </c>
      <c r="E74" s="76">
        <v>20.68</v>
      </c>
      <c r="G74" s="76" t="s">
        <v>111</v>
      </c>
      <c r="H74" s="76" t="s">
        <v>140</v>
      </c>
    </row>
    <row r="75" spans="1:8" ht="12.75">
      <c r="A75" s="85"/>
      <c r="B75" s="77" t="s">
        <v>207</v>
      </c>
      <c r="C75" s="78">
        <v>43892</v>
      </c>
      <c r="D75" s="76" t="s">
        <v>166</v>
      </c>
      <c r="F75" s="76">
        <v>780.58</v>
      </c>
      <c r="G75" s="76" t="s">
        <v>111</v>
      </c>
      <c r="H75" s="76" t="s">
        <v>112</v>
      </c>
    </row>
    <row r="76" spans="1:8" ht="12.75">
      <c r="A76" s="85"/>
      <c r="B76" s="77" t="s">
        <v>207</v>
      </c>
      <c r="C76" s="78">
        <v>43892</v>
      </c>
      <c r="D76" s="76" t="s">
        <v>167</v>
      </c>
      <c r="F76" s="76">
        <v>780.58</v>
      </c>
      <c r="G76" s="76" t="s">
        <v>111</v>
      </c>
      <c r="H76" s="76" t="s">
        <v>112</v>
      </c>
    </row>
    <row r="77" spans="1:8" ht="12.75">
      <c r="A77" s="85"/>
      <c r="B77" s="77" t="s">
        <v>207</v>
      </c>
      <c r="C77" s="78">
        <v>43892</v>
      </c>
      <c r="D77" s="76" t="s">
        <v>168</v>
      </c>
      <c r="F77" s="76">
        <v>985.54</v>
      </c>
      <c r="G77" s="76" t="s">
        <v>111</v>
      </c>
      <c r="H77" s="76" t="s">
        <v>112</v>
      </c>
    </row>
    <row r="78" spans="1:8" ht="12.75">
      <c r="A78" s="85"/>
      <c r="B78" s="77" t="s">
        <v>207</v>
      </c>
      <c r="C78" s="78">
        <v>43892</v>
      </c>
      <c r="D78" s="76" t="s">
        <v>169</v>
      </c>
      <c r="F78" s="76">
        <v>985.54</v>
      </c>
      <c r="G78" s="76" t="s">
        <v>111</v>
      </c>
      <c r="H78" s="76" t="s">
        <v>112</v>
      </c>
    </row>
    <row r="79" spans="1:8" ht="12.75">
      <c r="C79" s="78"/>
      <c r="D79" s="76"/>
      <c r="F79" s="76"/>
      <c r="G79" s="76"/>
      <c r="H79" s="76"/>
    </row>
    <row r="80" spans="1:8" ht="12.75">
      <c r="C80" s="78"/>
      <c r="D80" s="76"/>
      <c r="F80" s="76"/>
      <c r="G80" s="76"/>
      <c r="H80" s="76"/>
    </row>
    <row r="81" spans="1:9" ht="12.75">
      <c r="C81" s="78"/>
      <c r="D81" s="76"/>
      <c r="F81" s="76"/>
      <c r="G81" s="76"/>
      <c r="H81" s="76"/>
    </row>
    <row r="82" spans="1:9" ht="12.75">
      <c r="A82" s="85"/>
      <c r="B82" s="77" t="s">
        <v>207</v>
      </c>
      <c r="C82" s="79" t="s">
        <v>210</v>
      </c>
      <c r="D82" s="76" t="s">
        <v>170</v>
      </c>
      <c r="E82" s="76">
        <v>8.5</v>
      </c>
      <c r="G82" s="76" t="s">
        <v>171</v>
      </c>
      <c r="H82" s="76" t="s">
        <v>112</v>
      </c>
    </row>
    <row r="83" spans="1:9" ht="12.75">
      <c r="A83" s="85"/>
      <c r="B83" s="77" t="s">
        <v>207</v>
      </c>
      <c r="C83" s="79" t="s">
        <v>210</v>
      </c>
      <c r="D83" s="76" t="s">
        <v>172</v>
      </c>
      <c r="E83" s="76">
        <v>37.630000000000003</v>
      </c>
      <c r="G83" s="76" t="s">
        <v>171</v>
      </c>
      <c r="H83" s="76" t="s">
        <v>112</v>
      </c>
    </row>
    <row r="84" spans="1:9" ht="12.75">
      <c r="A84" s="85"/>
      <c r="B84" s="77" t="s">
        <v>207</v>
      </c>
      <c r="C84" s="79" t="s">
        <v>209</v>
      </c>
      <c r="D84" s="76" t="s">
        <v>173</v>
      </c>
      <c r="E84" s="76">
        <v>103.21</v>
      </c>
      <c r="G84" s="76" t="s">
        <v>171</v>
      </c>
      <c r="H84" s="76" t="s">
        <v>112</v>
      </c>
    </row>
    <row r="85" spans="1:9" ht="12.75">
      <c r="A85" s="85"/>
      <c r="B85" s="77" t="s">
        <v>207</v>
      </c>
      <c r="C85" s="78">
        <v>43840</v>
      </c>
      <c r="D85" s="76" t="s">
        <v>167</v>
      </c>
      <c r="E85" s="76">
        <v>780.58</v>
      </c>
      <c r="G85" s="76" t="s">
        <v>171</v>
      </c>
      <c r="H85" s="76" t="s">
        <v>112</v>
      </c>
    </row>
    <row r="86" spans="1:9" ht="12.75">
      <c r="A86" s="85"/>
      <c r="B86" s="77" t="s">
        <v>207</v>
      </c>
      <c r="C86" s="78">
        <v>43840</v>
      </c>
      <c r="D86" s="76" t="s">
        <v>166</v>
      </c>
      <c r="E86" s="76">
        <v>780.58</v>
      </c>
      <c r="G86" s="76" t="s">
        <v>171</v>
      </c>
      <c r="H86" s="76" t="s">
        <v>112</v>
      </c>
    </row>
    <row r="87" spans="1:9" ht="12.75">
      <c r="A87" s="84"/>
      <c r="B87" s="33" t="s">
        <v>188</v>
      </c>
      <c r="C87" s="78">
        <v>43840</v>
      </c>
      <c r="D87" s="76" t="s">
        <v>118</v>
      </c>
      <c r="E87" s="76">
        <v>963.04</v>
      </c>
      <c r="G87" s="76" t="s">
        <v>171</v>
      </c>
      <c r="H87" s="76" t="s">
        <v>57</v>
      </c>
      <c r="I87" s="76" t="s">
        <v>174</v>
      </c>
    </row>
    <row r="88" spans="1:9" ht="12.75">
      <c r="A88" s="85"/>
      <c r="B88" s="77" t="s">
        <v>207</v>
      </c>
      <c r="C88" s="78">
        <v>43840</v>
      </c>
      <c r="D88" s="76" t="s">
        <v>169</v>
      </c>
      <c r="E88" s="76">
        <v>985.54</v>
      </c>
      <c r="G88" s="76" t="s">
        <v>171</v>
      </c>
      <c r="H88" s="76" t="s">
        <v>112</v>
      </c>
    </row>
    <row r="89" spans="1:9" ht="12.75">
      <c r="A89" s="85"/>
      <c r="B89" s="77" t="s">
        <v>207</v>
      </c>
      <c r="C89" s="78">
        <v>43839</v>
      </c>
      <c r="D89" s="76" t="s">
        <v>168</v>
      </c>
      <c r="E89" s="76">
        <v>985.54</v>
      </c>
      <c r="G89" s="76" t="s">
        <v>171</v>
      </c>
      <c r="H89" s="76" t="s">
        <v>112</v>
      </c>
    </row>
    <row r="90" spans="1:9" ht="12.75">
      <c r="A90" s="84"/>
      <c r="B90" s="77" t="s">
        <v>208</v>
      </c>
      <c r="C90" s="78">
        <v>43838</v>
      </c>
      <c r="D90" s="76" t="s">
        <v>127</v>
      </c>
      <c r="F90" s="76">
        <v>434.38</v>
      </c>
      <c r="G90" s="76" t="s">
        <v>171</v>
      </c>
      <c r="H90" s="76" t="s">
        <v>175</v>
      </c>
    </row>
    <row r="91" spans="1:9" ht="12.75">
      <c r="A91" s="85"/>
      <c r="B91" s="33" t="s">
        <v>651</v>
      </c>
      <c r="C91" s="78">
        <v>43836</v>
      </c>
      <c r="D91" s="76" t="s">
        <v>176</v>
      </c>
      <c r="E91" s="76">
        <v>14.7</v>
      </c>
      <c r="G91" s="76" t="s">
        <v>171</v>
      </c>
      <c r="H91" s="76" t="s">
        <v>117</v>
      </c>
    </row>
    <row r="92" spans="1:9" ht="12.75">
      <c r="A92" s="85"/>
      <c r="B92" s="33" t="s">
        <v>651</v>
      </c>
      <c r="C92" s="78">
        <v>43833</v>
      </c>
      <c r="D92" s="76" t="s">
        <v>177</v>
      </c>
      <c r="E92" s="76">
        <v>32.479999999999997</v>
      </c>
      <c r="G92" s="76" t="s">
        <v>171</v>
      </c>
      <c r="H92" s="76" t="s">
        <v>117</v>
      </c>
    </row>
    <row r="93" spans="1:9" ht="12.75">
      <c r="A93" s="85"/>
      <c r="B93" s="33" t="s">
        <v>651</v>
      </c>
      <c r="C93" s="78">
        <v>43832</v>
      </c>
      <c r="D93" s="76" t="s">
        <v>178</v>
      </c>
      <c r="E93" s="76">
        <v>204.31</v>
      </c>
      <c r="G93" s="76" t="s">
        <v>171</v>
      </c>
      <c r="H93" s="76" t="s">
        <v>117</v>
      </c>
    </row>
    <row r="94" spans="1:9" ht="12.75">
      <c r="A94" s="84"/>
      <c r="B94" s="77" t="str">
        <f>'Trial Balance Jan'!D66</f>
        <v>Dues and Subscription -Google  G Suite</v>
      </c>
      <c r="C94" s="78">
        <v>43832</v>
      </c>
      <c r="D94" s="76" t="s">
        <v>179</v>
      </c>
      <c r="E94" s="76">
        <v>11.11</v>
      </c>
      <c r="G94" s="76" t="s">
        <v>171</v>
      </c>
      <c r="H94" s="76" t="s">
        <v>180</v>
      </c>
    </row>
    <row r="98" spans="1:3" ht="15.75" customHeight="1">
      <c r="A98" s="77" t="s">
        <v>637</v>
      </c>
    </row>
    <row r="100" spans="1:3" ht="15.75" customHeight="1">
      <c r="A100" s="77" t="s">
        <v>638</v>
      </c>
      <c r="B100" s="77" t="s">
        <v>639</v>
      </c>
      <c r="C100" s="77" t="s">
        <v>640</v>
      </c>
    </row>
    <row r="101" spans="1:3" ht="15.75" customHeight="1">
      <c r="A101" s="77" t="s">
        <v>641</v>
      </c>
      <c r="B101" s="77" t="s">
        <v>642</v>
      </c>
      <c r="C101" s="77" t="s">
        <v>643</v>
      </c>
    </row>
    <row r="102" spans="1:3" ht="15.75" customHeight="1">
      <c r="A102" s="77" t="s">
        <v>644</v>
      </c>
      <c r="B102" s="77" t="s">
        <v>645</v>
      </c>
      <c r="C102" s="77" t="s">
        <v>646</v>
      </c>
    </row>
  </sheetData>
  <autoFilter ref="A1:I3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B1:C56"/>
  <sheetViews>
    <sheetView view="pageBreakPreview" topLeftCell="A51" zoomScaleNormal="100" zoomScaleSheetLayoutView="100" workbookViewId="0">
      <selection activeCell="B74" sqref="B74"/>
    </sheetView>
  </sheetViews>
  <sheetFormatPr defaultColWidth="9.140625" defaultRowHeight="12.75"/>
  <cols>
    <col min="1" max="1" width="13.140625" style="1" customWidth="1"/>
    <col min="2" max="2" width="44.42578125" style="1" customWidth="1"/>
    <col min="3" max="3" width="19.42578125" style="9" customWidth="1"/>
    <col min="4" max="16384" width="9.140625" style="1"/>
  </cols>
  <sheetData>
    <row r="1" spans="2:3">
      <c r="B1" s="73" t="str">
        <f>'R. BS Jan'!B1</f>
        <v>ESCAPE SWIMWEAR</v>
      </c>
    </row>
    <row r="2" spans="2:3">
      <c r="B2" s="2" t="s">
        <v>10</v>
      </c>
    </row>
    <row r="3" spans="2:3">
      <c r="B3" s="2" t="s">
        <v>625</v>
      </c>
    </row>
    <row r="4" spans="2:3">
      <c r="B4" s="2" t="s">
        <v>715</v>
      </c>
    </row>
    <row r="5" spans="2:3">
      <c r="C5" s="30"/>
    </row>
    <row r="9" spans="2:3">
      <c r="B9" s="127" t="s">
        <v>206</v>
      </c>
      <c r="C9" s="128"/>
    </row>
    <row r="10" spans="2:3">
      <c r="B10" s="1" t="s">
        <v>194</v>
      </c>
      <c r="C10" s="17"/>
    </row>
    <row r="11" spans="2:3">
      <c r="B11" s="1" t="s">
        <v>202</v>
      </c>
      <c r="C11" s="17" t="s">
        <v>716</v>
      </c>
    </row>
    <row r="12" spans="2:3">
      <c r="B12" s="1" t="s">
        <v>618</v>
      </c>
      <c r="C12" s="17" t="s">
        <v>718</v>
      </c>
    </row>
    <row r="13" spans="2:3" ht="14.1" customHeight="1">
      <c r="B13" s="1" t="s">
        <v>633</v>
      </c>
      <c r="C13" s="17" t="s">
        <v>717</v>
      </c>
    </row>
    <row r="14" spans="2:3">
      <c r="B14" s="127" t="s">
        <v>12</v>
      </c>
      <c r="C14" s="128"/>
    </row>
    <row r="15" spans="2:3">
      <c r="B15" s="1" t="s">
        <v>195</v>
      </c>
      <c r="C15" s="17" t="s">
        <v>716</v>
      </c>
    </row>
    <row r="16" spans="2:3">
      <c r="B16" s="1" t="s">
        <v>205</v>
      </c>
      <c r="C16" s="17" t="s">
        <v>716</v>
      </c>
    </row>
    <row r="17" spans="2:3">
      <c r="B17" s="135" t="s">
        <v>196</v>
      </c>
      <c r="C17" s="136" t="s">
        <v>716</v>
      </c>
    </row>
    <row r="18" spans="2:3">
      <c r="B18" s="124" t="s">
        <v>658</v>
      </c>
      <c r="C18" s="17"/>
    </row>
    <row r="19" spans="2:3">
      <c r="B19" s="125" t="s">
        <v>659</v>
      </c>
      <c r="C19" s="17"/>
    </row>
    <row r="20" spans="2:3">
      <c r="B20" s="126" t="s">
        <v>660</v>
      </c>
      <c r="C20" s="17"/>
    </row>
    <row r="21" spans="2:3">
      <c r="B21" s="1" t="s">
        <v>634</v>
      </c>
      <c r="C21" s="17" t="s">
        <v>716</v>
      </c>
    </row>
    <row r="22" spans="2:3">
      <c r="B22" s="135" t="s">
        <v>197</v>
      </c>
      <c r="C22" s="136" t="s">
        <v>716</v>
      </c>
    </row>
    <row r="23" spans="2:3">
      <c r="B23" s="124" t="str">
        <f>'Trial Balance Apr'!D44</f>
        <v>Advertisement and Marketing - Facebook Ads</v>
      </c>
      <c r="C23" s="17"/>
    </row>
    <row r="24" spans="2:3">
      <c r="B24" s="125" t="str">
        <f>'Trial Balance Apr'!D45</f>
        <v>Advertisement and Marketing - Instagram Ads</v>
      </c>
      <c r="C24" s="17"/>
    </row>
    <row r="25" spans="2:3">
      <c r="B25" s="125" t="str">
        <f>'Trial Balance Apr'!D46</f>
        <v>Advertisement and Marketing - Instagram Influencers</v>
      </c>
      <c r="C25" s="17"/>
    </row>
    <row r="26" spans="2:3">
      <c r="B26" s="125" t="str">
        <f>'Trial Balance Apr'!D47</f>
        <v>Advertisement and Marketing - Youtube Influencers</v>
      </c>
      <c r="C26" s="17"/>
    </row>
    <row r="27" spans="2:3">
      <c r="B27" s="126" t="str">
        <f>'Trial Balance Apr'!D48</f>
        <v>Advertisement and Marketing - Bloggers</v>
      </c>
      <c r="C27" s="17"/>
    </row>
    <row r="28" spans="2:3">
      <c r="B28" s="1" t="s">
        <v>203</v>
      </c>
      <c r="C28" s="17" t="s">
        <v>716</v>
      </c>
    </row>
    <row r="29" spans="2:3">
      <c r="B29" s="131" t="s">
        <v>657</v>
      </c>
      <c r="C29" s="132"/>
    </row>
    <row r="30" spans="2:3">
      <c r="B30" s="127" t="s">
        <v>14</v>
      </c>
      <c r="C30" s="128"/>
    </row>
    <row r="31" spans="2:3">
      <c r="B31" s="1" t="s">
        <v>65</v>
      </c>
      <c r="C31" s="17" t="s">
        <v>719</v>
      </c>
    </row>
    <row r="32" spans="2:3">
      <c r="B32" s="1" t="s">
        <v>69</v>
      </c>
      <c r="C32" s="17" t="s">
        <v>719</v>
      </c>
    </row>
    <row r="33" spans="2:3">
      <c r="B33" s="135" t="s">
        <v>70</v>
      </c>
      <c r="C33" s="136" t="s">
        <v>719</v>
      </c>
    </row>
    <row r="34" spans="2:3">
      <c r="B34" s="124" t="s">
        <v>653</v>
      </c>
      <c r="C34" s="17"/>
    </row>
    <row r="35" spans="2:3">
      <c r="B35" s="125" t="s">
        <v>654</v>
      </c>
      <c r="C35" s="17"/>
    </row>
    <row r="36" spans="2:3">
      <c r="B36" s="125" t="s">
        <v>655</v>
      </c>
      <c r="C36" s="17"/>
    </row>
    <row r="37" spans="2:3">
      <c r="B37" s="125" t="s">
        <v>656</v>
      </c>
      <c r="C37" s="17"/>
    </row>
    <row r="38" spans="2:3">
      <c r="B38" s="135" t="s">
        <v>184</v>
      </c>
      <c r="C38" s="136" t="s">
        <v>719</v>
      </c>
    </row>
    <row r="39" spans="2:3">
      <c r="B39" s="125" t="s">
        <v>661</v>
      </c>
      <c r="C39" s="17"/>
    </row>
    <row r="40" spans="2:3">
      <c r="B40" s="125" t="s">
        <v>662</v>
      </c>
      <c r="C40" s="17"/>
    </row>
    <row r="41" spans="2:3">
      <c r="B41" s="126" t="s">
        <v>663</v>
      </c>
      <c r="C41" s="17"/>
    </row>
    <row r="42" spans="2:3">
      <c r="B42" s="1" t="s">
        <v>80</v>
      </c>
      <c r="C42" s="17" t="s">
        <v>719</v>
      </c>
    </row>
    <row r="43" spans="2:3">
      <c r="B43" s="1" t="s">
        <v>81</v>
      </c>
      <c r="C43" s="17" t="s">
        <v>719</v>
      </c>
    </row>
    <row r="44" spans="2:3">
      <c r="B44" s="1" t="s">
        <v>198</v>
      </c>
      <c r="C44" s="17" t="s">
        <v>719</v>
      </c>
    </row>
    <row r="45" spans="2:3">
      <c r="B45" s="1" t="s">
        <v>88</v>
      </c>
      <c r="C45" s="17" t="s">
        <v>719</v>
      </c>
    </row>
    <row r="46" spans="2:3">
      <c r="B46" s="1" t="s">
        <v>201</v>
      </c>
      <c r="C46" s="17" t="s">
        <v>719</v>
      </c>
    </row>
    <row r="47" spans="2:3">
      <c r="B47" s="1" t="s">
        <v>204</v>
      </c>
      <c r="C47" s="17" t="s">
        <v>719</v>
      </c>
    </row>
    <row r="48" spans="2:3">
      <c r="B48" s="1" t="s">
        <v>199</v>
      </c>
      <c r="C48" s="17" t="s">
        <v>719</v>
      </c>
    </row>
    <row r="49" spans="2:3">
      <c r="B49" s="1" t="s">
        <v>76</v>
      </c>
      <c r="C49" s="17" t="s">
        <v>719</v>
      </c>
    </row>
    <row r="50" spans="2:3">
      <c r="B50" s="131" t="s">
        <v>631</v>
      </c>
      <c r="C50" s="132"/>
    </row>
    <row r="51" spans="2:3">
      <c r="B51" s="127" t="s">
        <v>15</v>
      </c>
      <c r="C51" s="130"/>
    </row>
    <row r="52" spans="2:3">
      <c r="B52" s="1" t="s">
        <v>68</v>
      </c>
      <c r="C52" s="9" t="s">
        <v>719</v>
      </c>
    </row>
    <row r="53" spans="2:3">
      <c r="B53" s="1" t="s">
        <v>200</v>
      </c>
      <c r="C53" s="9" t="s">
        <v>719</v>
      </c>
    </row>
    <row r="54" spans="2:3">
      <c r="B54" s="116" t="s">
        <v>46</v>
      </c>
      <c r="C54" s="118"/>
    </row>
    <row r="55" spans="2:3">
      <c r="B55" s="1" t="s">
        <v>16</v>
      </c>
    </row>
    <row r="56" spans="2:3">
      <c r="B56" s="131" t="s">
        <v>632</v>
      </c>
      <c r="C56" s="132"/>
    </row>
  </sheetData>
  <pageMargins left="0.2" right="0.17" top="1" bottom="0.4" header="0" footer="0"/>
  <pageSetup scale="70" orientation="landscape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B1:R55"/>
  <sheetViews>
    <sheetView view="pageBreakPreview" zoomScaleNormal="100" zoomScaleSheetLayoutView="100" workbookViewId="0">
      <pane xSplit="2" ySplit="6" topLeftCell="M35" activePane="bottomRight" state="frozen"/>
      <selection activeCell="B5" sqref="B5:D5"/>
      <selection pane="topRight" activeCell="B5" sqref="B5:D5"/>
      <selection pane="bottomLeft" activeCell="B5" sqref="B5:D5"/>
      <selection pane="bottomRight" activeCell="B5" sqref="B5:Q54"/>
    </sheetView>
  </sheetViews>
  <sheetFormatPr defaultColWidth="9.140625" defaultRowHeight="12.75"/>
  <cols>
    <col min="1" max="1" width="13.140625" style="1" customWidth="1"/>
    <col min="2" max="2" width="44.42578125" style="1" customWidth="1"/>
    <col min="3" max="4" width="12.7109375" style="14" hidden="1" customWidth="1"/>
    <col min="5" max="5" width="12.5703125" style="14" hidden="1" customWidth="1"/>
    <col min="6" max="6" width="12.5703125" style="155" hidden="1" customWidth="1"/>
    <col min="7" max="7" width="57.28515625" style="171" hidden="1" customWidth="1"/>
    <col min="8" max="8" width="12.5703125" style="9" hidden="1" customWidth="1"/>
    <col min="9" max="9" width="12.7109375" style="14" hidden="1" customWidth="1"/>
    <col min="10" max="10" width="12.5703125" style="14" hidden="1" customWidth="1"/>
    <col min="11" max="11" width="12.5703125" style="155" hidden="1" customWidth="1"/>
    <col min="12" max="12" width="57.28515625" style="180" hidden="1" customWidth="1"/>
    <col min="13" max="13" width="12.5703125" style="9" customWidth="1"/>
    <col min="14" max="14" width="12.7109375" style="14" customWidth="1"/>
    <col min="15" max="15" width="12.5703125" style="14" customWidth="1"/>
    <col min="16" max="16" width="12.5703125" style="155" customWidth="1"/>
    <col min="17" max="17" width="57.28515625" style="180" customWidth="1"/>
    <col min="18" max="18" width="1.28515625" style="9" customWidth="1"/>
    <col min="19" max="16384" width="9.140625" style="1"/>
  </cols>
  <sheetData>
    <row r="1" spans="2:18">
      <c r="B1" s="73" t="str">
        <f>'R. BS Jan'!B1</f>
        <v>ESCAPE SWIMWEAR</v>
      </c>
      <c r="G1" s="9"/>
      <c r="L1" s="9"/>
      <c r="Q1" s="9"/>
    </row>
    <row r="2" spans="2:18">
      <c r="B2" s="2" t="s">
        <v>10</v>
      </c>
      <c r="G2" s="9"/>
      <c r="L2" s="9"/>
      <c r="Q2" s="9"/>
    </row>
    <row r="3" spans="2:18">
      <c r="B3" s="2" t="s">
        <v>625</v>
      </c>
      <c r="G3" s="9"/>
      <c r="L3" s="9"/>
      <c r="Q3" s="9"/>
    </row>
    <row r="4" spans="2:18">
      <c r="B4" s="2" t="s">
        <v>674</v>
      </c>
      <c r="G4" s="9"/>
      <c r="L4" s="9"/>
      <c r="Q4" s="9"/>
    </row>
    <row r="5" spans="2:18">
      <c r="C5" s="46">
        <v>43848</v>
      </c>
      <c r="D5" s="46">
        <v>43879</v>
      </c>
      <c r="E5" s="331" t="s">
        <v>675</v>
      </c>
      <c r="F5" s="331"/>
      <c r="G5" s="46" t="s">
        <v>678</v>
      </c>
      <c r="H5" s="46">
        <f t="shared" ref="H5:H10" si="0">D5</f>
        <v>43879</v>
      </c>
      <c r="I5" s="46">
        <v>43908</v>
      </c>
      <c r="J5" s="331" t="s">
        <v>675</v>
      </c>
      <c r="K5" s="331"/>
      <c r="L5" s="46" t="s">
        <v>678</v>
      </c>
      <c r="M5" s="46">
        <f t="shared" ref="M5:M10" si="1">I5</f>
        <v>43908</v>
      </c>
      <c r="N5" s="46">
        <v>43939</v>
      </c>
      <c r="O5" s="331" t="s">
        <v>675</v>
      </c>
      <c r="P5" s="331"/>
      <c r="Q5" s="46" t="s">
        <v>678</v>
      </c>
      <c r="R5" s="30"/>
    </row>
    <row r="6" spans="2:18">
      <c r="C6" s="31" t="s">
        <v>677</v>
      </c>
      <c r="D6" s="31" t="s">
        <v>677</v>
      </c>
      <c r="E6" s="31" t="s">
        <v>677</v>
      </c>
      <c r="F6" s="156" t="s">
        <v>676</v>
      </c>
      <c r="G6" s="30"/>
      <c r="H6" s="46" t="str">
        <f t="shared" si="0"/>
        <v>$</v>
      </c>
      <c r="I6" s="31" t="s">
        <v>677</v>
      </c>
      <c r="J6" s="31" t="s">
        <v>677</v>
      </c>
      <c r="K6" s="156" t="s">
        <v>676</v>
      </c>
      <c r="L6" s="30"/>
      <c r="M6" s="46" t="str">
        <f t="shared" si="1"/>
        <v>$</v>
      </c>
      <c r="N6" s="31" t="s">
        <v>677</v>
      </c>
      <c r="O6" s="31" t="s">
        <v>677</v>
      </c>
      <c r="P6" s="156" t="s">
        <v>676</v>
      </c>
      <c r="Q6" s="30"/>
      <c r="R6" s="31"/>
    </row>
    <row r="7" spans="2:18" ht="24">
      <c r="B7" s="127" t="s">
        <v>206</v>
      </c>
      <c r="C7" s="129">
        <f>SUM(C8:C11)</f>
        <v>2348.8000000000002</v>
      </c>
      <c r="D7" s="129">
        <f>SUM(D8:D11)</f>
        <v>757.34999999999991</v>
      </c>
      <c r="E7" s="129">
        <f>D7-C7</f>
        <v>-1591.4500000000003</v>
      </c>
      <c r="F7" s="157">
        <f>IFERROR(E7/C7,"")</f>
        <v>-0.67755875340599458</v>
      </c>
      <c r="G7" s="164" t="s">
        <v>679</v>
      </c>
      <c r="H7" s="144">
        <f t="shared" si="0"/>
        <v>757.34999999999991</v>
      </c>
      <c r="I7" s="129">
        <f>SUM(I8:I11)</f>
        <v>2554.7699999999995</v>
      </c>
      <c r="J7" s="129">
        <f>I7-H7</f>
        <v>1797.4199999999996</v>
      </c>
      <c r="K7" s="157">
        <f>IFERROR(J7/H7,"")</f>
        <v>2.3733016438898789</v>
      </c>
      <c r="L7" s="177" t="s">
        <v>688</v>
      </c>
      <c r="M7" s="144">
        <f t="shared" si="1"/>
        <v>2554.7699999999995</v>
      </c>
      <c r="N7" s="129">
        <f>SUM(N8:N11)</f>
        <v>3743.3799999999997</v>
      </c>
      <c r="O7" s="129">
        <f>N7-M7</f>
        <v>1188.6100000000001</v>
      </c>
      <c r="P7" s="157">
        <f>IFERROR(O7/M7,"")</f>
        <v>0.46525127506585734</v>
      </c>
      <c r="Q7" s="177" t="s">
        <v>696</v>
      </c>
      <c r="R7" s="128"/>
    </row>
    <row r="8" spans="2:18">
      <c r="B8" s="1" t="s">
        <v>194</v>
      </c>
      <c r="C8" s="53">
        <f>-'Trial Balance Jan'!F30</f>
        <v>4259.49</v>
      </c>
      <c r="D8" s="53">
        <f>-('Trial Balance Feb'!F30-'Trial Balance Jan'!F30)</f>
        <v>1100</v>
      </c>
      <c r="E8" s="53">
        <f t="shared" ref="E8:E11" si="2">D8-C8</f>
        <v>-3159.49</v>
      </c>
      <c r="F8" s="158">
        <f t="shared" ref="F8:F11" si="3">IFERROR(E8/C8,"")</f>
        <v>-0.74175312067876664</v>
      </c>
      <c r="G8" s="165"/>
      <c r="H8" s="145">
        <f t="shared" si="0"/>
        <v>1100</v>
      </c>
      <c r="I8" s="53">
        <f>-('Trial Balance Mar'!F30-'Trial Balance Feb'!F30)</f>
        <v>3367.7999999999993</v>
      </c>
      <c r="J8" s="53">
        <f t="shared" ref="J8" si="4">I8-H8</f>
        <v>2267.7999999999993</v>
      </c>
      <c r="K8" s="158">
        <f t="shared" ref="K8" si="5">IFERROR(J8/H8,"")</f>
        <v>2.0616363636363628</v>
      </c>
      <c r="L8" s="174"/>
      <c r="M8" s="145">
        <f t="shared" si="1"/>
        <v>3367.7999999999993</v>
      </c>
      <c r="N8" s="53">
        <f>-('Trial Balance Apr'!F30-'Trial Balance Mar'!F30)</f>
        <v>6858.85</v>
      </c>
      <c r="O8" s="53">
        <f t="shared" ref="O8" si="6">N8-M8</f>
        <v>3491.0500000000011</v>
      </c>
      <c r="P8" s="158">
        <f t="shared" ref="P8" si="7">IFERROR(O8/M8,"")</f>
        <v>1.0365965912465116</v>
      </c>
      <c r="Q8" s="174"/>
      <c r="R8" s="17"/>
    </row>
    <row r="9" spans="2:18">
      <c r="B9" s="1" t="s">
        <v>202</v>
      </c>
      <c r="C9" s="53">
        <f>-'Trial Balance Jan'!E31</f>
        <v>-3352.1</v>
      </c>
      <c r="D9" s="53">
        <f>-('Trial Balance Feb'!E31-'Trial Balance Jan'!E31)</f>
        <v>-653</v>
      </c>
      <c r="E9" s="53">
        <f>-(D9-C9)</f>
        <v>-2699.1</v>
      </c>
      <c r="F9" s="158">
        <f>IFERROR(-E9/C9,"")</f>
        <v>-0.80519674234062233</v>
      </c>
      <c r="G9" s="165"/>
      <c r="H9" s="145">
        <f t="shared" si="0"/>
        <v>-653</v>
      </c>
      <c r="I9" s="53">
        <f>-('Trial Balance Mar'!E31-'Trial Balance Feb'!E31)</f>
        <v>-1775.1399999999999</v>
      </c>
      <c r="J9" s="53">
        <f>-(I9-H9)</f>
        <v>1122.1399999999999</v>
      </c>
      <c r="K9" s="158">
        <f>IFERROR(-J9/H9,"")</f>
        <v>1.7184379785604897</v>
      </c>
      <c r="L9" s="174" t="s">
        <v>689</v>
      </c>
      <c r="M9" s="145">
        <f t="shared" si="1"/>
        <v>-1775.1399999999999</v>
      </c>
      <c r="N9" s="53">
        <f>-('Trial Balance Apr'!E31-'Trial Balance Mar'!E31)</f>
        <v>-5072.5500000000011</v>
      </c>
      <c r="O9" s="53">
        <f>-(N9-M9)</f>
        <v>3297.4100000000012</v>
      </c>
      <c r="P9" s="158">
        <f>IFERROR(-O9/M9,"")</f>
        <v>1.8575492637200455</v>
      </c>
      <c r="Q9" s="174" t="s">
        <v>697</v>
      </c>
      <c r="R9" s="17"/>
    </row>
    <row r="10" spans="2:18">
      <c r="B10" s="1" t="s">
        <v>618</v>
      </c>
      <c r="C10" s="53">
        <f>-'Trial Balance Jan'!F32</f>
        <v>249.40999999999997</v>
      </c>
      <c r="D10" s="53">
        <f>-('Trial Balance Feb'!F32-'Trial Balance Jan'!F32)</f>
        <v>70.539999999999964</v>
      </c>
      <c r="E10" s="53">
        <f t="shared" si="2"/>
        <v>-178.87</v>
      </c>
      <c r="F10" s="158">
        <f t="shared" si="3"/>
        <v>-0.7171725271641074</v>
      </c>
      <c r="G10" s="165"/>
      <c r="H10" s="145">
        <f t="shared" si="0"/>
        <v>70.539999999999964</v>
      </c>
      <c r="I10" s="53">
        <f>-('Trial Balance Mar'!F32-'Trial Balance Feb'!F32)</f>
        <v>222.64999999999998</v>
      </c>
      <c r="J10" s="53">
        <f t="shared" ref="J10:J11" si="8">I10-H10</f>
        <v>152.11000000000001</v>
      </c>
      <c r="K10" s="158">
        <f t="shared" ref="K10:K11" si="9">IFERROR(J10/H10,"")</f>
        <v>2.1563651828749659</v>
      </c>
      <c r="L10" s="174"/>
      <c r="M10" s="145">
        <f t="shared" si="1"/>
        <v>222.64999999999998</v>
      </c>
      <c r="N10" s="53">
        <f>-('Trial Balance Apr'!F32-'Trial Balance Mar'!F32)</f>
        <v>332.19000000000005</v>
      </c>
      <c r="O10" s="53">
        <f t="shared" ref="O10:O11" si="10">N10-M10</f>
        <v>109.54000000000008</v>
      </c>
      <c r="P10" s="158">
        <f t="shared" ref="P10:P11" si="11">IFERROR(O10/M10,"")</f>
        <v>0.49198293285425598</v>
      </c>
      <c r="Q10" s="174"/>
      <c r="R10" s="17"/>
    </row>
    <row r="11" spans="2:18" hidden="1">
      <c r="B11" s="1" t="s">
        <v>633</v>
      </c>
      <c r="C11" s="53">
        <f>-'Trial Balance Jan'!F33</f>
        <v>1192.0000000000005</v>
      </c>
      <c r="D11" s="53">
        <f>-('Trial Balance Feb'!F33-'Trial Balance Jan'!F33)</f>
        <v>239.80999999999995</v>
      </c>
      <c r="E11" s="53">
        <f t="shared" si="2"/>
        <v>-952.19000000000051</v>
      </c>
      <c r="F11" s="158">
        <f t="shared" si="3"/>
        <v>-0.79881711409395983</v>
      </c>
      <c r="G11" s="165"/>
      <c r="H11" s="17"/>
      <c r="I11" s="53">
        <f>-('Trial Balance Mar'!F33-'Trial Balance Feb'!F33)</f>
        <v>739.46</v>
      </c>
      <c r="J11" s="53">
        <f t="shared" si="8"/>
        <v>739.46</v>
      </c>
      <c r="K11" s="158" t="str">
        <f t="shared" si="9"/>
        <v/>
      </c>
      <c r="L11" s="174"/>
      <c r="M11" s="17"/>
      <c r="N11" s="53">
        <f>-('Trial Balance Apr'!F33-'Trial Balance Mar'!F33)</f>
        <v>1624.8900000000003</v>
      </c>
      <c r="O11" s="53">
        <f t="shared" si="10"/>
        <v>1624.8900000000003</v>
      </c>
      <c r="P11" s="158" t="str">
        <f t="shared" si="11"/>
        <v/>
      </c>
      <c r="Q11" s="174"/>
      <c r="R11" s="17"/>
    </row>
    <row r="12" spans="2:18" ht="48">
      <c r="B12" s="127" t="s">
        <v>12</v>
      </c>
      <c r="C12" s="129">
        <f>SUM(C13:C15)+SUM(C19:C20)+C26</f>
        <v>-2331.708209082512</v>
      </c>
      <c r="D12" s="129">
        <f>SUM(D13:D15)+SUM(D19:D20)+D26</f>
        <v>-843.78224886999499</v>
      </c>
      <c r="E12" s="129">
        <f t="shared" ref="E12" si="12">-(D12-C12)</f>
        <v>-1487.9259602125171</v>
      </c>
      <c r="F12" s="157">
        <f>IFERROR(-E12/C12,"")</f>
        <v>-0.63812699823104835</v>
      </c>
      <c r="G12" s="173" t="s">
        <v>694</v>
      </c>
      <c r="H12" s="129">
        <f>SUM(H13:H15)+SUM(H19:H20)+H26</f>
        <v>-843.78224886999499</v>
      </c>
      <c r="I12" s="129">
        <f>SUM(I13:I15)+SUM(I19:I20)+I26</f>
        <v>-4405.4552099125995</v>
      </c>
      <c r="J12" s="129">
        <f>-(I12-H12)</f>
        <v>3561.6729610426046</v>
      </c>
      <c r="K12" s="157">
        <f>IFERROR(-J12/H12,"")</f>
        <v>4.221080694471171</v>
      </c>
      <c r="L12" s="173" t="s">
        <v>695</v>
      </c>
      <c r="M12" s="129">
        <f>SUM(M13:M15)+SUM(M19:M20)+M26</f>
        <v>-4405.4552099125995</v>
      </c>
      <c r="N12" s="129">
        <f>SUM(N13:N15)+SUM(N19:N20)+N26</f>
        <v>-4132.2148445239927</v>
      </c>
      <c r="O12" s="129">
        <f>-(N12-M12)</f>
        <v>-273.24036538860673</v>
      </c>
      <c r="P12" s="157">
        <f>IFERROR(-O12/M12,"")</f>
        <v>-6.2023185430144824E-2</v>
      </c>
      <c r="Q12" s="173" t="s">
        <v>698</v>
      </c>
      <c r="R12" s="128"/>
    </row>
    <row r="13" spans="2:18">
      <c r="B13" s="1" t="s">
        <v>195</v>
      </c>
      <c r="C13" s="67">
        <f>-'Trial Balance Jan'!E38</f>
        <v>-603.90147783251234</v>
      </c>
      <c r="D13" s="53">
        <f>-('Trial Balance Feb'!E38-'Trial Balance Jan'!E38)</f>
        <v>-150.97536945812806</v>
      </c>
      <c r="E13" s="53">
        <f t="shared" ref="E13:E14" si="13">-(D13-C13)</f>
        <v>-452.92610837438428</v>
      </c>
      <c r="F13" s="158">
        <f t="shared" ref="F13:F14" si="14">IFERROR(-E13/C13,"")</f>
        <v>-0.75</v>
      </c>
      <c r="G13" s="165"/>
      <c r="H13" s="145">
        <f t="shared" ref="H13:H41" si="15">D13</f>
        <v>-150.97536945812806</v>
      </c>
      <c r="I13" s="53">
        <f>-('Trial Balance Mar'!E38-'Trial Balance Feb'!E38)</f>
        <v>-559.56085125958202</v>
      </c>
      <c r="J13" s="53">
        <f t="shared" ref="J13:J54" si="16">-(I13-H13)</f>
        <v>408.58548180145397</v>
      </c>
      <c r="K13" s="158">
        <f t="shared" ref="K13:K18" si="17">IFERROR(-J13/H13,"")</f>
        <v>2.7063055600918546</v>
      </c>
      <c r="L13" s="174" t="s">
        <v>690</v>
      </c>
      <c r="M13" s="145">
        <f t="shared" ref="M13:M41" si="18">I13</f>
        <v>-559.56085125958202</v>
      </c>
      <c r="N13" s="53">
        <f>-('Trial Balance Apr'!E38-'Trial Balance Mar'!E38)</f>
        <v>-802.85521811644435</v>
      </c>
      <c r="O13" s="53">
        <f t="shared" ref="O13:O15" si="19">-(N13-M13)</f>
        <v>243.29436685686233</v>
      </c>
      <c r="P13" s="158">
        <f t="shared" ref="P13:P17" si="20">IFERROR(-O13/M13,"")</f>
        <v>0.43479519038760867</v>
      </c>
      <c r="Q13" s="174"/>
      <c r="R13" s="17"/>
    </row>
    <row r="14" spans="2:18">
      <c r="B14" s="1" t="s">
        <v>205</v>
      </c>
      <c r="C14" s="67">
        <f>-'Trial Balance Jan'!E39</f>
        <v>0</v>
      </c>
      <c r="D14" s="53">
        <f>-('Trial Balance Feb'!E39-'Trial Balance Jan'!E39)</f>
        <v>0</v>
      </c>
      <c r="E14" s="53">
        <f t="shared" si="13"/>
        <v>0</v>
      </c>
      <c r="F14" s="158" t="str">
        <f t="shared" si="14"/>
        <v/>
      </c>
      <c r="G14" s="165"/>
      <c r="H14" s="145">
        <f t="shared" si="15"/>
        <v>0</v>
      </c>
      <c r="I14" s="53">
        <f>-('Trial Balance Mar'!E39-'Trial Balance Feb'!E39)</f>
        <v>0</v>
      </c>
      <c r="J14" s="53">
        <f t="shared" si="16"/>
        <v>0</v>
      </c>
      <c r="K14" s="158" t="str">
        <f t="shared" si="17"/>
        <v/>
      </c>
      <c r="L14" s="174"/>
      <c r="M14" s="145">
        <f t="shared" si="18"/>
        <v>0</v>
      </c>
      <c r="N14" s="53">
        <f>-('Trial Balance Apr'!E39-'Trial Balance Mar'!E39)</f>
        <v>-216.2</v>
      </c>
      <c r="O14" s="53">
        <f t="shared" si="19"/>
        <v>216.2</v>
      </c>
      <c r="P14" s="158">
        <v>1</v>
      </c>
      <c r="Q14" s="174"/>
      <c r="R14" s="17"/>
    </row>
    <row r="15" spans="2:18" s="2" customFormat="1" ht="36">
      <c r="B15" s="135" t="s">
        <v>196</v>
      </c>
      <c r="C15" s="184">
        <f>SUM(C16:C18)</f>
        <v>-1500</v>
      </c>
      <c r="D15" s="184">
        <f>SUM(D16:D18)</f>
        <v>-449.89014816186693</v>
      </c>
      <c r="E15" s="184">
        <f t="shared" ref="E15:E54" si="21">-(D15-C15)</f>
        <v>-1050.1098518381332</v>
      </c>
      <c r="F15" s="185">
        <f t="shared" ref="F15:F54" si="22">IFERROR(-E15/C15,"")</f>
        <v>-0.70007323455875548</v>
      </c>
      <c r="G15" s="186" t="s">
        <v>680</v>
      </c>
      <c r="H15" s="187">
        <f t="shared" si="15"/>
        <v>-449.89014816186693</v>
      </c>
      <c r="I15" s="184">
        <f>SUM(I16:I18)</f>
        <v>-2323.6476274030169</v>
      </c>
      <c r="J15" s="184">
        <f t="shared" si="16"/>
        <v>1873.7574792411501</v>
      </c>
      <c r="K15" s="185">
        <f t="shared" si="17"/>
        <v>4.1649222302307161</v>
      </c>
      <c r="L15" s="186" t="s">
        <v>691</v>
      </c>
      <c r="M15" s="187">
        <f t="shared" si="18"/>
        <v>-2323.6476274030169</v>
      </c>
      <c r="N15" s="184">
        <f>SUM(N16:N18)</f>
        <v>-1351.8128951575482</v>
      </c>
      <c r="O15" s="184">
        <f t="shared" si="19"/>
        <v>-971.83473224546879</v>
      </c>
      <c r="P15" s="185">
        <f t="shared" si="20"/>
        <v>-0.41823670714290806</v>
      </c>
      <c r="Q15" s="186"/>
      <c r="R15" s="188"/>
    </row>
    <row r="16" spans="2:18">
      <c r="B16" s="124" t="s">
        <v>658</v>
      </c>
      <c r="C16" s="121">
        <f>-'Trial Balance Jan'!E40</f>
        <v>-1500</v>
      </c>
      <c r="D16" s="121">
        <f>-('Trial Balance Feb'!E40-'Trial Balance Jan'!E40)</f>
        <v>-288.70000000000005</v>
      </c>
      <c r="E16" s="67">
        <f t="shared" si="21"/>
        <v>-1211.3</v>
      </c>
      <c r="F16" s="158">
        <f t="shared" si="22"/>
        <v>-0.80753333333333333</v>
      </c>
      <c r="G16" s="174"/>
      <c r="H16" s="148">
        <f t="shared" si="15"/>
        <v>-288.70000000000005</v>
      </c>
      <c r="I16" s="121">
        <f>-('Trial Balance Mar'!E40-'Trial Balance Feb'!E40)</f>
        <v>-1946.4200000000003</v>
      </c>
      <c r="J16" s="67">
        <f>-(I16-H16)</f>
        <v>1657.7200000000003</v>
      </c>
      <c r="K16" s="158">
        <f t="shared" si="17"/>
        <v>5.7420159334949776</v>
      </c>
      <c r="L16" s="174"/>
      <c r="M16" s="148">
        <f t="shared" si="18"/>
        <v>-1946.4200000000003</v>
      </c>
      <c r="N16" s="121">
        <f>-('Trial Balance Apr'!E40-'Trial Balance Mar'!E40)</f>
        <v>-665.00000000000045</v>
      </c>
      <c r="O16" s="67">
        <f>-(N16-M16)</f>
        <v>-1281.4199999999998</v>
      </c>
      <c r="P16" s="158">
        <f t="shared" si="20"/>
        <v>-0.65834711932676382</v>
      </c>
      <c r="Q16" s="174"/>
      <c r="R16" s="17"/>
    </row>
    <row r="17" spans="2:18">
      <c r="B17" s="125" t="s">
        <v>659</v>
      </c>
      <c r="C17" s="121">
        <f>-'Trial Balance Jan'!E41</f>
        <v>0</v>
      </c>
      <c r="D17" s="121">
        <f>-('Trial Balance Feb'!E41-'Trial Balance Jan'!E41)</f>
        <v>0</v>
      </c>
      <c r="E17" s="67">
        <f t="shared" si="21"/>
        <v>0</v>
      </c>
      <c r="F17" s="158" t="str">
        <f t="shared" si="22"/>
        <v/>
      </c>
      <c r="G17" s="165"/>
      <c r="H17" s="149">
        <f t="shared" si="15"/>
        <v>0</v>
      </c>
      <c r="I17" s="121">
        <f>-('Trial Balance Mar'!E41-'Trial Balance Feb'!E41)</f>
        <v>-118.4</v>
      </c>
      <c r="J17" s="67">
        <f t="shared" si="16"/>
        <v>118.4</v>
      </c>
      <c r="K17" s="158">
        <v>1</v>
      </c>
      <c r="L17" s="174"/>
      <c r="M17" s="149">
        <f t="shared" si="18"/>
        <v>-118.4</v>
      </c>
      <c r="N17" s="121">
        <f>-('Trial Balance Apr'!E41-'Trial Balance Mar'!E41)</f>
        <v>-216.20000000000002</v>
      </c>
      <c r="O17" s="67">
        <f t="shared" ref="O17:O54" si="23">-(N17-M17)</f>
        <v>97.800000000000011</v>
      </c>
      <c r="P17" s="158">
        <f t="shared" si="20"/>
        <v>0.8260135135135136</v>
      </c>
      <c r="Q17" s="174"/>
      <c r="R17" s="17"/>
    </row>
    <row r="18" spans="2:18">
      <c r="B18" s="126" t="s">
        <v>660</v>
      </c>
      <c r="C18" s="122">
        <f>-'Trial Balance Jan'!E42</f>
        <v>0</v>
      </c>
      <c r="D18" s="122">
        <f>-('Trial Balance Feb'!E42-'Trial Balance Jan'!E42)</f>
        <v>-161.19014816186686</v>
      </c>
      <c r="E18" s="67">
        <f t="shared" si="21"/>
        <v>161.19014816186686</v>
      </c>
      <c r="F18" s="158">
        <v>1</v>
      </c>
      <c r="G18" s="165"/>
      <c r="H18" s="150">
        <f t="shared" si="15"/>
        <v>-161.19014816186686</v>
      </c>
      <c r="I18" s="122">
        <f>-('Trial Balance Mar'!E42-'Trial Balance Feb'!E42)</f>
        <v>-258.82762740301666</v>
      </c>
      <c r="J18" s="67">
        <f t="shared" si="16"/>
        <v>97.637479241149805</v>
      </c>
      <c r="K18" s="158">
        <f t="shared" si="17"/>
        <v>0.60572857804623659</v>
      </c>
      <c r="L18" s="174"/>
      <c r="M18" s="150">
        <f t="shared" si="18"/>
        <v>-258.82762740301666</v>
      </c>
      <c r="N18" s="122">
        <f>-('Trial Balance Apr'!E42-'Trial Balance Mar'!E42)</f>
        <v>-470.61289515754771</v>
      </c>
      <c r="O18" s="67">
        <f t="shared" si="23"/>
        <v>211.78526775453105</v>
      </c>
      <c r="P18" s="158">
        <f t="shared" ref="P18:P26" si="24">IFERROR(-O18/M18,"")</f>
        <v>0.8182483063323196</v>
      </c>
      <c r="Q18" s="174"/>
      <c r="R18" s="17"/>
    </row>
    <row r="19" spans="2:18">
      <c r="B19" s="1" t="s">
        <v>634</v>
      </c>
      <c r="C19" s="67">
        <f>-'Trial Balance Jan'!E43</f>
        <v>-228.10673125000002</v>
      </c>
      <c r="D19" s="53">
        <f>-('Trial Balance Feb'!E43-'Trial Balance Jan'!E43)</f>
        <v>-228.10673125000002</v>
      </c>
      <c r="E19" s="53">
        <f t="shared" si="21"/>
        <v>0</v>
      </c>
      <c r="F19" s="158">
        <f t="shared" si="22"/>
        <v>0</v>
      </c>
      <c r="G19" s="165"/>
      <c r="H19" s="145">
        <f t="shared" si="15"/>
        <v>-228.10673125000002</v>
      </c>
      <c r="I19" s="53">
        <f>-('Trial Balance Mar'!E43-'Trial Balance Feb'!E43)</f>
        <v>-228.10673125</v>
      </c>
      <c r="J19" s="53">
        <f t="shared" si="16"/>
        <v>-2.8421709430404007E-14</v>
      </c>
      <c r="K19" s="158">
        <f t="shared" ref="K19:K38" si="25">IFERROR(-J19/H19,"")</f>
        <v>-1.245982934157889E-16</v>
      </c>
      <c r="L19" s="174"/>
      <c r="M19" s="145">
        <f t="shared" si="18"/>
        <v>-228.10673125</v>
      </c>
      <c r="N19" s="53">
        <f>-('Trial Balance Apr'!E43-'Trial Balance Mar'!E43)</f>
        <v>-228.10673125000005</v>
      </c>
      <c r="O19" s="53">
        <f t="shared" si="23"/>
        <v>5.6843418860808015E-14</v>
      </c>
      <c r="P19" s="158">
        <f t="shared" si="24"/>
        <v>2.4919658683157785E-16</v>
      </c>
      <c r="Q19" s="174"/>
      <c r="R19" s="17"/>
    </row>
    <row r="20" spans="2:18" s="2" customFormat="1">
      <c r="B20" s="135" t="s">
        <v>197</v>
      </c>
      <c r="C20" s="184">
        <f>SUM(C21:C25)</f>
        <v>0</v>
      </c>
      <c r="D20" s="184">
        <f>SUM(D21:D25)</f>
        <v>0</v>
      </c>
      <c r="E20" s="184">
        <f t="shared" ref="E20:E25" si="26">-(D20-C20)</f>
        <v>0</v>
      </c>
      <c r="F20" s="185" t="str">
        <f t="shared" ref="F20:F25" si="27">IFERROR(-E20/C20,"")</f>
        <v/>
      </c>
      <c r="G20" s="186"/>
      <c r="H20" s="187">
        <f t="shared" si="15"/>
        <v>0</v>
      </c>
      <c r="I20" s="184">
        <f>SUM(I21:I25)</f>
        <v>-1243.26</v>
      </c>
      <c r="J20" s="184">
        <f t="shared" si="16"/>
        <v>1243.26</v>
      </c>
      <c r="K20" s="185">
        <v>1</v>
      </c>
      <c r="L20" s="186"/>
      <c r="M20" s="187">
        <f t="shared" si="18"/>
        <v>-1243.26</v>
      </c>
      <c r="N20" s="184">
        <f>SUM(N21:N25)</f>
        <v>-1533.24</v>
      </c>
      <c r="O20" s="184">
        <f t="shared" si="23"/>
        <v>289.98</v>
      </c>
      <c r="P20" s="185">
        <f t="shared" si="24"/>
        <v>0.23324163891704069</v>
      </c>
      <c r="Q20" s="186" t="s">
        <v>707</v>
      </c>
      <c r="R20" s="188"/>
    </row>
    <row r="21" spans="2:18">
      <c r="B21" s="124" t="str">
        <f>'R. P&amp;L Mthws Dtld w shipping'!B21</f>
        <v>Advertisement and Marketing - Facebook Ads</v>
      </c>
      <c r="C21" s="120">
        <f>-'Trial Balance Jan'!E44</f>
        <v>0</v>
      </c>
      <c r="D21" s="120">
        <f>-('Trial Balance Feb'!E44-'Trial Balance Jan'!E44)</f>
        <v>0</v>
      </c>
      <c r="E21" s="67">
        <f t="shared" si="26"/>
        <v>0</v>
      </c>
      <c r="F21" s="158" t="str">
        <f t="shared" si="27"/>
        <v/>
      </c>
      <c r="G21" s="165"/>
      <c r="H21" s="148">
        <f t="shared" si="15"/>
        <v>0</v>
      </c>
      <c r="I21" s="120">
        <f>-('Trial Balance Mar'!E44-'Trial Balance Feb'!E44)</f>
        <v>-1243.26</v>
      </c>
      <c r="J21" s="67">
        <f t="shared" si="16"/>
        <v>1243.26</v>
      </c>
      <c r="K21" s="158">
        <v>1</v>
      </c>
      <c r="L21" s="174"/>
      <c r="M21" s="148">
        <f t="shared" si="18"/>
        <v>-1243.26</v>
      </c>
      <c r="N21" s="120">
        <f>-('Trial Balance Apr'!E44-'Trial Balance Mar'!E44)</f>
        <v>-1533.24</v>
      </c>
      <c r="O21" s="67">
        <f t="shared" si="23"/>
        <v>289.98</v>
      </c>
      <c r="P21" s="158">
        <f t="shared" si="24"/>
        <v>0.23324163891704069</v>
      </c>
      <c r="Q21" s="174"/>
      <c r="R21" s="17"/>
    </row>
    <row r="22" spans="2:18">
      <c r="B22" s="125" t="str">
        <f>'R. P&amp;L Mthws Dtld w shipping'!B22</f>
        <v>Advertisement and Marketing - Instagram Ads</v>
      </c>
      <c r="C22" s="121">
        <f>-'Trial Balance Jan'!E45</f>
        <v>0</v>
      </c>
      <c r="D22" s="121">
        <f>-('Trial Balance Feb'!E45-'Trial Balance Jan'!E45)</f>
        <v>0</v>
      </c>
      <c r="E22" s="67">
        <f t="shared" si="26"/>
        <v>0</v>
      </c>
      <c r="F22" s="158" t="str">
        <f t="shared" si="27"/>
        <v/>
      </c>
      <c r="G22" s="165"/>
      <c r="H22" s="149">
        <f t="shared" si="15"/>
        <v>0</v>
      </c>
      <c r="I22" s="121">
        <f>-('Trial Balance Mar'!E45-'Trial Balance Feb'!E45)</f>
        <v>0</v>
      </c>
      <c r="J22" s="67">
        <f t="shared" si="16"/>
        <v>0</v>
      </c>
      <c r="K22" s="158" t="str">
        <f t="shared" ref="K22:K25" si="28">IFERROR(-J22/H22,"")</f>
        <v/>
      </c>
      <c r="L22" s="174"/>
      <c r="M22" s="149">
        <f t="shared" si="18"/>
        <v>0</v>
      </c>
      <c r="N22" s="121">
        <f>-('Trial Balance Apr'!E45-'Trial Balance Mar'!E45)</f>
        <v>0</v>
      </c>
      <c r="O22" s="67">
        <f t="shared" si="23"/>
        <v>0</v>
      </c>
      <c r="P22" s="158" t="str">
        <f t="shared" si="24"/>
        <v/>
      </c>
      <c r="Q22" s="174"/>
      <c r="R22" s="17"/>
    </row>
    <row r="23" spans="2:18">
      <c r="B23" s="125" t="str">
        <f>'R. P&amp;L Mthws Dtld w shipping'!B23</f>
        <v>Advertisement and Marketing - Instagram Influencers</v>
      </c>
      <c r="C23" s="121">
        <f>-'Trial Balance Jan'!E46</f>
        <v>0</v>
      </c>
      <c r="D23" s="121">
        <f>-('Trial Balance Feb'!E46-'Trial Balance Jan'!E46)</f>
        <v>0</v>
      </c>
      <c r="E23" s="67">
        <f t="shared" si="26"/>
        <v>0</v>
      </c>
      <c r="F23" s="158" t="str">
        <f t="shared" si="27"/>
        <v/>
      </c>
      <c r="G23" s="165"/>
      <c r="H23" s="149">
        <f t="shared" si="15"/>
        <v>0</v>
      </c>
      <c r="I23" s="121">
        <f>-('Trial Balance Mar'!E46-'Trial Balance Feb'!E46)</f>
        <v>0</v>
      </c>
      <c r="J23" s="67">
        <f t="shared" si="16"/>
        <v>0</v>
      </c>
      <c r="K23" s="158" t="str">
        <f t="shared" si="28"/>
        <v/>
      </c>
      <c r="L23" s="174"/>
      <c r="M23" s="149">
        <f t="shared" si="18"/>
        <v>0</v>
      </c>
      <c r="N23" s="121">
        <f>-('Trial Balance Apr'!E46-'Trial Balance Mar'!E46)</f>
        <v>0</v>
      </c>
      <c r="O23" s="67">
        <f t="shared" si="23"/>
        <v>0</v>
      </c>
      <c r="P23" s="158" t="str">
        <f t="shared" si="24"/>
        <v/>
      </c>
      <c r="Q23" s="174"/>
      <c r="R23" s="17"/>
    </row>
    <row r="24" spans="2:18">
      <c r="B24" s="125" t="str">
        <f>'R. P&amp;L Mthws Dtld w shipping'!B24</f>
        <v>Advertisement and Marketing - Youtube Influencers</v>
      </c>
      <c r="C24" s="121">
        <f>-'Trial Balance Jan'!E47</f>
        <v>0</v>
      </c>
      <c r="D24" s="121">
        <f>-('Trial Balance Feb'!E47-'Trial Balance Jan'!E47)</f>
        <v>0</v>
      </c>
      <c r="E24" s="67">
        <f t="shared" si="26"/>
        <v>0</v>
      </c>
      <c r="F24" s="158" t="str">
        <f t="shared" si="27"/>
        <v/>
      </c>
      <c r="G24" s="165"/>
      <c r="H24" s="149">
        <f t="shared" si="15"/>
        <v>0</v>
      </c>
      <c r="I24" s="121">
        <f>-('Trial Balance Mar'!E47-'Trial Balance Feb'!E47)</f>
        <v>0</v>
      </c>
      <c r="J24" s="67">
        <f t="shared" si="16"/>
        <v>0</v>
      </c>
      <c r="K24" s="158" t="str">
        <f t="shared" si="28"/>
        <v/>
      </c>
      <c r="L24" s="174"/>
      <c r="M24" s="149">
        <f t="shared" si="18"/>
        <v>0</v>
      </c>
      <c r="N24" s="121">
        <f>-('Trial Balance Apr'!E47-'Trial Balance Mar'!E47)</f>
        <v>0</v>
      </c>
      <c r="O24" s="67">
        <f t="shared" si="23"/>
        <v>0</v>
      </c>
      <c r="P24" s="158" t="str">
        <f t="shared" si="24"/>
        <v/>
      </c>
      <c r="Q24" s="174"/>
      <c r="R24" s="17"/>
    </row>
    <row r="25" spans="2:18">
      <c r="B25" s="126" t="str">
        <f>'R. P&amp;L Mthws Dtld w shipping'!B25</f>
        <v>Advertisement and Marketing - Bloggers</v>
      </c>
      <c r="C25" s="122">
        <f>-'Trial Balance Jan'!E48</f>
        <v>0</v>
      </c>
      <c r="D25" s="122">
        <f>-('Trial Balance Feb'!E48-'Trial Balance Jan'!E48)</f>
        <v>0</v>
      </c>
      <c r="E25" s="67">
        <f t="shared" si="26"/>
        <v>0</v>
      </c>
      <c r="F25" s="158" t="str">
        <f t="shared" si="27"/>
        <v/>
      </c>
      <c r="G25" s="165"/>
      <c r="H25" s="150">
        <f t="shared" si="15"/>
        <v>0</v>
      </c>
      <c r="I25" s="122">
        <f>-('Trial Balance Mar'!E48-'Trial Balance Feb'!E48)</f>
        <v>0</v>
      </c>
      <c r="J25" s="67">
        <f t="shared" si="16"/>
        <v>0</v>
      </c>
      <c r="K25" s="158" t="str">
        <f t="shared" si="28"/>
        <v/>
      </c>
      <c r="L25" s="174"/>
      <c r="M25" s="150">
        <f t="shared" si="18"/>
        <v>0</v>
      </c>
      <c r="N25" s="122">
        <f>-('Trial Balance Apr'!E48-'Trial Balance Mar'!E48)</f>
        <v>0</v>
      </c>
      <c r="O25" s="67">
        <f t="shared" si="23"/>
        <v>0</v>
      </c>
      <c r="P25" s="158" t="str">
        <f t="shared" si="24"/>
        <v/>
      </c>
      <c r="Q25" s="174"/>
      <c r="R25" s="17"/>
    </row>
    <row r="26" spans="2:18">
      <c r="B26" s="1" t="s">
        <v>203</v>
      </c>
      <c r="C26" s="67">
        <f>-'Trial Balance Jan'!E49</f>
        <v>0.29999999999999982</v>
      </c>
      <c r="D26" s="53">
        <f>-('Trial Balance Feb'!E49-'Trial Balance Jan'!E49)</f>
        <v>-14.809999999999992</v>
      </c>
      <c r="E26" s="53">
        <f t="shared" si="21"/>
        <v>15.109999999999992</v>
      </c>
      <c r="F26" s="158">
        <f t="shared" si="22"/>
        <v>-50.366666666666674</v>
      </c>
      <c r="G26" s="165"/>
      <c r="H26" s="145">
        <f t="shared" si="15"/>
        <v>-14.809999999999992</v>
      </c>
      <c r="I26" s="53">
        <f>-('Trial Balance Mar'!E49-'Trial Balance Feb'!E49)</f>
        <v>-50.879999999999995</v>
      </c>
      <c r="J26" s="53">
        <f t="shared" si="16"/>
        <v>36.070000000000007</v>
      </c>
      <c r="K26" s="158">
        <f t="shared" si="25"/>
        <v>2.4355165428764369</v>
      </c>
      <c r="L26" s="174"/>
      <c r="M26" s="145">
        <f t="shared" si="18"/>
        <v>-50.879999999999995</v>
      </c>
      <c r="N26" s="53">
        <f>-('Trial Balance Apr'!E49-'Trial Balance Mar'!E49)</f>
        <v>0</v>
      </c>
      <c r="O26" s="53">
        <f t="shared" si="23"/>
        <v>-50.879999999999995</v>
      </c>
      <c r="P26" s="158">
        <f t="shared" si="24"/>
        <v>-1</v>
      </c>
      <c r="Q26" s="174"/>
      <c r="R26" s="17"/>
    </row>
    <row r="27" spans="2:18">
      <c r="B27" s="131" t="s">
        <v>657</v>
      </c>
      <c r="C27" s="133">
        <f>C7+C12</f>
        <v>17.091790917488197</v>
      </c>
      <c r="D27" s="133">
        <f>D7+D12</f>
        <v>-86.432248869995078</v>
      </c>
      <c r="E27" s="133">
        <f t="shared" si="21"/>
        <v>103.52403978748328</v>
      </c>
      <c r="F27" s="160">
        <f t="shared" si="22"/>
        <v>-6.0569451315694618</v>
      </c>
      <c r="G27" s="168" t="s">
        <v>681</v>
      </c>
      <c r="H27" s="151">
        <f t="shared" si="15"/>
        <v>-86.432248869995078</v>
      </c>
      <c r="I27" s="133">
        <f>I7+I12</f>
        <v>-1850.6852099125999</v>
      </c>
      <c r="J27" s="133">
        <f t="shared" si="16"/>
        <v>1764.252961042605</v>
      </c>
      <c r="K27" s="160">
        <f t="shared" si="25"/>
        <v>20.411975670056467</v>
      </c>
      <c r="L27" s="176"/>
      <c r="M27" s="151">
        <f t="shared" si="18"/>
        <v>-1850.6852099125999</v>
      </c>
      <c r="N27" s="133">
        <f>N7+N12</f>
        <v>-388.83484452399307</v>
      </c>
      <c r="O27" s="133">
        <f t="shared" si="23"/>
        <v>-1461.8503653886069</v>
      </c>
      <c r="P27" s="160">
        <f t="shared" ref="P27:P39" si="29">IFERROR(-O27/M27,"")</f>
        <v>-0.78989682176021925</v>
      </c>
      <c r="Q27" s="176" t="s">
        <v>699</v>
      </c>
      <c r="R27" s="132"/>
    </row>
    <row r="28" spans="2:18">
      <c r="B28" s="127" t="s">
        <v>14</v>
      </c>
      <c r="C28" s="129">
        <f>SUM(C29:C31)+C36+SUM(C40:C47)</f>
        <v>-464.12400000000002</v>
      </c>
      <c r="D28" s="129">
        <f>SUM(D29:D31)+D36+SUM(D40:D47)</f>
        <v>-491.19585183813319</v>
      </c>
      <c r="E28" s="129">
        <f t="shared" si="21"/>
        <v>27.071851838133171</v>
      </c>
      <c r="F28" s="157">
        <f t="shared" si="22"/>
        <v>5.8328920370705174E-2</v>
      </c>
      <c r="G28" s="166" t="s">
        <v>685</v>
      </c>
      <c r="H28" s="146">
        <f t="shared" si="15"/>
        <v>-491.19585183813319</v>
      </c>
      <c r="I28" s="129">
        <f>SUM(I29:I31)+I36+SUM(I40:I47)</f>
        <v>-554.80437259698351</v>
      </c>
      <c r="J28" s="129">
        <f t="shared" si="16"/>
        <v>63.608520758850318</v>
      </c>
      <c r="K28" s="157">
        <f t="shared" si="25"/>
        <v>0.12949726778191853</v>
      </c>
      <c r="L28" s="173"/>
      <c r="M28" s="146">
        <f t="shared" si="18"/>
        <v>-554.80437259698351</v>
      </c>
      <c r="N28" s="129">
        <f>SUM(N29:N31)+N36+SUM(N40:N47)</f>
        <v>-538.75710484245235</v>
      </c>
      <c r="O28" s="129">
        <f t="shared" si="23"/>
        <v>-16.047267754531163</v>
      </c>
      <c r="P28" s="157">
        <f t="shared" si="29"/>
        <v>-2.8924191205299113E-2</v>
      </c>
      <c r="Q28" s="173"/>
      <c r="R28" s="128"/>
    </row>
    <row r="29" spans="2:18" hidden="1">
      <c r="B29" s="1" t="s">
        <v>65</v>
      </c>
      <c r="C29" s="67">
        <f>-'Trial Balance Jan'!E58</f>
        <v>0</v>
      </c>
      <c r="D29" s="53">
        <f>-('Trial Balance Feb'!E58-'Trial Balance Jan'!E58)</f>
        <v>0</v>
      </c>
      <c r="E29" s="53">
        <f t="shared" si="21"/>
        <v>0</v>
      </c>
      <c r="F29" s="158" t="str">
        <f t="shared" si="22"/>
        <v/>
      </c>
      <c r="G29" s="165"/>
      <c r="H29" s="145">
        <f t="shared" si="15"/>
        <v>0</v>
      </c>
      <c r="I29" s="53">
        <f>-('Trial Balance Mar'!E58-'Trial Balance Feb'!E58)</f>
        <v>0</v>
      </c>
      <c r="J29" s="53">
        <f t="shared" si="16"/>
        <v>0</v>
      </c>
      <c r="K29" s="158" t="str">
        <f t="shared" si="25"/>
        <v/>
      </c>
      <c r="L29" s="174"/>
      <c r="M29" s="145">
        <f t="shared" si="18"/>
        <v>0</v>
      </c>
      <c r="N29" s="53">
        <f>-('Trial Balance Apr'!E58-'Trial Balance Mar'!E58)</f>
        <v>0</v>
      </c>
      <c r="O29" s="53">
        <f t="shared" si="23"/>
        <v>0</v>
      </c>
      <c r="P29" s="158" t="str">
        <f t="shared" si="29"/>
        <v/>
      </c>
      <c r="Q29" s="174"/>
      <c r="R29" s="17"/>
    </row>
    <row r="30" spans="2:18">
      <c r="B30" s="1" t="s">
        <v>69</v>
      </c>
      <c r="C30" s="67">
        <f>-'Trial Balance Jan'!E59</f>
        <v>0</v>
      </c>
      <c r="D30" s="53">
        <f>-('Trial Balance Feb'!E59-'Trial Balance Jan'!E59)</f>
        <v>0</v>
      </c>
      <c r="E30" s="53">
        <f t="shared" si="21"/>
        <v>0</v>
      </c>
      <c r="F30" s="158" t="str">
        <f t="shared" si="22"/>
        <v/>
      </c>
      <c r="G30" s="165"/>
      <c r="H30" s="145">
        <f t="shared" si="15"/>
        <v>0</v>
      </c>
      <c r="I30" s="53">
        <f>-('Trial Balance Mar'!E59-'Trial Balance Feb'!E59)</f>
        <v>0</v>
      </c>
      <c r="J30" s="53">
        <f t="shared" si="16"/>
        <v>0</v>
      </c>
      <c r="K30" s="158" t="str">
        <f t="shared" si="25"/>
        <v/>
      </c>
      <c r="L30" s="174"/>
      <c r="M30" s="145">
        <f t="shared" si="18"/>
        <v>0</v>
      </c>
      <c r="N30" s="53">
        <f>-('Trial Balance Apr'!E59-'Trial Balance Mar'!E59)</f>
        <v>0</v>
      </c>
      <c r="O30" s="53">
        <f t="shared" si="23"/>
        <v>0</v>
      </c>
      <c r="P30" s="158" t="str">
        <f t="shared" si="29"/>
        <v/>
      </c>
      <c r="Q30" s="174"/>
      <c r="R30" s="17"/>
    </row>
    <row r="31" spans="2:18">
      <c r="B31" s="135" t="s">
        <v>70</v>
      </c>
      <c r="C31" s="137">
        <f>SUM(C32:C35)</f>
        <v>-423.024</v>
      </c>
      <c r="D31" s="137">
        <f>SUM(D32:D35)</f>
        <v>-418.096</v>
      </c>
      <c r="E31" s="137">
        <f t="shared" si="21"/>
        <v>-4.9279999999999973</v>
      </c>
      <c r="F31" s="159">
        <f t="shared" si="22"/>
        <v>-1.164945724119671E-2</v>
      </c>
      <c r="G31" s="167"/>
      <c r="H31" s="147">
        <f t="shared" si="15"/>
        <v>-418.096</v>
      </c>
      <c r="I31" s="137">
        <f>SUM(I32:I35)</f>
        <v>-397.43200000000013</v>
      </c>
      <c r="J31" s="137">
        <f t="shared" si="16"/>
        <v>-20.663999999999874</v>
      </c>
      <c r="K31" s="159">
        <f t="shared" si="25"/>
        <v>-4.9424055719260347E-2</v>
      </c>
      <c r="L31" s="175"/>
      <c r="M31" s="147">
        <f t="shared" si="18"/>
        <v>-397.43200000000013</v>
      </c>
      <c r="N31" s="137">
        <f>SUM(N32:N35)</f>
        <v>-401.24</v>
      </c>
      <c r="O31" s="137">
        <f t="shared" si="23"/>
        <v>3.807999999999879</v>
      </c>
      <c r="P31" s="159">
        <f t="shared" si="29"/>
        <v>9.5815133154851084E-3</v>
      </c>
      <c r="Q31" s="175"/>
      <c r="R31" s="136"/>
    </row>
    <row r="32" spans="2:18">
      <c r="B32" s="124" t="s">
        <v>653</v>
      </c>
      <c r="C32" s="120">
        <f>-'Trial Balance Jan'!E60</f>
        <v>-423.024</v>
      </c>
      <c r="D32" s="120">
        <f>-('Trial Balance Feb'!E60-'Trial Balance Jan'!E60)</f>
        <v>-418.096</v>
      </c>
      <c r="E32" s="67">
        <f t="shared" si="21"/>
        <v>-4.9279999999999973</v>
      </c>
      <c r="F32" s="158">
        <f t="shared" si="22"/>
        <v>-1.164945724119671E-2</v>
      </c>
      <c r="G32" s="165" t="s">
        <v>682</v>
      </c>
      <c r="H32" s="148">
        <f t="shared" si="15"/>
        <v>-418.096</v>
      </c>
      <c r="I32" s="120">
        <f>-('Trial Balance Mar'!E60-'Trial Balance Feb'!E60)</f>
        <v>-397.43200000000013</v>
      </c>
      <c r="J32" s="67">
        <f t="shared" si="16"/>
        <v>-20.663999999999874</v>
      </c>
      <c r="K32" s="158">
        <f t="shared" si="25"/>
        <v>-4.9424055719260347E-2</v>
      </c>
      <c r="L32" s="174" t="str">
        <f>G32</f>
        <v>The difference is due to exchange rate difference from CAD to USD</v>
      </c>
      <c r="M32" s="148">
        <f t="shared" si="18"/>
        <v>-397.43200000000013</v>
      </c>
      <c r="N32" s="120">
        <f>-('Trial Balance Apr'!E60-'Trial Balance Mar'!E60)</f>
        <v>-401.24</v>
      </c>
      <c r="O32" s="67">
        <f t="shared" si="23"/>
        <v>3.807999999999879</v>
      </c>
      <c r="P32" s="158">
        <f t="shared" si="29"/>
        <v>9.5815133154851084E-3</v>
      </c>
      <c r="Q32" s="174" t="str">
        <f>L32</f>
        <v>The difference is due to exchange rate difference from CAD to USD</v>
      </c>
      <c r="R32" s="17"/>
    </row>
    <row r="33" spans="2:18">
      <c r="B33" s="125" t="s">
        <v>654</v>
      </c>
      <c r="C33" s="121">
        <f>-'Trial Balance Jan'!E61</f>
        <v>0</v>
      </c>
      <c r="D33" s="121">
        <f>-('Trial Balance Feb'!E61-'Trial Balance Jan'!E61)</f>
        <v>0</v>
      </c>
      <c r="E33" s="67">
        <f t="shared" si="21"/>
        <v>0</v>
      </c>
      <c r="F33" s="158" t="str">
        <f t="shared" si="22"/>
        <v/>
      </c>
      <c r="G33" s="165"/>
      <c r="H33" s="149">
        <f t="shared" si="15"/>
        <v>0</v>
      </c>
      <c r="I33" s="121">
        <f>-('Trial Balance Mar'!E61-'Trial Balance Feb'!E61)</f>
        <v>0</v>
      </c>
      <c r="J33" s="67">
        <f t="shared" si="16"/>
        <v>0</v>
      </c>
      <c r="K33" s="158" t="str">
        <f t="shared" si="25"/>
        <v/>
      </c>
      <c r="L33" s="174"/>
      <c r="M33" s="149">
        <f t="shared" si="18"/>
        <v>0</v>
      </c>
      <c r="N33" s="121">
        <f>-('Trial Balance Apr'!E61-'Trial Balance Mar'!E61)</f>
        <v>0</v>
      </c>
      <c r="O33" s="67">
        <f t="shared" si="23"/>
        <v>0</v>
      </c>
      <c r="P33" s="158" t="str">
        <f t="shared" si="29"/>
        <v/>
      </c>
      <c r="Q33" s="174"/>
      <c r="R33" s="17"/>
    </row>
    <row r="34" spans="2:18">
      <c r="B34" s="125" t="s">
        <v>655</v>
      </c>
      <c r="C34" s="121">
        <f>-'Trial Balance Jan'!E62</f>
        <v>0</v>
      </c>
      <c r="D34" s="121">
        <f>-('Trial Balance Feb'!E62-'Trial Balance Jan'!E62)</f>
        <v>0</v>
      </c>
      <c r="E34" s="67">
        <f t="shared" si="21"/>
        <v>0</v>
      </c>
      <c r="F34" s="158" t="str">
        <f t="shared" si="22"/>
        <v/>
      </c>
      <c r="G34" s="165"/>
      <c r="H34" s="149">
        <f t="shared" si="15"/>
        <v>0</v>
      </c>
      <c r="I34" s="121">
        <f>-('Trial Balance Mar'!E62-'Trial Balance Feb'!E62)</f>
        <v>0</v>
      </c>
      <c r="J34" s="67">
        <f t="shared" si="16"/>
        <v>0</v>
      </c>
      <c r="K34" s="158" t="str">
        <f t="shared" si="25"/>
        <v/>
      </c>
      <c r="L34" s="174"/>
      <c r="M34" s="149">
        <f t="shared" si="18"/>
        <v>0</v>
      </c>
      <c r="N34" s="121">
        <f>-('Trial Balance Apr'!E62-'Trial Balance Mar'!E62)</f>
        <v>0</v>
      </c>
      <c r="O34" s="67">
        <f t="shared" si="23"/>
        <v>0</v>
      </c>
      <c r="P34" s="158" t="str">
        <f t="shared" si="29"/>
        <v/>
      </c>
      <c r="Q34" s="174"/>
      <c r="R34" s="17"/>
    </row>
    <row r="35" spans="2:18">
      <c r="B35" s="125" t="s">
        <v>656</v>
      </c>
      <c r="C35" s="121">
        <f>-'Trial Balance Jan'!E63</f>
        <v>0</v>
      </c>
      <c r="D35" s="121">
        <f>-('Trial Balance Feb'!E63-'Trial Balance Jan'!E63)</f>
        <v>0</v>
      </c>
      <c r="E35" s="67">
        <f t="shared" si="21"/>
        <v>0</v>
      </c>
      <c r="F35" s="158" t="str">
        <f t="shared" si="22"/>
        <v/>
      </c>
      <c r="G35" s="165"/>
      <c r="H35" s="150">
        <f t="shared" si="15"/>
        <v>0</v>
      </c>
      <c r="I35" s="121">
        <f>-('Trial Balance Mar'!E63-'Trial Balance Feb'!E63)</f>
        <v>0</v>
      </c>
      <c r="J35" s="67">
        <f t="shared" si="16"/>
        <v>0</v>
      </c>
      <c r="K35" s="158" t="str">
        <f t="shared" si="25"/>
        <v/>
      </c>
      <c r="L35" s="174"/>
      <c r="M35" s="150">
        <f t="shared" si="18"/>
        <v>0</v>
      </c>
      <c r="N35" s="121">
        <f>-('Trial Balance Apr'!E63-'Trial Balance Mar'!E63)</f>
        <v>0</v>
      </c>
      <c r="O35" s="67">
        <f t="shared" si="23"/>
        <v>0</v>
      </c>
      <c r="P35" s="158" t="str">
        <f t="shared" si="29"/>
        <v/>
      </c>
      <c r="Q35" s="174"/>
      <c r="R35" s="17"/>
    </row>
    <row r="36" spans="2:18">
      <c r="B36" s="135" t="s">
        <v>184</v>
      </c>
      <c r="C36" s="142">
        <f>SUM(C37:C39)</f>
        <v>-41.099999999999994</v>
      </c>
      <c r="D36" s="142">
        <f>SUM(D37:D39)</f>
        <v>-73.099851838133162</v>
      </c>
      <c r="E36" s="142">
        <f t="shared" si="21"/>
        <v>31.999851838133168</v>
      </c>
      <c r="F36" s="161">
        <f t="shared" si="22"/>
        <v>0.77858520287428645</v>
      </c>
      <c r="G36" s="169" t="s">
        <v>683</v>
      </c>
      <c r="H36" s="142">
        <f t="shared" si="15"/>
        <v>-73.099851838133162</v>
      </c>
      <c r="I36" s="142">
        <f>SUM(I37:I39)</f>
        <v>-157.37237259698333</v>
      </c>
      <c r="J36" s="142">
        <f t="shared" si="16"/>
        <v>84.272520758850163</v>
      </c>
      <c r="K36" s="161">
        <f t="shared" si="25"/>
        <v>1.1528411978926705</v>
      </c>
      <c r="L36" s="169" t="s">
        <v>683</v>
      </c>
      <c r="M36" s="142">
        <f t="shared" si="18"/>
        <v>-157.37237259698333</v>
      </c>
      <c r="N36" s="142">
        <f>SUM(N37:N39)</f>
        <v>-137.51710484245234</v>
      </c>
      <c r="O36" s="142">
        <f t="shared" si="23"/>
        <v>-19.855267754530985</v>
      </c>
      <c r="P36" s="161">
        <f t="shared" si="29"/>
        <v>-0.12616742968842798</v>
      </c>
      <c r="Q36" s="178"/>
      <c r="R36" s="136"/>
    </row>
    <row r="37" spans="2:18">
      <c r="B37" s="125" t="s">
        <v>661</v>
      </c>
      <c r="C37" s="121">
        <f>-'Trial Balance Jan'!E66</f>
        <v>-11.11</v>
      </c>
      <c r="D37" s="121">
        <f>-('Trial Balance Feb'!E66-'Trial Balance Jan'!E66)</f>
        <v>-11.11</v>
      </c>
      <c r="E37" s="67">
        <f t="shared" si="21"/>
        <v>0</v>
      </c>
      <c r="F37" s="158">
        <f t="shared" si="22"/>
        <v>0</v>
      </c>
      <c r="G37" s="165"/>
      <c r="H37" s="148">
        <f t="shared" si="15"/>
        <v>-11.11</v>
      </c>
      <c r="I37" s="121">
        <f>-('Trial Balance Mar'!E66-'Trial Balance Feb'!E66)</f>
        <v>-11.11</v>
      </c>
      <c r="J37" s="67">
        <f t="shared" si="16"/>
        <v>0</v>
      </c>
      <c r="K37" s="158">
        <f t="shared" si="25"/>
        <v>0</v>
      </c>
      <c r="L37" s="174"/>
      <c r="M37" s="148">
        <f t="shared" si="18"/>
        <v>-11.11</v>
      </c>
      <c r="N37" s="121">
        <f>-('Trial Balance Apr'!E66-'Trial Balance Mar'!E66)</f>
        <v>-11.11</v>
      </c>
      <c r="O37" s="67">
        <f t="shared" si="23"/>
        <v>0</v>
      </c>
      <c r="P37" s="158">
        <f t="shared" si="29"/>
        <v>0</v>
      </c>
      <c r="Q37" s="174"/>
      <c r="R37" s="17"/>
    </row>
    <row r="38" spans="2:18">
      <c r="B38" s="125" t="s">
        <v>662</v>
      </c>
      <c r="C38" s="121">
        <f>-'Trial Balance Jan'!E67</f>
        <v>0</v>
      </c>
      <c r="D38" s="121">
        <f>-('Trial Balance Feb'!E67-'Trial Balance Jan'!E67)</f>
        <v>0</v>
      </c>
      <c r="E38" s="67">
        <f t="shared" si="21"/>
        <v>0</v>
      </c>
      <c r="F38" s="158" t="str">
        <f t="shared" si="22"/>
        <v/>
      </c>
      <c r="G38" s="165"/>
      <c r="H38" s="149">
        <f t="shared" si="15"/>
        <v>0</v>
      </c>
      <c r="I38" s="121">
        <f>-('Trial Balance Mar'!E67-'Trial Balance Feb'!E67)</f>
        <v>0</v>
      </c>
      <c r="J38" s="67">
        <f t="shared" si="16"/>
        <v>0</v>
      </c>
      <c r="K38" s="158" t="str">
        <f t="shared" si="25"/>
        <v/>
      </c>
      <c r="L38" s="174"/>
      <c r="M38" s="149">
        <f t="shared" si="18"/>
        <v>0</v>
      </c>
      <c r="N38" s="121">
        <f>-('Trial Balance Apr'!E67-'Trial Balance Mar'!E67)</f>
        <v>0</v>
      </c>
      <c r="O38" s="67">
        <f t="shared" si="23"/>
        <v>0</v>
      </c>
      <c r="P38" s="158" t="str">
        <f t="shared" si="29"/>
        <v/>
      </c>
      <c r="Q38" s="174"/>
      <c r="R38" s="17"/>
    </row>
    <row r="39" spans="2:18">
      <c r="B39" s="126" t="s">
        <v>663</v>
      </c>
      <c r="C39" s="122">
        <f>-'Trial Balance Jan'!E68</f>
        <v>-29.99</v>
      </c>
      <c r="D39" s="122">
        <f>-('Trial Balance Feb'!E68-'Trial Balance Jan'!E68)</f>
        <v>-61.989851838133163</v>
      </c>
      <c r="E39" s="67">
        <f t="shared" si="21"/>
        <v>31.999851838133164</v>
      </c>
      <c r="F39" s="158">
        <v>1</v>
      </c>
      <c r="G39" s="165"/>
      <c r="H39" s="150">
        <f t="shared" si="15"/>
        <v>-61.989851838133163</v>
      </c>
      <c r="I39" s="122">
        <f>-('Trial Balance Mar'!E68-'Trial Balance Feb'!E68)</f>
        <v>-146.26237259698334</v>
      </c>
      <c r="J39" s="67">
        <f t="shared" si="16"/>
        <v>84.272520758850177</v>
      </c>
      <c r="K39" s="158">
        <v>1</v>
      </c>
      <c r="L39" s="174"/>
      <c r="M39" s="150">
        <f t="shared" si="18"/>
        <v>-146.26237259698334</v>
      </c>
      <c r="N39" s="122">
        <f>-('Trial Balance Apr'!E68-'Trial Balance Mar'!E68)</f>
        <v>-126.40710484245233</v>
      </c>
      <c r="O39" s="67">
        <f t="shared" si="23"/>
        <v>-19.855267754531013</v>
      </c>
      <c r="P39" s="158">
        <f t="shared" si="29"/>
        <v>-0.13575103016577572</v>
      </c>
      <c r="Q39" s="174"/>
      <c r="R39" s="17"/>
    </row>
    <row r="40" spans="2:18" hidden="1">
      <c r="B40" s="1" t="s">
        <v>80</v>
      </c>
      <c r="C40" s="67">
        <f>-'Trial Balance Jan'!E69</f>
        <v>0</v>
      </c>
      <c r="D40" s="53">
        <f>-('Trial Balance Feb'!E69-'Trial Balance Jan'!E69)</f>
        <v>0</v>
      </c>
      <c r="E40" s="53">
        <f t="shared" si="21"/>
        <v>0</v>
      </c>
      <c r="F40" s="158" t="str">
        <f t="shared" si="22"/>
        <v/>
      </c>
      <c r="G40" s="165"/>
      <c r="H40" s="145">
        <f t="shared" si="15"/>
        <v>0</v>
      </c>
      <c r="I40" s="53">
        <f>-('Trial Balance Mar'!E69-'Trial Balance Feb'!E69)</f>
        <v>0</v>
      </c>
      <c r="J40" s="53">
        <f t="shared" si="16"/>
        <v>0</v>
      </c>
      <c r="K40" s="158" t="str">
        <f t="shared" ref="K40:K49" si="30">IFERROR(-J40/H40,"")</f>
        <v/>
      </c>
      <c r="L40" s="174"/>
      <c r="M40" s="145">
        <f t="shared" si="18"/>
        <v>0</v>
      </c>
      <c r="N40" s="53">
        <f>-('Trial Balance Apr'!E69-'Trial Balance Mar'!E69)</f>
        <v>0</v>
      </c>
      <c r="O40" s="53">
        <f t="shared" si="23"/>
        <v>0</v>
      </c>
      <c r="P40" s="158" t="str">
        <f t="shared" ref="P40:P54" si="31">IFERROR(-O40/M40,"")</f>
        <v/>
      </c>
      <c r="Q40" s="174"/>
      <c r="R40" s="17"/>
    </row>
    <row r="41" spans="2:18" hidden="1">
      <c r="B41" s="1" t="s">
        <v>81</v>
      </c>
      <c r="C41" s="67">
        <f>-'Trial Balance Jan'!E70</f>
        <v>0</v>
      </c>
      <c r="D41" s="53">
        <f>-('Trial Balance Feb'!E70-'Trial Balance Jan'!E70)</f>
        <v>0</v>
      </c>
      <c r="E41" s="53">
        <f t="shared" si="21"/>
        <v>0</v>
      </c>
      <c r="F41" s="158" t="str">
        <f t="shared" si="22"/>
        <v/>
      </c>
      <c r="G41" s="165"/>
      <c r="H41" s="145">
        <f t="shared" si="15"/>
        <v>0</v>
      </c>
      <c r="I41" s="53">
        <f>-('Trial Balance Mar'!E70-'Trial Balance Feb'!E70)</f>
        <v>0</v>
      </c>
      <c r="J41" s="53">
        <f t="shared" si="16"/>
        <v>0</v>
      </c>
      <c r="K41" s="158" t="str">
        <f t="shared" si="30"/>
        <v/>
      </c>
      <c r="L41" s="174"/>
      <c r="M41" s="145">
        <f t="shared" si="18"/>
        <v>0</v>
      </c>
      <c r="N41" s="53">
        <f>-('Trial Balance Apr'!E70-'Trial Balance Mar'!E70)</f>
        <v>0</v>
      </c>
      <c r="O41" s="53">
        <f t="shared" si="23"/>
        <v>0</v>
      </c>
      <c r="P41" s="158" t="str">
        <f t="shared" si="31"/>
        <v/>
      </c>
      <c r="Q41" s="174"/>
      <c r="R41" s="17"/>
    </row>
    <row r="42" spans="2:18" hidden="1">
      <c r="B42" s="1" t="s">
        <v>198</v>
      </c>
      <c r="C42" s="67">
        <f>-'Trial Balance Jan'!E71</f>
        <v>0</v>
      </c>
      <c r="D42" s="53">
        <f>-('Trial Balance Feb'!E71-'Trial Balance Jan'!E71)</f>
        <v>0</v>
      </c>
      <c r="E42" s="53">
        <f t="shared" si="21"/>
        <v>0</v>
      </c>
      <c r="F42" s="158" t="str">
        <f t="shared" si="22"/>
        <v/>
      </c>
      <c r="G42" s="165"/>
      <c r="H42" s="145">
        <f t="shared" ref="H42:H47" si="32">D42</f>
        <v>0</v>
      </c>
      <c r="I42" s="53">
        <f>-('Trial Balance Mar'!E71-'Trial Balance Feb'!E71)</f>
        <v>0</v>
      </c>
      <c r="J42" s="53">
        <f t="shared" si="16"/>
        <v>0</v>
      </c>
      <c r="K42" s="158" t="str">
        <f t="shared" si="30"/>
        <v/>
      </c>
      <c r="L42" s="174"/>
      <c r="M42" s="145">
        <f t="shared" ref="M42:M47" si="33">I42</f>
        <v>0</v>
      </c>
      <c r="N42" s="53">
        <f>-('Trial Balance Apr'!E71-'Trial Balance Mar'!E71)</f>
        <v>0</v>
      </c>
      <c r="O42" s="53">
        <f t="shared" si="23"/>
        <v>0</v>
      </c>
      <c r="P42" s="158" t="str">
        <f t="shared" si="31"/>
        <v/>
      </c>
      <c r="Q42" s="174"/>
      <c r="R42" s="17"/>
    </row>
    <row r="43" spans="2:18" hidden="1">
      <c r="B43" s="1" t="s">
        <v>88</v>
      </c>
      <c r="C43" s="67">
        <f>-'Trial Balance Jan'!E72</f>
        <v>0</v>
      </c>
      <c r="D43" s="53">
        <f>-('Trial Balance Feb'!E72-'Trial Balance Jan'!E72)</f>
        <v>0</v>
      </c>
      <c r="E43" s="53">
        <f t="shared" si="21"/>
        <v>0</v>
      </c>
      <c r="F43" s="158" t="str">
        <f t="shared" si="22"/>
        <v/>
      </c>
      <c r="G43" s="165"/>
      <c r="H43" s="145">
        <f t="shared" si="32"/>
        <v>0</v>
      </c>
      <c r="I43" s="53">
        <f>-('Trial Balance Mar'!E72-'Trial Balance Feb'!E72)</f>
        <v>0</v>
      </c>
      <c r="J43" s="53">
        <f t="shared" si="16"/>
        <v>0</v>
      </c>
      <c r="K43" s="158" t="str">
        <f t="shared" si="30"/>
        <v/>
      </c>
      <c r="L43" s="174"/>
      <c r="M43" s="145">
        <f t="shared" si="33"/>
        <v>0</v>
      </c>
      <c r="N43" s="53">
        <f>-('Trial Balance Apr'!E72-'Trial Balance Mar'!E72)</f>
        <v>0</v>
      </c>
      <c r="O43" s="53">
        <f t="shared" si="23"/>
        <v>0</v>
      </c>
      <c r="P43" s="158" t="str">
        <f t="shared" si="31"/>
        <v/>
      </c>
      <c r="Q43" s="174"/>
      <c r="R43" s="17"/>
    </row>
    <row r="44" spans="2:18" hidden="1">
      <c r="B44" s="1" t="s">
        <v>201</v>
      </c>
      <c r="C44" s="67">
        <f>-'Trial Balance Jan'!E73</f>
        <v>0</v>
      </c>
      <c r="D44" s="53">
        <f>-('Trial Balance Feb'!E73-'Trial Balance Jan'!E73)</f>
        <v>0</v>
      </c>
      <c r="E44" s="53">
        <f t="shared" si="21"/>
        <v>0</v>
      </c>
      <c r="F44" s="158" t="str">
        <f t="shared" si="22"/>
        <v/>
      </c>
      <c r="G44" s="165"/>
      <c r="H44" s="145">
        <f t="shared" si="32"/>
        <v>0</v>
      </c>
      <c r="I44" s="53">
        <f>-('Trial Balance Mar'!E73-'Trial Balance Feb'!E73)</f>
        <v>0</v>
      </c>
      <c r="J44" s="53">
        <f t="shared" si="16"/>
        <v>0</v>
      </c>
      <c r="K44" s="158" t="str">
        <f t="shared" si="30"/>
        <v/>
      </c>
      <c r="L44" s="174"/>
      <c r="M44" s="145">
        <f t="shared" si="33"/>
        <v>0</v>
      </c>
      <c r="N44" s="53">
        <f>-('Trial Balance Apr'!E73-'Trial Balance Mar'!E73)</f>
        <v>0</v>
      </c>
      <c r="O44" s="53">
        <f t="shared" si="23"/>
        <v>0</v>
      </c>
      <c r="P44" s="158" t="str">
        <f t="shared" si="31"/>
        <v/>
      </c>
      <c r="Q44" s="174"/>
      <c r="R44" s="17"/>
    </row>
    <row r="45" spans="2:18" hidden="1">
      <c r="B45" s="1" t="s">
        <v>204</v>
      </c>
      <c r="C45" s="67">
        <f>-'Trial Balance Jan'!E74</f>
        <v>0</v>
      </c>
      <c r="D45" s="53">
        <f>-('Trial Balance Feb'!E74-'Trial Balance Jan'!E74)</f>
        <v>0</v>
      </c>
      <c r="E45" s="53">
        <f t="shared" si="21"/>
        <v>0</v>
      </c>
      <c r="F45" s="158" t="str">
        <f t="shared" si="22"/>
        <v/>
      </c>
      <c r="G45" s="165"/>
      <c r="H45" s="145">
        <f t="shared" si="32"/>
        <v>0</v>
      </c>
      <c r="I45" s="53">
        <f>-('Trial Balance Mar'!E74-'Trial Balance Feb'!E74)</f>
        <v>0</v>
      </c>
      <c r="J45" s="53">
        <f t="shared" si="16"/>
        <v>0</v>
      </c>
      <c r="K45" s="158" t="str">
        <f t="shared" si="30"/>
        <v/>
      </c>
      <c r="L45" s="174"/>
      <c r="M45" s="145">
        <f t="shared" si="33"/>
        <v>0</v>
      </c>
      <c r="N45" s="53">
        <f>-('Trial Balance Apr'!E74-'Trial Balance Mar'!E74)</f>
        <v>0</v>
      </c>
      <c r="O45" s="53">
        <f t="shared" si="23"/>
        <v>0</v>
      </c>
      <c r="P45" s="158" t="str">
        <f t="shared" si="31"/>
        <v/>
      </c>
      <c r="Q45" s="174"/>
      <c r="R45" s="17"/>
    </row>
    <row r="46" spans="2:18" hidden="1">
      <c r="B46" s="1" t="s">
        <v>199</v>
      </c>
      <c r="C46" s="67">
        <f>-'Trial Balance Jan'!E75</f>
        <v>0</v>
      </c>
      <c r="D46" s="53">
        <f>-('Trial Balance Feb'!E75-'Trial Balance Jan'!E75)</f>
        <v>0</v>
      </c>
      <c r="E46" s="53">
        <f t="shared" si="21"/>
        <v>0</v>
      </c>
      <c r="F46" s="158" t="str">
        <f t="shared" si="22"/>
        <v/>
      </c>
      <c r="G46" s="165"/>
      <c r="H46" s="145">
        <f t="shared" si="32"/>
        <v>0</v>
      </c>
      <c r="I46" s="53">
        <f>-('Trial Balance Mar'!E75-'Trial Balance Feb'!E75)</f>
        <v>0</v>
      </c>
      <c r="J46" s="53">
        <f t="shared" si="16"/>
        <v>0</v>
      </c>
      <c r="K46" s="158" t="str">
        <f t="shared" si="30"/>
        <v/>
      </c>
      <c r="L46" s="174"/>
      <c r="M46" s="145">
        <f t="shared" si="33"/>
        <v>0</v>
      </c>
      <c r="N46" s="53">
        <f>-('Trial Balance Apr'!E75-'Trial Balance Mar'!E75)</f>
        <v>0</v>
      </c>
      <c r="O46" s="53">
        <f t="shared" si="23"/>
        <v>0</v>
      </c>
      <c r="P46" s="158" t="str">
        <f t="shared" si="31"/>
        <v/>
      </c>
      <c r="Q46" s="174"/>
      <c r="R46" s="17"/>
    </row>
    <row r="47" spans="2:18" hidden="1">
      <c r="B47" s="1" t="s">
        <v>76</v>
      </c>
      <c r="C47" s="67">
        <v>0</v>
      </c>
      <c r="D47" s="67">
        <v>0</v>
      </c>
      <c r="E47" s="67">
        <f t="shared" si="21"/>
        <v>0</v>
      </c>
      <c r="F47" s="158" t="str">
        <f t="shared" si="22"/>
        <v/>
      </c>
      <c r="G47" s="165"/>
      <c r="H47" s="145">
        <f t="shared" si="32"/>
        <v>0</v>
      </c>
      <c r="I47" s="67">
        <v>0</v>
      </c>
      <c r="J47" s="67">
        <f t="shared" si="16"/>
        <v>0</v>
      </c>
      <c r="K47" s="158" t="str">
        <f t="shared" si="30"/>
        <v/>
      </c>
      <c r="L47" s="174"/>
      <c r="M47" s="145">
        <f t="shared" si="33"/>
        <v>0</v>
      </c>
      <c r="N47" s="67">
        <v>0</v>
      </c>
      <c r="O47" s="67">
        <f t="shared" si="23"/>
        <v>0</v>
      </c>
      <c r="P47" s="158" t="str">
        <f t="shared" si="31"/>
        <v/>
      </c>
      <c r="Q47" s="174"/>
      <c r="R47" s="17"/>
    </row>
    <row r="48" spans="2:18" ht="24">
      <c r="B48" s="131" t="s">
        <v>631</v>
      </c>
      <c r="C48" s="133">
        <f>+C27+C28</f>
        <v>-447.03220908251183</v>
      </c>
      <c r="D48" s="133">
        <f>+D27+D28</f>
        <v>-577.62810070812827</v>
      </c>
      <c r="E48" s="133">
        <f t="shared" si="21"/>
        <v>130.59589162561645</v>
      </c>
      <c r="F48" s="160">
        <f t="shared" si="22"/>
        <v>0.29213978092015169</v>
      </c>
      <c r="G48" s="176" t="s">
        <v>684</v>
      </c>
      <c r="H48" s="151">
        <f t="shared" ref="H48:H54" si="34">D48</f>
        <v>-577.62810070812827</v>
      </c>
      <c r="I48" s="133">
        <f>+I27+I28</f>
        <v>-2405.4895825095837</v>
      </c>
      <c r="J48" s="133">
        <f t="shared" si="16"/>
        <v>1827.8614818014553</v>
      </c>
      <c r="K48" s="160">
        <f t="shared" si="30"/>
        <v>3.1644261758744694</v>
      </c>
      <c r="L48" s="176" t="s">
        <v>692</v>
      </c>
      <c r="M48" s="151">
        <f t="shared" ref="M48:M54" si="35">I48</f>
        <v>-2405.4895825095837</v>
      </c>
      <c r="N48" s="133">
        <f>+N27+N28</f>
        <v>-927.59194936644542</v>
      </c>
      <c r="O48" s="133">
        <f t="shared" si="23"/>
        <v>-1477.8976331431381</v>
      </c>
      <c r="P48" s="160">
        <f t="shared" si="31"/>
        <v>-0.61438538079274763</v>
      </c>
      <c r="Q48" s="176" t="s">
        <v>700</v>
      </c>
      <c r="R48" s="132"/>
    </row>
    <row r="49" spans="2:18">
      <c r="B49" s="127" t="s">
        <v>15</v>
      </c>
      <c r="C49" s="129">
        <f>SUM(C50:C51)</f>
        <v>0</v>
      </c>
      <c r="D49" s="129">
        <f>SUM(D50:D51)</f>
        <v>-20.68</v>
      </c>
      <c r="E49" s="129">
        <f t="shared" si="21"/>
        <v>20.68</v>
      </c>
      <c r="F49" s="162">
        <v>1</v>
      </c>
      <c r="G49" s="170" t="s">
        <v>686</v>
      </c>
      <c r="H49" s="152">
        <f t="shared" si="34"/>
        <v>-20.68</v>
      </c>
      <c r="I49" s="129">
        <f>SUM(I50:I51)</f>
        <v>20.68</v>
      </c>
      <c r="J49" s="129">
        <f t="shared" si="16"/>
        <v>-41.36</v>
      </c>
      <c r="K49" s="162">
        <f t="shared" si="30"/>
        <v>-2</v>
      </c>
      <c r="L49" s="179"/>
      <c r="M49" s="152">
        <f t="shared" si="35"/>
        <v>20.68</v>
      </c>
      <c r="N49" s="129">
        <f>SUM(N50:N51)</f>
        <v>0</v>
      </c>
      <c r="O49" s="129">
        <f t="shared" si="23"/>
        <v>20.68</v>
      </c>
      <c r="P49" s="162">
        <f t="shared" si="31"/>
        <v>-1</v>
      </c>
      <c r="Q49" s="179"/>
      <c r="R49" s="130"/>
    </row>
    <row r="50" spans="2:18" hidden="1">
      <c r="B50" s="1" t="s">
        <v>68</v>
      </c>
      <c r="C50" s="53">
        <f>'Trial Balance Jan'!E81</f>
        <v>0</v>
      </c>
      <c r="D50" s="53">
        <f>-('Trial Balance Feb'!E81-'Trial Balance Jan'!E81)</f>
        <v>0</v>
      </c>
      <c r="E50" s="53">
        <f t="shared" si="21"/>
        <v>0</v>
      </c>
      <c r="F50" s="155" t="str">
        <f t="shared" si="22"/>
        <v/>
      </c>
      <c r="H50" s="153">
        <f t="shared" si="34"/>
        <v>0</v>
      </c>
      <c r="I50" s="53">
        <f>-('Trial Balance Mar'!E81-'Trial Balance Feb'!E81)</f>
        <v>0</v>
      </c>
      <c r="J50" s="53">
        <f t="shared" si="16"/>
        <v>0</v>
      </c>
      <c r="K50" s="155" t="str">
        <f t="shared" ref="K50:K51" si="36">IFERROR(-J50/H50,"")</f>
        <v/>
      </c>
      <c r="M50" s="153">
        <f t="shared" si="35"/>
        <v>0</v>
      </c>
      <c r="N50" s="53">
        <f>-('Trial Balance Apr'!E81-'Trial Balance Mar'!E81)</f>
        <v>0</v>
      </c>
      <c r="O50" s="53">
        <f t="shared" si="23"/>
        <v>0</v>
      </c>
      <c r="P50" s="155" t="str">
        <f t="shared" si="31"/>
        <v/>
      </c>
    </row>
    <row r="51" spans="2:18">
      <c r="B51" s="1" t="s">
        <v>200</v>
      </c>
      <c r="C51" s="53">
        <f>'Trial Balance Jan'!E82</f>
        <v>0</v>
      </c>
      <c r="D51" s="53">
        <f>-('Trial Balance Feb'!E82-'Trial Balance Jan'!E82)</f>
        <v>-20.68</v>
      </c>
      <c r="E51" s="53">
        <f t="shared" si="21"/>
        <v>20.68</v>
      </c>
      <c r="F51" s="155">
        <v>1</v>
      </c>
      <c r="H51" s="153">
        <f t="shared" si="34"/>
        <v>-20.68</v>
      </c>
      <c r="I51" s="53">
        <f>-('Trial Balance Mar'!E82-'Trial Balance Feb'!E82)</f>
        <v>20.68</v>
      </c>
      <c r="J51" s="53">
        <f t="shared" si="16"/>
        <v>-41.36</v>
      </c>
      <c r="K51" s="158">
        <f t="shared" si="36"/>
        <v>-2</v>
      </c>
      <c r="M51" s="153">
        <f t="shared" si="35"/>
        <v>20.68</v>
      </c>
      <c r="N51" s="53">
        <f>-('Trial Balance Apr'!E82-'Trial Balance Mar'!E82)</f>
        <v>0</v>
      </c>
      <c r="O51" s="53">
        <f t="shared" si="23"/>
        <v>20.68</v>
      </c>
      <c r="P51" s="155">
        <f t="shared" si="31"/>
        <v>-1</v>
      </c>
    </row>
    <row r="52" spans="2:18">
      <c r="B52" s="116" t="s">
        <v>46</v>
      </c>
      <c r="C52" s="65">
        <f>C48+C49</f>
        <v>-447.03220908251183</v>
      </c>
      <c r="D52" s="65">
        <f>D48+D49</f>
        <v>-598.30810070812822</v>
      </c>
      <c r="E52" s="65">
        <f t="shared" si="21"/>
        <v>151.2758916256164</v>
      </c>
      <c r="F52" s="163">
        <f t="shared" si="22"/>
        <v>0.33840042966052669</v>
      </c>
      <c r="G52" s="172"/>
      <c r="H52" s="154">
        <f t="shared" si="34"/>
        <v>-598.30810070812822</v>
      </c>
      <c r="I52" s="65">
        <f>I48+I49</f>
        <v>-2384.8095825095838</v>
      </c>
      <c r="J52" s="65">
        <f t="shared" si="16"/>
        <v>1786.5014818014556</v>
      </c>
      <c r="K52" s="163">
        <f t="shared" ref="K52:K54" si="37">IFERROR(-J52/H52,"")</f>
        <v>2.9859222692907545</v>
      </c>
      <c r="L52" s="181"/>
      <c r="M52" s="154">
        <f t="shared" si="35"/>
        <v>-2384.8095825095838</v>
      </c>
      <c r="N52" s="65">
        <f>N48+N49</f>
        <v>-927.59194936644542</v>
      </c>
      <c r="O52" s="65">
        <f t="shared" si="23"/>
        <v>-1457.2176331431383</v>
      </c>
      <c r="P52" s="163">
        <f t="shared" si="31"/>
        <v>-0.61104150361962162</v>
      </c>
      <c r="Q52" s="181"/>
      <c r="R52" s="118"/>
    </row>
    <row r="53" spans="2:18">
      <c r="B53" s="1" t="s">
        <v>16</v>
      </c>
      <c r="C53" s="58">
        <f>'R. P&amp;L Jan'!E18</f>
        <v>0</v>
      </c>
      <c r="D53" s="58">
        <f>'R. P&amp;L Feb'!E18-'R. P&amp;L Jan'!E18</f>
        <v>0</v>
      </c>
      <c r="E53" s="58">
        <f t="shared" si="21"/>
        <v>0</v>
      </c>
      <c r="F53" s="155" t="str">
        <f t="shared" si="22"/>
        <v/>
      </c>
      <c r="H53" s="153">
        <f t="shared" si="34"/>
        <v>0</v>
      </c>
      <c r="I53" s="58">
        <f>'R. P&amp;L Mar'!E18-C53-D53</f>
        <v>0</v>
      </c>
      <c r="J53" s="58">
        <f t="shared" si="16"/>
        <v>0</v>
      </c>
      <c r="K53" s="155" t="str">
        <f t="shared" si="37"/>
        <v/>
      </c>
      <c r="M53" s="153">
        <f t="shared" si="35"/>
        <v>0</v>
      </c>
      <c r="N53" s="58">
        <f>'R. P&amp;L Apr'!E18-I53-D53-C53</f>
        <v>0</v>
      </c>
      <c r="O53" s="58">
        <f t="shared" si="23"/>
        <v>0</v>
      </c>
      <c r="P53" s="155" t="str">
        <f t="shared" si="31"/>
        <v/>
      </c>
    </row>
    <row r="54" spans="2:18" ht="24">
      <c r="B54" s="131" t="s">
        <v>632</v>
      </c>
      <c r="C54" s="133">
        <f>SUM(C52:C53)</f>
        <v>-447.03220908251183</v>
      </c>
      <c r="D54" s="133">
        <f>SUM(D52:D53)</f>
        <v>-598.30810070812822</v>
      </c>
      <c r="E54" s="133">
        <f t="shared" si="21"/>
        <v>151.2758916256164</v>
      </c>
      <c r="F54" s="160">
        <f t="shared" si="22"/>
        <v>0.33840042966052669</v>
      </c>
      <c r="G54" s="176" t="s">
        <v>687</v>
      </c>
      <c r="H54" s="151">
        <f t="shared" si="34"/>
        <v>-598.30810070812822</v>
      </c>
      <c r="I54" s="133">
        <f>SUM(I52:I53)</f>
        <v>-2384.8095825095838</v>
      </c>
      <c r="J54" s="133">
        <f t="shared" si="16"/>
        <v>1786.5014818014556</v>
      </c>
      <c r="K54" s="160">
        <f t="shared" si="37"/>
        <v>2.9859222692907545</v>
      </c>
      <c r="L54" s="176" t="s">
        <v>693</v>
      </c>
      <c r="M54" s="151">
        <f t="shared" si="35"/>
        <v>-2384.8095825095838</v>
      </c>
      <c r="N54" s="133">
        <f>SUM(N52:N53)</f>
        <v>-927.59194936644542</v>
      </c>
      <c r="O54" s="133">
        <f t="shared" si="23"/>
        <v>-1457.2176331431383</v>
      </c>
      <c r="P54" s="160">
        <f t="shared" si="31"/>
        <v>-0.61104150361962162</v>
      </c>
      <c r="Q54" s="176" t="s">
        <v>701</v>
      </c>
      <c r="R54" s="132"/>
    </row>
    <row r="55" spans="2:18">
      <c r="C55" s="58"/>
      <c r="D55" s="58"/>
      <c r="E55" s="58"/>
      <c r="I55" s="58"/>
      <c r="J55" s="58"/>
      <c r="N55" s="58"/>
      <c r="O55" s="58"/>
    </row>
  </sheetData>
  <mergeCells count="3">
    <mergeCell ref="E5:F5"/>
    <mergeCell ref="J5:K5"/>
    <mergeCell ref="O5:P5"/>
  </mergeCells>
  <pageMargins left="0.2" right="0.17" top="1" bottom="0.4" header="0" footer="0"/>
  <pageSetup scale="33" orientation="landscape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B1:V57"/>
  <sheetViews>
    <sheetView view="pageBreakPreview" zoomScale="90" zoomScaleNormal="100" zoomScaleSheetLayoutView="90" workbookViewId="0">
      <pane xSplit="2" ySplit="8" topLeftCell="C45" activePane="bottomRight" state="frozen"/>
      <selection pane="topRight" activeCell="C1" sqref="C1"/>
      <selection pane="bottomLeft" activeCell="A9" sqref="A9"/>
      <selection pane="bottomRight" activeCell="W64" sqref="W64"/>
    </sheetView>
  </sheetViews>
  <sheetFormatPr defaultColWidth="9.140625" defaultRowHeight="12.75"/>
  <cols>
    <col min="1" max="1" width="13.140625" style="1" customWidth="1"/>
    <col min="2" max="2" width="44.42578125" style="1" customWidth="1"/>
    <col min="3" max="4" width="12.7109375" style="14" customWidth="1"/>
    <col min="5" max="5" width="12.5703125" style="14" hidden="1" customWidth="1"/>
    <col min="6" max="6" width="12.5703125" style="155" hidden="1" customWidth="1"/>
    <col min="7" max="7" width="57.28515625" style="171" hidden="1" customWidth="1"/>
    <col min="8" max="8" width="12.5703125" style="9" hidden="1" customWidth="1"/>
    <col min="9" max="9" width="12.7109375" style="14" customWidth="1"/>
    <col min="10" max="10" width="12.5703125" style="14" hidden="1" customWidth="1"/>
    <col min="11" max="11" width="12.5703125" style="155" hidden="1" customWidth="1"/>
    <col min="12" max="12" width="57.28515625" style="180" hidden="1" customWidth="1"/>
    <col min="13" max="13" width="12.5703125" style="9" hidden="1" customWidth="1"/>
    <col min="14" max="14" width="12.7109375" style="14" customWidth="1"/>
    <col min="15" max="15" width="12.5703125" style="14" hidden="1" customWidth="1"/>
    <col min="16" max="16" width="12.5703125" style="155" hidden="1" customWidth="1"/>
    <col min="17" max="17" width="57.28515625" style="180" hidden="1" customWidth="1"/>
    <col min="18" max="18" width="1.28515625" style="9" hidden="1" customWidth="1"/>
    <col min="19" max="16384" width="9.140625" style="1"/>
  </cols>
  <sheetData>
    <row r="1" spans="2:22">
      <c r="B1" s="73" t="str">
        <f>'R. BS Jan'!B1</f>
        <v>ESCAPE SWIMWEAR</v>
      </c>
      <c r="G1" s="9"/>
      <c r="L1" s="9"/>
      <c r="Q1" s="9"/>
    </row>
    <row r="2" spans="2:22">
      <c r="B2" s="2" t="s">
        <v>10</v>
      </c>
      <c r="G2" s="9"/>
      <c r="L2" s="9"/>
      <c r="Q2" s="9"/>
    </row>
    <row r="3" spans="2:22">
      <c r="B3" s="2" t="s">
        <v>625</v>
      </c>
      <c r="G3" s="9"/>
      <c r="L3" s="9"/>
      <c r="Q3" s="9"/>
    </row>
    <row r="4" spans="2:22">
      <c r="B4" s="2" t="s">
        <v>674</v>
      </c>
      <c r="G4" s="9"/>
      <c r="L4" s="9"/>
      <c r="Q4" s="9"/>
    </row>
    <row r="5" spans="2:22">
      <c r="C5" s="46">
        <v>43848</v>
      </c>
      <c r="D5" s="46">
        <v>43879</v>
      </c>
      <c r="E5" s="331" t="s">
        <v>675</v>
      </c>
      <c r="F5" s="331"/>
      <c r="G5" s="46" t="s">
        <v>678</v>
      </c>
      <c r="H5" s="46">
        <f>D5</f>
        <v>43879</v>
      </c>
      <c r="I5" s="46">
        <v>43908</v>
      </c>
      <c r="J5" s="331" t="s">
        <v>675</v>
      </c>
      <c r="K5" s="331"/>
      <c r="L5" s="46" t="s">
        <v>678</v>
      </c>
      <c r="M5" s="46">
        <f>I5</f>
        <v>43908</v>
      </c>
      <c r="N5" s="46">
        <v>43939</v>
      </c>
      <c r="O5" s="331" t="s">
        <v>675</v>
      </c>
      <c r="P5" s="331"/>
      <c r="Q5" s="46" t="s">
        <v>678</v>
      </c>
      <c r="R5" s="30"/>
    </row>
    <row r="6" spans="2:22">
      <c r="C6" s="31" t="s">
        <v>677</v>
      </c>
      <c r="D6" s="31" t="s">
        <v>677</v>
      </c>
      <c r="E6" s="31" t="s">
        <v>677</v>
      </c>
      <c r="F6" s="156" t="s">
        <v>676</v>
      </c>
      <c r="G6" s="30"/>
      <c r="H6" s="46" t="str">
        <f>D6</f>
        <v>$</v>
      </c>
      <c r="I6" s="31" t="s">
        <v>677</v>
      </c>
      <c r="J6" s="31" t="s">
        <v>677</v>
      </c>
      <c r="K6" s="156" t="s">
        <v>676</v>
      </c>
      <c r="L6" s="30"/>
      <c r="M6" s="46" t="str">
        <f>I6</f>
        <v>$</v>
      </c>
      <c r="N6" s="31" t="s">
        <v>677</v>
      </c>
      <c r="O6" s="31" t="s">
        <v>677</v>
      </c>
      <c r="P6" s="156" t="s">
        <v>676</v>
      </c>
      <c r="Q6" s="30"/>
      <c r="R6" s="31"/>
    </row>
    <row r="7" spans="2:22">
      <c r="G7" s="3"/>
      <c r="L7" s="9"/>
    </row>
    <row r="8" spans="2:22">
      <c r="C8" s="22"/>
      <c r="D8" s="22"/>
      <c r="E8" s="22"/>
      <c r="G8" s="3"/>
      <c r="I8" s="22"/>
      <c r="J8" s="22"/>
      <c r="L8" s="9"/>
      <c r="N8" s="22"/>
      <c r="O8" s="22"/>
    </row>
    <row r="9" spans="2:22" ht="24">
      <c r="B9" s="127" t="s">
        <v>206</v>
      </c>
      <c r="C9" s="129">
        <f>SUM(C10:C13)</f>
        <v>2348.8000000000002</v>
      </c>
      <c r="D9" s="129">
        <f>SUM(D10:D13)</f>
        <v>757.34999999999991</v>
      </c>
      <c r="E9" s="129">
        <f>D9-C9</f>
        <v>-1591.4500000000003</v>
      </c>
      <c r="F9" s="157">
        <f>IFERROR(E9/C9,"")</f>
        <v>-0.67755875340599458</v>
      </c>
      <c r="G9" s="164" t="s">
        <v>679</v>
      </c>
      <c r="H9" s="144">
        <f>D9</f>
        <v>757.34999999999991</v>
      </c>
      <c r="I9" s="129">
        <f>SUM(I10:I13)</f>
        <v>2554.7699999999995</v>
      </c>
      <c r="J9" s="129">
        <f>I9-H9</f>
        <v>1797.4199999999996</v>
      </c>
      <c r="K9" s="157">
        <f>IFERROR(J9/H9,"")</f>
        <v>2.3733016438898789</v>
      </c>
      <c r="L9" s="177" t="s">
        <v>688</v>
      </c>
      <c r="M9" s="144">
        <f>I9</f>
        <v>2554.7699999999995</v>
      </c>
      <c r="N9" s="129">
        <f>SUM(N10:N13)</f>
        <v>3743.3799999999997</v>
      </c>
      <c r="O9" s="129">
        <f>N9-M9</f>
        <v>1188.6100000000001</v>
      </c>
      <c r="P9" s="157">
        <f>IFERROR(O9/M9,"")</f>
        <v>0.46525127506585734</v>
      </c>
      <c r="Q9" s="177" t="s">
        <v>696</v>
      </c>
      <c r="R9" s="128"/>
    </row>
    <row r="10" spans="2:22">
      <c r="B10" s="1" t="s">
        <v>194</v>
      </c>
      <c r="C10" s="53">
        <f>-'Trial Balance Jan'!F30</f>
        <v>4259.49</v>
      </c>
      <c r="D10" s="53">
        <f>-('Trial Balance Feb'!F30-'Trial Balance Jan'!F30)</f>
        <v>1100</v>
      </c>
      <c r="E10" s="53">
        <f t="shared" ref="E10:E13" si="0">D10-C10</f>
        <v>-3159.49</v>
      </c>
      <c r="F10" s="158">
        <f t="shared" ref="F10:F13" si="1">IFERROR(E10/C10,"")</f>
        <v>-0.74175312067876664</v>
      </c>
      <c r="G10" s="165"/>
      <c r="H10" s="145">
        <f>D10</f>
        <v>1100</v>
      </c>
      <c r="I10" s="53">
        <f>-('Trial Balance Mar'!F30-'Trial Balance Feb'!F30)</f>
        <v>3367.7999999999993</v>
      </c>
      <c r="J10" s="53">
        <f t="shared" ref="J10" si="2">I10-H10</f>
        <v>2267.7999999999993</v>
      </c>
      <c r="K10" s="158">
        <f t="shared" ref="K10" si="3">IFERROR(J10/H10,"")</f>
        <v>2.0616363636363628</v>
      </c>
      <c r="L10" s="174"/>
      <c r="M10" s="145">
        <f>I10</f>
        <v>3367.7999999999993</v>
      </c>
      <c r="N10" s="53">
        <f>-('Trial Balance Apr'!F30-'Trial Balance Mar'!F30)</f>
        <v>6858.85</v>
      </c>
      <c r="O10" s="53">
        <f t="shared" ref="O10" si="4">N10-M10</f>
        <v>3491.0500000000011</v>
      </c>
      <c r="P10" s="158">
        <f t="shared" ref="P10" si="5">IFERROR(O10/M10,"")</f>
        <v>1.0365965912465116</v>
      </c>
      <c r="Q10" s="174"/>
      <c r="R10" s="17"/>
    </row>
    <row r="11" spans="2:22">
      <c r="B11" s="1" t="s">
        <v>202</v>
      </c>
      <c r="C11" s="53">
        <f>-'Trial Balance Jan'!E31</f>
        <v>-3352.1</v>
      </c>
      <c r="D11" s="53">
        <f>-('Trial Balance Feb'!E31-'Trial Balance Jan'!E31)</f>
        <v>-653</v>
      </c>
      <c r="E11" s="53">
        <f>-(D11-C11)</f>
        <v>-2699.1</v>
      </c>
      <c r="F11" s="158">
        <f>IFERROR(-E11/C11,"")</f>
        <v>-0.80519674234062233</v>
      </c>
      <c r="G11" s="165"/>
      <c r="H11" s="145">
        <f>D11</f>
        <v>-653</v>
      </c>
      <c r="I11" s="53">
        <f>-('Trial Balance Mar'!E31-'Trial Balance Feb'!E31)</f>
        <v>-1775.1399999999999</v>
      </c>
      <c r="J11" s="53">
        <f>-(I11-H11)</f>
        <v>1122.1399999999999</v>
      </c>
      <c r="K11" s="158">
        <f>IFERROR(-J11/H11,"")</f>
        <v>1.7184379785604897</v>
      </c>
      <c r="L11" s="174" t="s">
        <v>689</v>
      </c>
      <c r="M11" s="145">
        <f>I11</f>
        <v>-1775.1399999999999</v>
      </c>
      <c r="N11" s="53">
        <f>-('Trial Balance Apr'!E31-'Trial Balance Mar'!E31)</f>
        <v>-5072.5500000000011</v>
      </c>
      <c r="O11" s="53">
        <f>-(N11-M11)</f>
        <v>3297.4100000000012</v>
      </c>
      <c r="P11" s="158">
        <f>IFERROR(-O11/M11,"")</f>
        <v>1.8575492637200455</v>
      </c>
      <c r="Q11" s="174" t="s">
        <v>697</v>
      </c>
      <c r="R11" s="17"/>
    </row>
    <row r="12" spans="2:22">
      <c r="B12" s="1" t="s">
        <v>618</v>
      </c>
      <c r="C12" s="53">
        <f>-'Trial Balance Jan'!F32</f>
        <v>249.40999999999997</v>
      </c>
      <c r="D12" s="53">
        <f>-('Trial Balance Feb'!F32-'Trial Balance Jan'!F32)</f>
        <v>70.539999999999964</v>
      </c>
      <c r="E12" s="53">
        <f t="shared" si="0"/>
        <v>-178.87</v>
      </c>
      <c r="F12" s="158">
        <f t="shared" si="1"/>
        <v>-0.7171725271641074</v>
      </c>
      <c r="G12" s="165"/>
      <c r="H12" s="145">
        <f>D12</f>
        <v>70.539999999999964</v>
      </c>
      <c r="I12" s="53">
        <f>-('Trial Balance Mar'!F32-'Trial Balance Feb'!F32)</f>
        <v>222.64999999999998</v>
      </c>
      <c r="J12" s="53">
        <f t="shared" ref="J12:J13" si="6">I12-H12</f>
        <v>152.11000000000001</v>
      </c>
      <c r="K12" s="158">
        <f t="shared" ref="K12:K13" si="7">IFERROR(J12/H12,"")</f>
        <v>2.1563651828749659</v>
      </c>
      <c r="L12" s="174"/>
      <c r="M12" s="145">
        <f>I12</f>
        <v>222.64999999999998</v>
      </c>
      <c r="N12" s="53">
        <f>-('Trial Balance Apr'!F32-'Trial Balance Mar'!F32)</f>
        <v>332.19000000000005</v>
      </c>
      <c r="O12" s="53">
        <f t="shared" ref="O12:O13" si="8">N12-M12</f>
        <v>109.54000000000008</v>
      </c>
      <c r="P12" s="158">
        <f t="shared" ref="P12:P13" si="9">IFERROR(O12/M12,"")</f>
        <v>0.49198293285425598</v>
      </c>
      <c r="Q12" s="174"/>
      <c r="R12" s="17"/>
    </row>
    <row r="13" spans="2:22" ht="12.95" hidden="1" customHeight="1">
      <c r="B13" s="1" t="s">
        <v>633</v>
      </c>
      <c r="C13" s="53">
        <f>-'Trial Balance Jan'!F33</f>
        <v>1192.0000000000005</v>
      </c>
      <c r="D13" s="53">
        <f>-('Trial Balance Feb'!F33-'Trial Balance Jan'!F33)</f>
        <v>239.80999999999995</v>
      </c>
      <c r="E13" s="53">
        <f t="shared" si="0"/>
        <v>-952.19000000000051</v>
      </c>
      <c r="F13" s="158">
        <f t="shared" si="1"/>
        <v>-0.79881711409395983</v>
      </c>
      <c r="G13" s="165"/>
      <c r="H13" s="17"/>
      <c r="I13" s="53">
        <f>-('Trial Balance Mar'!F33-'Trial Balance Feb'!F33)</f>
        <v>739.46</v>
      </c>
      <c r="J13" s="53">
        <f t="shared" si="6"/>
        <v>739.46</v>
      </c>
      <c r="K13" s="158" t="str">
        <f t="shared" si="7"/>
        <v/>
      </c>
      <c r="L13" s="174"/>
      <c r="M13" s="17"/>
      <c r="N13" s="53">
        <f>-('Trial Balance Apr'!F33-'Trial Balance Mar'!F33)</f>
        <v>1624.8900000000003</v>
      </c>
      <c r="O13" s="53">
        <f t="shared" si="8"/>
        <v>1624.8900000000003</v>
      </c>
      <c r="P13" s="158" t="str">
        <f t="shared" si="9"/>
        <v/>
      </c>
      <c r="Q13" s="174"/>
      <c r="R13" s="17"/>
    </row>
    <row r="14" spans="2:22" ht="48">
      <c r="B14" s="127" t="s">
        <v>12</v>
      </c>
      <c r="C14" s="129">
        <f>SUM(C15:C17)+SUM(C21:C22)+C28</f>
        <v>-2331.708209082512</v>
      </c>
      <c r="D14" s="129">
        <f>SUM(D15:D17)+SUM(D21:D22)+D28</f>
        <v>-843.78224886999499</v>
      </c>
      <c r="E14" s="129">
        <f t="shared" ref="E14:E56" si="10">-(D14-C14)</f>
        <v>-1487.9259602125171</v>
      </c>
      <c r="F14" s="157">
        <f>IFERROR(-E14/C14,"")</f>
        <v>-0.63812699823104835</v>
      </c>
      <c r="G14" s="173" t="s">
        <v>694</v>
      </c>
      <c r="H14" s="146">
        <f t="shared" ref="H14:H43" si="11">D14</f>
        <v>-843.78224886999499</v>
      </c>
      <c r="I14" s="129">
        <f>SUM(I15:I17)+SUM(I21:I22)+I28</f>
        <v>-4405.4552099125995</v>
      </c>
      <c r="J14" s="129">
        <f>-(I14-H14)</f>
        <v>3561.6729610426046</v>
      </c>
      <c r="K14" s="157">
        <f>IFERROR(-J14/H14,"")</f>
        <v>4.221080694471171</v>
      </c>
      <c r="L14" s="173" t="s">
        <v>695</v>
      </c>
      <c r="M14" s="146">
        <f t="shared" ref="M14:M43" si="12">I14</f>
        <v>-4405.4552099125995</v>
      </c>
      <c r="N14" s="129">
        <f>SUM(N15:N17)+SUM(N21:N22)+N28</f>
        <v>-4132.2148445239927</v>
      </c>
      <c r="O14" s="129">
        <f>-(N14-M14)</f>
        <v>-273.24036538860673</v>
      </c>
      <c r="P14" s="157">
        <f>IFERROR(-O14/M14,"")</f>
        <v>-6.2023185430144824E-2</v>
      </c>
      <c r="Q14" s="173" t="s">
        <v>698</v>
      </c>
      <c r="R14" s="128"/>
      <c r="S14" s="198">
        <f>-C14</f>
        <v>2331.708209082512</v>
      </c>
      <c r="T14" s="71">
        <f>-D14</f>
        <v>843.78224886999499</v>
      </c>
      <c r="U14" s="71">
        <f>-I14</f>
        <v>4405.4552099125995</v>
      </c>
      <c r="V14" s="71">
        <f>-N14</f>
        <v>4132.2148445239927</v>
      </c>
    </row>
    <row r="15" spans="2:22">
      <c r="B15" s="1" t="s">
        <v>195</v>
      </c>
      <c r="C15" s="67">
        <f>-'Trial Balance Jan'!E38</f>
        <v>-603.90147783251234</v>
      </c>
      <c r="D15" s="53">
        <f>-('Trial Balance Feb'!E38-'Trial Balance Jan'!E38)</f>
        <v>-150.97536945812806</v>
      </c>
      <c r="E15" s="53">
        <f t="shared" si="10"/>
        <v>-452.92610837438428</v>
      </c>
      <c r="F15" s="158">
        <f t="shared" ref="F15:F56" si="13">IFERROR(-E15/C15,"")</f>
        <v>-0.75</v>
      </c>
      <c r="G15" s="165"/>
      <c r="H15" s="145">
        <f t="shared" si="11"/>
        <v>-150.97536945812806</v>
      </c>
      <c r="I15" s="53">
        <f>-('Trial Balance Mar'!E38-'Trial Balance Feb'!E38)</f>
        <v>-559.56085125958202</v>
      </c>
      <c r="J15" s="53">
        <f t="shared" ref="J15:J56" si="14">-(I15-H15)</f>
        <v>408.58548180145397</v>
      </c>
      <c r="K15" s="158">
        <f t="shared" ref="K15:K40" si="15">IFERROR(-J15/H15,"")</f>
        <v>2.7063055600918546</v>
      </c>
      <c r="L15" s="174" t="s">
        <v>690</v>
      </c>
      <c r="M15" s="145">
        <f t="shared" si="12"/>
        <v>-559.56085125958202</v>
      </c>
      <c r="N15" s="53">
        <f>-('Trial Balance Apr'!E38-'Trial Balance Mar'!E38)</f>
        <v>-802.85521811644435</v>
      </c>
      <c r="O15" s="53">
        <f t="shared" ref="O15:O17" si="16">-(N15-M15)</f>
        <v>243.29436685686233</v>
      </c>
      <c r="P15" s="158">
        <f t="shared" ref="P15:P56" si="17">IFERROR(-O15/M15,"")</f>
        <v>0.43479519038760867</v>
      </c>
      <c r="Q15" s="174"/>
      <c r="R15" s="17"/>
    </row>
    <row r="16" spans="2:22">
      <c r="B16" s="1" t="s">
        <v>205</v>
      </c>
      <c r="C16" s="67">
        <f>-'Trial Balance Jan'!E39</f>
        <v>0</v>
      </c>
      <c r="D16" s="53">
        <f>-('Trial Balance Feb'!E39-'Trial Balance Jan'!E39)</f>
        <v>0</v>
      </c>
      <c r="E16" s="53">
        <f t="shared" si="10"/>
        <v>0</v>
      </c>
      <c r="F16" s="158" t="str">
        <f t="shared" si="13"/>
        <v/>
      </c>
      <c r="G16" s="165"/>
      <c r="H16" s="145">
        <f t="shared" si="11"/>
        <v>0</v>
      </c>
      <c r="I16" s="53">
        <f>-('Trial Balance Mar'!E39-'Trial Balance Feb'!E39)</f>
        <v>0</v>
      </c>
      <c r="J16" s="53">
        <f t="shared" si="14"/>
        <v>0</v>
      </c>
      <c r="K16" s="158" t="str">
        <f t="shared" si="15"/>
        <v/>
      </c>
      <c r="L16" s="174"/>
      <c r="M16" s="145">
        <f t="shared" si="12"/>
        <v>0</v>
      </c>
      <c r="N16" s="53">
        <f>-('Trial Balance Apr'!E39-'Trial Balance Mar'!E39)</f>
        <v>-216.2</v>
      </c>
      <c r="O16" s="53">
        <f t="shared" si="16"/>
        <v>216.2</v>
      </c>
      <c r="P16" s="158">
        <v>1</v>
      </c>
      <c r="Q16" s="174"/>
      <c r="R16" s="17"/>
    </row>
    <row r="17" spans="2:22" ht="24">
      <c r="B17" s="135" t="s">
        <v>196</v>
      </c>
      <c r="C17" s="137">
        <f>SUM(C18:C20)</f>
        <v>-1500</v>
      </c>
      <c r="D17" s="137">
        <f>SUM(D18:D20)</f>
        <v>-449.89014816186693</v>
      </c>
      <c r="E17" s="137">
        <f t="shared" si="10"/>
        <v>-1050.1098518381332</v>
      </c>
      <c r="F17" s="159">
        <f t="shared" si="13"/>
        <v>-0.70007323455875548</v>
      </c>
      <c r="G17" s="175" t="s">
        <v>680</v>
      </c>
      <c r="H17" s="147">
        <f t="shared" si="11"/>
        <v>-449.89014816186693</v>
      </c>
      <c r="I17" s="137">
        <f>SUM(I18:I20)</f>
        <v>-2323.6476274030169</v>
      </c>
      <c r="J17" s="137">
        <f t="shared" si="14"/>
        <v>1873.7574792411501</v>
      </c>
      <c r="K17" s="159">
        <f t="shared" si="15"/>
        <v>4.1649222302307161</v>
      </c>
      <c r="L17" s="175" t="s">
        <v>691</v>
      </c>
      <c r="M17" s="147">
        <f t="shared" si="12"/>
        <v>-2323.6476274030169</v>
      </c>
      <c r="N17" s="137">
        <f>SUM(N18:N20)</f>
        <v>-1351.8128951575482</v>
      </c>
      <c r="O17" s="137">
        <f t="shared" si="16"/>
        <v>-971.83473224546879</v>
      </c>
      <c r="P17" s="159">
        <f t="shared" si="17"/>
        <v>-0.41823670714290806</v>
      </c>
      <c r="Q17" s="175"/>
      <c r="R17" s="136"/>
      <c r="S17" s="198">
        <f>-C17</f>
        <v>1500</v>
      </c>
      <c r="T17" s="71">
        <f>-D17</f>
        <v>449.89014816186693</v>
      </c>
      <c r="U17" s="71">
        <f>-I17</f>
        <v>2323.6476274030169</v>
      </c>
      <c r="V17" s="71">
        <f>-N17</f>
        <v>1351.8128951575482</v>
      </c>
    </row>
    <row r="18" spans="2:22">
      <c r="B18" s="124" t="s">
        <v>658</v>
      </c>
      <c r="C18" s="121">
        <f>-'Trial Balance Jan'!E40</f>
        <v>-1500</v>
      </c>
      <c r="D18" s="121">
        <f>-('Trial Balance Feb'!E40-'Trial Balance Jan'!E40)</f>
        <v>-288.70000000000005</v>
      </c>
      <c r="E18" s="67">
        <f t="shared" si="10"/>
        <v>-1211.3</v>
      </c>
      <c r="F18" s="158">
        <f t="shared" si="13"/>
        <v>-0.80753333333333333</v>
      </c>
      <c r="G18" s="174"/>
      <c r="H18" s="148">
        <f t="shared" si="11"/>
        <v>-288.70000000000005</v>
      </c>
      <c r="I18" s="121">
        <f>-('Trial Balance Mar'!E40-'Trial Balance Feb'!E40)</f>
        <v>-1946.4200000000003</v>
      </c>
      <c r="J18" s="67">
        <f>-(I18-H18)</f>
        <v>1657.7200000000003</v>
      </c>
      <c r="K18" s="158">
        <f t="shared" si="15"/>
        <v>5.7420159334949776</v>
      </c>
      <c r="L18" s="174"/>
      <c r="M18" s="148">
        <f t="shared" si="12"/>
        <v>-1946.4200000000003</v>
      </c>
      <c r="N18" s="121">
        <f>-('Trial Balance Apr'!E40-'Trial Balance Mar'!E40)</f>
        <v>-665.00000000000045</v>
      </c>
      <c r="O18" s="67">
        <f>-(N18-M18)</f>
        <v>-1281.4199999999998</v>
      </c>
      <c r="P18" s="158">
        <f t="shared" si="17"/>
        <v>-0.65834711932676382</v>
      </c>
      <c r="Q18" s="174"/>
      <c r="R18" s="17"/>
    </row>
    <row r="19" spans="2:22">
      <c r="B19" s="125" t="s">
        <v>659</v>
      </c>
      <c r="C19" s="121">
        <f>-'Trial Balance Jan'!E41</f>
        <v>0</v>
      </c>
      <c r="D19" s="121">
        <f>-('Trial Balance Feb'!E41-'Trial Balance Jan'!E41)</f>
        <v>0</v>
      </c>
      <c r="E19" s="67">
        <f t="shared" si="10"/>
        <v>0</v>
      </c>
      <c r="F19" s="158" t="str">
        <f t="shared" si="13"/>
        <v/>
      </c>
      <c r="G19" s="165"/>
      <c r="H19" s="149">
        <f t="shared" si="11"/>
        <v>0</v>
      </c>
      <c r="I19" s="121">
        <f>-('Trial Balance Mar'!E41-'Trial Balance Feb'!E41)</f>
        <v>-118.4</v>
      </c>
      <c r="J19" s="67">
        <f t="shared" si="14"/>
        <v>118.4</v>
      </c>
      <c r="K19" s="158">
        <v>1</v>
      </c>
      <c r="L19" s="174"/>
      <c r="M19" s="149">
        <f t="shared" si="12"/>
        <v>-118.4</v>
      </c>
      <c r="N19" s="121">
        <f>-('Trial Balance Apr'!E41-'Trial Balance Mar'!E41)</f>
        <v>-216.20000000000002</v>
      </c>
      <c r="O19" s="67">
        <f t="shared" ref="O19:O56" si="18">-(N19-M19)</f>
        <v>97.800000000000011</v>
      </c>
      <c r="P19" s="158">
        <f t="shared" si="17"/>
        <v>0.8260135135135136</v>
      </c>
      <c r="Q19" s="174"/>
      <c r="R19" s="17"/>
    </row>
    <row r="20" spans="2:22">
      <c r="B20" s="126" t="s">
        <v>660</v>
      </c>
      <c r="C20" s="122">
        <f>-'Trial Balance Jan'!E42</f>
        <v>0</v>
      </c>
      <c r="D20" s="122">
        <f>-('Trial Balance Feb'!E42-'Trial Balance Jan'!E42)</f>
        <v>-161.19014816186686</v>
      </c>
      <c r="E20" s="67">
        <f t="shared" si="10"/>
        <v>161.19014816186686</v>
      </c>
      <c r="F20" s="158">
        <v>1</v>
      </c>
      <c r="G20" s="165"/>
      <c r="H20" s="150">
        <f t="shared" si="11"/>
        <v>-161.19014816186686</v>
      </c>
      <c r="I20" s="122">
        <f>-('Trial Balance Mar'!E42-'Trial Balance Feb'!E42)</f>
        <v>-258.82762740301666</v>
      </c>
      <c r="J20" s="67">
        <f t="shared" si="14"/>
        <v>97.637479241149805</v>
      </c>
      <c r="K20" s="158">
        <f t="shared" si="15"/>
        <v>0.60572857804623659</v>
      </c>
      <c r="L20" s="174"/>
      <c r="M20" s="150">
        <f t="shared" si="12"/>
        <v>-258.82762740301666</v>
      </c>
      <c r="N20" s="122">
        <f>-('Trial Balance Apr'!E42-'Trial Balance Mar'!E42)</f>
        <v>-470.61289515754771</v>
      </c>
      <c r="O20" s="67">
        <f t="shared" si="18"/>
        <v>211.78526775453105</v>
      </c>
      <c r="P20" s="158">
        <f t="shared" si="17"/>
        <v>0.8182483063323196</v>
      </c>
      <c r="Q20" s="174"/>
      <c r="R20" s="17"/>
    </row>
    <row r="21" spans="2:22">
      <c r="B21" s="1" t="s">
        <v>634</v>
      </c>
      <c r="C21" s="67">
        <f>-'Trial Balance Jan'!E43</f>
        <v>-228.10673125000002</v>
      </c>
      <c r="D21" s="53">
        <f>-('Trial Balance Feb'!E43-'Trial Balance Jan'!E43)</f>
        <v>-228.10673125000002</v>
      </c>
      <c r="E21" s="53">
        <f t="shared" si="10"/>
        <v>0</v>
      </c>
      <c r="F21" s="158">
        <f t="shared" si="13"/>
        <v>0</v>
      </c>
      <c r="G21" s="165"/>
      <c r="H21" s="145">
        <f t="shared" si="11"/>
        <v>-228.10673125000002</v>
      </c>
      <c r="I21" s="53">
        <f>-('Trial Balance Mar'!E43-'Trial Balance Feb'!E43)</f>
        <v>-228.10673125</v>
      </c>
      <c r="J21" s="53">
        <f t="shared" si="14"/>
        <v>-2.8421709430404007E-14</v>
      </c>
      <c r="K21" s="158">
        <f t="shared" si="15"/>
        <v>-1.245982934157889E-16</v>
      </c>
      <c r="L21" s="174"/>
      <c r="M21" s="145">
        <f t="shared" si="12"/>
        <v>-228.10673125</v>
      </c>
      <c r="N21" s="53">
        <f>-('Trial Balance Apr'!E43-'Trial Balance Mar'!E43)</f>
        <v>-228.10673125000005</v>
      </c>
      <c r="O21" s="53">
        <f t="shared" si="18"/>
        <v>5.6843418860808015E-14</v>
      </c>
      <c r="P21" s="158">
        <f t="shared" si="17"/>
        <v>2.4919658683157785E-16</v>
      </c>
      <c r="Q21" s="174"/>
      <c r="R21" s="17"/>
    </row>
    <row r="22" spans="2:22">
      <c r="B22" s="135" t="s">
        <v>197</v>
      </c>
      <c r="C22" s="192">
        <f>SUM(C23:C27)</f>
        <v>0</v>
      </c>
      <c r="D22" s="192">
        <f>SUM(D23:D27)</f>
        <v>0</v>
      </c>
      <c r="E22" s="184">
        <f t="shared" si="10"/>
        <v>0</v>
      </c>
      <c r="F22" s="185" t="str">
        <f t="shared" si="13"/>
        <v/>
      </c>
      <c r="G22" s="186"/>
      <c r="H22" s="187">
        <f t="shared" si="11"/>
        <v>0</v>
      </c>
      <c r="I22" s="192">
        <f>SUM(I23:I27)</f>
        <v>-1243.26</v>
      </c>
      <c r="J22" s="184">
        <f t="shared" si="14"/>
        <v>1243.26</v>
      </c>
      <c r="K22" s="185">
        <v>1</v>
      </c>
      <c r="L22" s="186"/>
      <c r="M22" s="187">
        <f t="shared" si="12"/>
        <v>-1243.26</v>
      </c>
      <c r="N22" s="192">
        <f>SUM(N23:N27)</f>
        <v>-1533.24</v>
      </c>
      <c r="O22" s="184">
        <f t="shared" si="18"/>
        <v>289.98</v>
      </c>
      <c r="P22" s="185">
        <f t="shared" si="17"/>
        <v>0.23324163891704069</v>
      </c>
      <c r="Q22" s="186" t="s">
        <v>707</v>
      </c>
      <c r="R22" s="17"/>
      <c r="S22" s="198">
        <f>-C22</f>
        <v>0</v>
      </c>
      <c r="T22" s="71">
        <f>-D22</f>
        <v>0</v>
      </c>
      <c r="U22" s="71">
        <f>-I22</f>
        <v>1243.26</v>
      </c>
      <c r="V22" s="71">
        <f>-N22</f>
        <v>1533.24</v>
      </c>
    </row>
    <row r="23" spans="2:22">
      <c r="B23" s="189" t="str">
        <f>'R. P&amp;L Mthws Dtld w shipping'!B23</f>
        <v>Advertisement and Marketing - Instagram Influencers</v>
      </c>
      <c r="C23" s="123">
        <f>-'Trial Balance Jan'!E44</f>
        <v>0</v>
      </c>
      <c r="D23" s="120">
        <f>-('Trial Balance Feb'!E44-'Trial Balance Jan'!E44)</f>
        <v>0</v>
      </c>
      <c r="E23" s="67">
        <f t="shared" si="10"/>
        <v>0</v>
      </c>
      <c r="F23" s="158" t="str">
        <f t="shared" si="13"/>
        <v/>
      </c>
      <c r="G23" s="165"/>
      <c r="H23" s="195">
        <f t="shared" si="11"/>
        <v>0</v>
      </c>
      <c r="I23" s="120">
        <f>-('Trial Balance Mar'!E44-'Trial Balance Feb'!E44)</f>
        <v>-1243.26</v>
      </c>
      <c r="J23" s="67">
        <f t="shared" si="14"/>
        <v>1243.26</v>
      </c>
      <c r="K23" s="158">
        <v>1</v>
      </c>
      <c r="L23" s="174"/>
      <c r="M23" s="195">
        <f t="shared" si="12"/>
        <v>-1243.26</v>
      </c>
      <c r="N23" s="120">
        <f>-('Trial Balance Apr'!E44-'Trial Balance Mar'!E44)</f>
        <v>-1533.24</v>
      </c>
      <c r="O23" s="67">
        <f t="shared" si="18"/>
        <v>289.98</v>
      </c>
      <c r="P23" s="158">
        <f t="shared" si="17"/>
        <v>0.23324163891704069</v>
      </c>
      <c r="Q23" s="174"/>
      <c r="R23" s="17"/>
    </row>
    <row r="24" spans="2:22">
      <c r="B24" s="190" t="str">
        <f>'R. P&amp;L Mthws Dtld w shipping'!B24</f>
        <v>Advertisement and Marketing - Youtube Influencers</v>
      </c>
      <c r="C24" s="193">
        <f>-'Trial Balance Jan'!E45</f>
        <v>0</v>
      </c>
      <c r="D24" s="121">
        <f>-('Trial Balance Feb'!E45-'Trial Balance Jan'!E45)</f>
        <v>0</v>
      </c>
      <c r="E24" s="67">
        <f t="shared" si="10"/>
        <v>0</v>
      </c>
      <c r="F24" s="158" t="str">
        <f t="shared" si="13"/>
        <v/>
      </c>
      <c r="G24" s="165"/>
      <c r="H24" s="196">
        <f t="shared" si="11"/>
        <v>0</v>
      </c>
      <c r="I24" s="121">
        <f>-('Trial Balance Mar'!E45-'Trial Balance Feb'!E45)</f>
        <v>0</v>
      </c>
      <c r="J24" s="67">
        <f t="shared" si="14"/>
        <v>0</v>
      </c>
      <c r="K24" s="158" t="str">
        <f t="shared" ref="K24:K27" si="19">IFERROR(-J24/H24,"")</f>
        <v/>
      </c>
      <c r="L24" s="174"/>
      <c r="M24" s="196">
        <f t="shared" si="12"/>
        <v>0</v>
      </c>
      <c r="N24" s="121">
        <f>-('Trial Balance Apr'!E45-'Trial Balance Mar'!E45)</f>
        <v>0</v>
      </c>
      <c r="O24" s="67">
        <f t="shared" si="18"/>
        <v>0</v>
      </c>
      <c r="P24" s="158" t="str">
        <f t="shared" si="17"/>
        <v/>
      </c>
      <c r="Q24" s="174"/>
      <c r="R24" s="17"/>
    </row>
    <row r="25" spans="2:22">
      <c r="B25" s="190" t="str">
        <f>'R. P&amp;L Mthws Dtld w shipping'!B25</f>
        <v>Advertisement and Marketing - Bloggers</v>
      </c>
      <c r="C25" s="193">
        <f>-'Trial Balance Jan'!E46</f>
        <v>0</v>
      </c>
      <c r="D25" s="121">
        <f>-('Trial Balance Feb'!E46-'Trial Balance Jan'!E46)</f>
        <v>0</v>
      </c>
      <c r="E25" s="67">
        <f t="shared" si="10"/>
        <v>0</v>
      </c>
      <c r="F25" s="158" t="str">
        <f t="shared" si="13"/>
        <v/>
      </c>
      <c r="G25" s="165"/>
      <c r="H25" s="196">
        <f t="shared" si="11"/>
        <v>0</v>
      </c>
      <c r="I25" s="121">
        <f>-('Trial Balance Mar'!E46-'Trial Balance Feb'!E46)</f>
        <v>0</v>
      </c>
      <c r="J25" s="67">
        <f t="shared" si="14"/>
        <v>0</v>
      </c>
      <c r="K25" s="158" t="str">
        <f t="shared" si="19"/>
        <v/>
      </c>
      <c r="L25" s="174"/>
      <c r="M25" s="196">
        <f t="shared" si="12"/>
        <v>0</v>
      </c>
      <c r="N25" s="121">
        <f>-('Trial Balance Apr'!E46-'Trial Balance Mar'!E46)</f>
        <v>0</v>
      </c>
      <c r="O25" s="67">
        <f t="shared" si="18"/>
        <v>0</v>
      </c>
      <c r="P25" s="158" t="str">
        <f t="shared" si="17"/>
        <v/>
      </c>
      <c r="Q25" s="174"/>
      <c r="R25" s="17"/>
    </row>
    <row r="26" spans="2:22">
      <c r="B26" s="190" t="str">
        <f>'R. P&amp;L Mthws Dtld w shipping'!B27</f>
        <v>Foreign Exchange Rate Adjustment</v>
      </c>
      <c r="C26" s="193">
        <f>-'Trial Balance Jan'!E47</f>
        <v>0</v>
      </c>
      <c r="D26" s="121">
        <f>-('Trial Balance Feb'!E47-'Trial Balance Jan'!E47)</f>
        <v>0</v>
      </c>
      <c r="E26" s="67">
        <f t="shared" si="10"/>
        <v>0</v>
      </c>
      <c r="F26" s="158" t="str">
        <f t="shared" si="13"/>
        <v/>
      </c>
      <c r="G26" s="165"/>
      <c r="H26" s="196">
        <f t="shared" si="11"/>
        <v>0</v>
      </c>
      <c r="I26" s="121">
        <f>-('Trial Balance Mar'!E47-'Trial Balance Feb'!E47)</f>
        <v>0</v>
      </c>
      <c r="J26" s="67">
        <f t="shared" si="14"/>
        <v>0</v>
      </c>
      <c r="K26" s="158" t="str">
        <f t="shared" si="19"/>
        <v/>
      </c>
      <c r="L26" s="174"/>
      <c r="M26" s="196">
        <f t="shared" si="12"/>
        <v>0</v>
      </c>
      <c r="N26" s="121">
        <f>-('Trial Balance Apr'!E47-'Trial Balance Mar'!E47)</f>
        <v>0</v>
      </c>
      <c r="O26" s="67">
        <f t="shared" si="18"/>
        <v>0</v>
      </c>
      <c r="P26" s="158" t="str">
        <f t="shared" si="17"/>
        <v/>
      </c>
      <c r="Q26" s="174"/>
      <c r="R26" s="17"/>
    </row>
    <row r="27" spans="2:22">
      <c r="B27" s="191" t="str">
        <f>'R. P&amp;L Mthws Dtld w shipping'!B28</f>
        <v>GROSS PROFIT/(LOSS)</v>
      </c>
      <c r="C27" s="194">
        <f>-'Trial Balance Jan'!E48</f>
        <v>0</v>
      </c>
      <c r="D27" s="122">
        <f>-('Trial Balance Feb'!E48-'Trial Balance Jan'!E48)</f>
        <v>0</v>
      </c>
      <c r="E27" s="67">
        <f t="shared" si="10"/>
        <v>0</v>
      </c>
      <c r="F27" s="158" t="str">
        <f t="shared" si="13"/>
        <v/>
      </c>
      <c r="G27" s="165"/>
      <c r="H27" s="197">
        <f t="shared" si="11"/>
        <v>0</v>
      </c>
      <c r="I27" s="122">
        <f>-('Trial Balance Mar'!E48-'Trial Balance Feb'!E48)</f>
        <v>0</v>
      </c>
      <c r="J27" s="67">
        <f t="shared" si="14"/>
        <v>0</v>
      </c>
      <c r="K27" s="158" t="str">
        <f t="shared" si="19"/>
        <v/>
      </c>
      <c r="L27" s="174"/>
      <c r="M27" s="197">
        <f t="shared" si="12"/>
        <v>0</v>
      </c>
      <c r="N27" s="122">
        <f>-('Trial Balance Apr'!E48-'Trial Balance Mar'!E48)</f>
        <v>0</v>
      </c>
      <c r="O27" s="67">
        <f t="shared" si="18"/>
        <v>0</v>
      </c>
      <c r="P27" s="158" t="str">
        <f t="shared" si="17"/>
        <v/>
      </c>
      <c r="Q27" s="174"/>
      <c r="R27" s="17"/>
    </row>
    <row r="28" spans="2:22">
      <c r="B28" s="1" t="s">
        <v>203</v>
      </c>
      <c r="C28" s="67">
        <f>-'Trial Balance Jan'!E49</f>
        <v>0.29999999999999982</v>
      </c>
      <c r="D28" s="53">
        <f>-('Trial Balance Feb'!E49-'Trial Balance Jan'!E49)</f>
        <v>-14.809999999999992</v>
      </c>
      <c r="E28" s="53">
        <f t="shared" si="10"/>
        <v>15.109999999999992</v>
      </c>
      <c r="F28" s="158">
        <f t="shared" si="13"/>
        <v>-50.366666666666674</v>
      </c>
      <c r="G28" s="165"/>
      <c r="H28" s="145">
        <f t="shared" si="11"/>
        <v>-14.809999999999992</v>
      </c>
      <c r="I28" s="53">
        <f>-('Trial Balance Mar'!E49-'Trial Balance Feb'!E49)</f>
        <v>-50.879999999999995</v>
      </c>
      <c r="J28" s="53">
        <f t="shared" si="14"/>
        <v>36.070000000000007</v>
      </c>
      <c r="K28" s="158">
        <f t="shared" si="15"/>
        <v>2.4355165428764369</v>
      </c>
      <c r="L28" s="174"/>
      <c r="M28" s="145">
        <f t="shared" si="12"/>
        <v>-50.879999999999995</v>
      </c>
      <c r="N28" s="53">
        <f>-('Trial Balance Apr'!E49-'Trial Balance Mar'!E49)</f>
        <v>0</v>
      </c>
      <c r="O28" s="53">
        <f t="shared" si="18"/>
        <v>-50.879999999999995</v>
      </c>
      <c r="P28" s="158">
        <f t="shared" si="17"/>
        <v>-1</v>
      </c>
      <c r="Q28" s="174"/>
      <c r="R28" s="17"/>
    </row>
    <row r="29" spans="2:22">
      <c r="B29" s="131" t="s">
        <v>657</v>
      </c>
      <c r="C29" s="133">
        <f>C9+C14</f>
        <v>17.091790917488197</v>
      </c>
      <c r="D29" s="133">
        <f>D9+D14</f>
        <v>-86.432248869995078</v>
      </c>
      <c r="E29" s="133">
        <f t="shared" si="10"/>
        <v>103.52403978748328</v>
      </c>
      <c r="F29" s="160">
        <f t="shared" si="13"/>
        <v>-6.0569451315694618</v>
      </c>
      <c r="G29" s="168" t="s">
        <v>681</v>
      </c>
      <c r="H29" s="151">
        <f t="shared" si="11"/>
        <v>-86.432248869995078</v>
      </c>
      <c r="I29" s="133">
        <f>I9+I14</f>
        <v>-1850.6852099125999</v>
      </c>
      <c r="J29" s="133">
        <f t="shared" si="14"/>
        <v>1764.252961042605</v>
      </c>
      <c r="K29" s="160">
        <f t="shared" si="15"/>
        <v>20.411975670056467</v>
      </c>
      <c r="L29" s="176"/>
      <c r="M29" s="151">
        <f t="shared" si="12"/>
        <v>-1850.6852099125999</v>
      </c>
      <c r="N29" s="133">
        <f>N9+N14</f>
        <v>-388.83484452399307</v>
      </c>
      <c r="O29" s="133">
        <f t="shared" si="18"/>
        <v>-1461.8503653886069</v>
      </c>
      <c r="P29" s="160">
        <f t="shared" si="17"/>
        <v>-0.78989682176021925</v>
      </c>
      <c r="Q29" s="176" t="s">
        <v>699</v>
      </c>
      <c r="R29" s="132"/>
      <c r="S29" s="198"/>
      <c r="T29" s="71"/>
      <c r="U29" s="71"/>
      <c r="V29" s="71"/>
    </row>
    <row r="30" spans="2:22">
      <c r="B30" s="127" t="s">
        <v>711</v>
      </c>
      <c r="C30" s="129">
        <f>SUM(C31:C33)+C38+SUM(C42:C49)</f>
        <v>-464.12400000000002</v>
      </c>
      <c r="D30" s="129">
        <f>SUM(D31:D33)+D38+SUM(D42:D49)</f>
        <v>-491.19585183813319</v>
      </c>
      <c r="E30" s="129">
        <f t="shared" si="10"/>
        <v>27.071851838133171</v>
      </c>
      <c r="F30" s="157">
        <f t="shared" si="13"/>
        <v>5.8328920370705174E-2</v>
      </c>
      <c r="G30" s="166" t="s">
        <v>685</v>
      </c>
      <c r="H30" s="146">
        <f t="shared" si="11"/>
        <v>-491.19585183813319</v>
      </c>
      <c r="I30" s="129">
        <f>SUM(I31:I33)+I38+SUM(I42:I49)</f>
        <v>-554.80437259698351</v>
      </c>
      <c r="J30" s="129">
        <f t="shared" si="14"/>
        <v>63.608520758850318</v>
      </c>
      <c r="K30" s="157">
        <f t="shared" si="15"/>
        <v>0.12949726778191853</v>
      </c>
      <c r="L30" s="173"/>
      <c r="M30" s="146">
        <f t="shared" si="12"/>
        <v>-554.80437259698351</v>
      </c>
      <c r="N30" s="129">
        <f>SUM(N31:N33)+N38+SUM(N42:N49)</f>
        <v>-538.75710484245235</v>
      </c>
      <c r="O30" s="129">
        <f t="shared" si="18"/>
        <v>-16.047267754531163</v>
      </c>
      <c r="P30" s="157">
        <f t="shared" si="17"/>
        <v>-2.8924191205299113E-2</v>
      </c>
      <c r="Q30" s="173"/>
      <c r="R30" s="128"/>
      <c r="S30" s="198">
        <f>-C30</f>
        <v>464.12400000000002</v>
      </c>
      <c r="T30" s="71">
        <f>-D30</f>
        <v>491.19585183813319</v>
      </c>
      <c r="U30" s="71">
        <f>-I30</f>
        <v>554.80437259698351</v>
      </c>
      <c r="V30" s="71">
        <f>-N30</f>
        <v>538.75710484245235</v>
      </c>
    </row>
    <row r="31" spans="2:22">
      <c r="B31" s="1" t="s">
        <v>65</v>
      </c>
      <c r="C31" s="67">
        <f>-'Trial Balance Jan'!E58</f>
        <v>0</v>
      </c>
      <c r="D31" s="53">
        <f>-('Trial Balance Feb'!E58-'Trial Balance Jan'!E58)</f>
        <v>0</v>
      </c>
      <c r="E31" s="53">
        <f t="shared" si="10"/>
        <v>0</v>
      </c>
      <c r="F31" s="158" t="str">
        <f t="shared" si="13"/>
        <v/>
      </c>
      <c r="G31" s="165"/>
      <c r="H31" s="145">
        <f t="shared" si="11"/>
        <v>0</v>
      </c>
      <c r="I31" s="53">
        <f>-('Trial Balance Mar'!E58-'Trial Balance Feb'!E58)</f>
        <v>0</v>
      </c>
      <c r="J31" s="53">
        <f t="shared" si="14"/>
        <v>0</v>
      </c>
      <c r="K31" s="158" t="str">
        <f t="shared" si="15"/>
        <v/>
      </c>
      <c r="L31" s="174"/>
      <c r="M31" s="145">
        <f t="shared" si="12"/>
        <v>0</v>
      </c>
      <c r="N31" s="53">
        <f>-('Trial Balance Apr'!E58-'Trial Balance Mar'!E58)</f>
        <v>0</v>
      </c>
      <c r="O31" s="53">
        <f t="shared" si="18"/>
        <v>0</v>
      </c>
      <c r="P31" s="158" t="str">
        <f t="shared" si="17"/>
        <v/>
      </c>
      <c r="Q31" s="174"/>
      <c r="R31" s="17"/>
    </row>
    <row r="32" spans="2:22">
      <c r="B32" s="1" t="s">
        <v>69</v>
      </c>
      <c r="C32" s="67">
        <f>-'Trial Balance Jan'!E59</f>
        <v>0</v>
      </c>
      <c r="D32" s="53">
        <f>-('Trial Balance Feb'!E59-'Trial Balance Jan'!E59)</f>
        <v>0</v>
      </c>
      <c r="E32" s="53">
        <f t="shared" si="10"/>
        <v>0</v>
      </c>
      <c r="F32" s="158" t="str">
        <f t="shared" si="13"/>
        <v/>
      </c>
      <c r="G32" s="165"/>
      <c r="H32" s="145">
        <f t="shared" si="11"/>
        <v>0</v>
      </c>
      <c r="I32" s="53">
        <f>-('Trial Balance Mar'!E59-'Trial Balance Feb'!E59)</f>
        <v>0</v>
      </c>
      <c r="J32" s="53">
        <f t="shared" si="14"/>
        <v>0</v>
      </c>
      <c r="K32" s="158" t="str">
        <f t="shared" si="15"/>
        <v/>
      </c>
      <c r="L32" s="174"/>
      <c r="M32" s="145">
        <f t="shared" si="12"/>
        <v>0</v>
      </c>
      <c r="N32" s="53">
        <f>-('Trial Balance Apr'!E59-'Trial Balance Mar'!E59)</f>
        <v>0</v>
      </c>
      <c r="O32" s="53">
        <f t="shared" si="18"/>
        <v>0</v>
      </c>
      <c r="P32" s="158" t="str">
        <f t="shared" si="17"/>
        <v/>
      </c>
      <c r="Q32" s="174"/>
      <c r="R32" s="17"/>
    </row>
    <row r="33" spans="2:22">
      <c r="B33" s="135" t="s">
        <v>70</v>
      </c>
      <c r="C33" s="137">
        <f>SUM(C34:C37)</f>
        <v>-423.024</v>
      </c>
      <c r="D33" s="137">
        <f>SUM(D34:D37)</f>
        <v>-418.096</v>
      </c>
      <c r="E33" s="137">
        <f t="shared" si="10"/>
        <v>-4.9279999999999973</v>
      </c>
      <c r="F33" s="159">
        <f t="shared" si="13"/>
        <v>-1.164945724119671E-2</v>
      </c>
      <c r="G33" s="167"/>
      <c r="H33" s="147">
        <f t="shared" si="11"/>
        <v>-418.096</v>
      </c>
      <c r="I33" s="137">
        <f>SUM(I34:I37)</f>
        <v>-397.43200000000013</v>
      </c>
      <c r="J33" s="137">
        <f t="shared" si="14"/>
        <v>-20.663999999999874</v>
      </c>
      <c r="K33" s="159">
        <f t="shared" si="15"/>
        <v>-4.9424055719260347E-2</v>
      </c>
      <c r="L33" s="175"/>
      <c r="M33" s="147">
        <f t="shared" si="12"/>
        <v>-397.43200000000013</v>
      </c>
      <c r="N33" s="137">
        <f>SUM(N34:N37)</f>
        <v>-401.24</v>
      </c>
      <c r="O33" s="137">
        <f t="shared" si="18"/>
        <v>3.807999999999879</v>
      </c>
      <c r="P33" s="159">
        <f t="shared" si="17"/>
        <v>9.5815133154851084E-3</v>
      </c>
      <c r="Q33" s="175"/>
      <c r="R33" s="136"/>
      <c r="S33" s="198">
        <f>-C33</f>
        <v>423.024</v>
      </c>
      <c r="T33" s="71">
        <f>-D33</f>
        <v>418.096</v>
      </c>
      <c r="U33" s="71">
        <f>-I33</f>
        <v>397.43200000000013</v>
      </c>
      <c r="V33" s="71">
        <f>-N33</f>
        <v>401.24</v>
      </c>
    </row>
    <row r="34" spans="2:22">
      <c r="B34" s="124" t="s">
        <v>653</v>
      </c>
      <c r="C34" s="120">
        <f>-'Trial Balance Jan'!E60</f>
        <v>-423.024</v>
      </c>
      <c r="D34" s="120">
        <f>-('Trial Balance Feb'!E60-'Trial Balance Jan'!E60)</f>
        <v>-418.096</v>
      </c>
      <c r="E34" s="67">
        <f t="shared" si="10"/>
        <v>-4.9279999999999973</v>
      </c>
      <c r="F34" s="158">
        <f t="shared" si="13"/>
        <v>-1.164945724119671E-2</v>
      </c>
      <c r="G34" s="165" t="s">
        <v>682</v>
      </c>
      <c r="H34" s="148">
        <f t="shared" si="11"/>
        <v>-418.096</v>
      </c>
      <c r="I34" s="120">
        <f>-('Trial Balance Mar'!E60-'Trial Balance Feb'!E60)</f>
        <v>-397.43200000000013</v>
      </c>
      <c r="J34" s="67">
        <f t="shared" si="14"/>
        <v>-20.663999999999874</v>
      </c>
      <c r="K34" s="158">
        <f t="shared" si="15"/>
        <v>-4.9424055719260347E-2</v>
      </c>
      <c r="L34" s="174" t="str">
        <f>G34</f>
        <v>The difference is due to exchange rate difference from CAD to USD</v>
      </c>
      <c r="M34" s="148">
        <f t="shared" si="12"/>
        <v>-397.43200000000013</v>
      </c>
      <c r="N34" s="120">
        <f>-('Trial Balance Apr'!E60-'Trial Balance Mar'!E60)</f>
        <v>-401.24</v>
      </c>
      <c r="O34" s="67">
        <f t="shared" si="18"/>
        <v>3.807999999999879</v>
      </c>
      <c r="P34" s="158">
        <f t="shared" si="17"/>
        <v>9.5815133154851084E-3</v>
      </c>
      <c r="Q34" s="174" t="str">
        <f>L34</f>
        <v>The difference is due to exchange rate difference from CAD to USD</v>
      </c>
      <c r="R34" s="17"/>
    </row>
    <row r="35" spans="2:22">
      <c r="B35" s="125" t="s">
        <v>654</v>
      </c>
      <c r="C35" s="121">
        <f>-'Trial Balance Jan'!E61</f>
        <v>0</v>
      </c>
      <c r="D35" s="121">
        <f>-('Trial Balance Feb'!E61-'Trial Balance Jan'!E61)</f>
        <v>0</v>
      </c>
      <c r="E35" s="67">
        <f t="shared" si="10"/>
        <v>0</v>
      </c>
      <c r="F35" s="158" t="str">
        <f t="shared" si="13"/>
        <v/>
      </c>
      <c r="G35" s="165"/>
      <c r="H35" s="149">
        <f t="shared" si="11"/>
        <v>0</v>
      </c>
      <c r="I35" s="121">
        <f>-('Trial Balance Mar'!E61-'Trial Balance Feb'!E61)</f>
        <v>0</v>
      </c>
      <c r="J35" s="67">
        <f t="shared" si="14"/>
        <v>0</v>
      </c>
      <c r="K35" s="158" t="str">
        <f t="shared" si="15"/>
        <v/>
      </c>
      <c r="L35" s="174"/>
      <c r="M35" s="149">
        <f t="shared" si="12"/>
        <v>0</v>
      </c>
      <c r="N35" s="121">
        <f>-('Trial Balance Apr'!E61-'Trial Balance Mar'!E61)</f>
        <v>0</v>
      </c>
      <c r="O35" s="67">
        <f t="shared" si="18"/>
        <v>0</v>
      </c>
      <c r="P35" s="158" t="str">
        <f t="shared" si="17"/>
        <v/>
      </c>
      <c r="Q35" s="174"/>
      <c r="R35" s="17"/>
    </row>
    <row r="36" spans="2:22">
      <c r="B36" s="125" t="s">
        <v>655</v>
      </c>
      <c r="C36" s="121">
        <f>-'Trial Balance Jan'!E62</f>
        <v>0</v>
      </c>
      <c r="D36" s="121">
        <f>-('Trial Balance Feb'!E62-'Trial Balance Jan'!E62)</f>
        <v>0</v>
      </c>
      <c r="E36" s="67">
        <f t="shared" si="10"/>
        <v>0</v>
      </c>
      <c r="F36" s="158" t="str">
        <f t="shared" si="13"/>
        <v/>
      </c>
      <c r="G36" s="165"/>
      <c r="H36" s="149">
        <f t="shared" si="11"/>
        <v>0</v>
      </c>
      <c r="I36" s="121">
        <f>-('Trial Balance Mar'!E62-'Trial Balance Feb'!E62)</f>
        <v>0</v>
      </c>
      <c r="J36" s="67">
        <f t="shared" si="14"/>
        <v>0</v>
      </c>
      <c r="K36" s="158" t="str">
        <f t="shared" si="15"/>
        <v/>
      </c>
      <c r="L36" s="174"/>
      <c r="M36" s="149">
        <f t="shared" si="12"/>
        <v>0</v>
      </c>
      <c r="N36" s="121">
        <f>-('Trial Balance Apr'!E62-'Trial Balance Mar'!E62)</f>
        <v>0</v>
      </c>
      <c r="O36" s="67">
        <f t="shared" si="18"/>
        <v>0</v>
      </c>
      <c r="P36" s="158" t="str">
        <f t="shared" si="17"/>
        <v/>
      </c>
      <c r="Q36" s="174"/>
      <c r="R36" s="17"/>
    </row>
    <row r="37" spans="2:22">
      <c r="B37" s="125" t="s">
        <v>656</v>
      </c>
      <c r="C37" s="121">
        <f>-'Trial Balance Jan'!E63</f>
        <v>0</v>
      </c>
      <c r="D37" s="121">
        <f>-('Trial Balance Feb'!E63-'Trial Balance Jan'!E63)</f>
        <v>0</v>
      </c>
      <c r="E37" s="67">
        <f t="shared" si="10"/>
        <v>0</v>
      </c>
      <c r="F37" s="158" t="str">
        <f t="shared" si="13"/>
        <v/>
      </c>
      <c r="G37" s="165"/>
      <c r="H37" s="150">
        <f t="shared" si="11"/>
        <v>0</v>
      </c>
      <c r="I37" s="121">
        <f>-('Trial Balance Mar'!E63-'Trial Balance Feb'!E63)</f>
        <v>0</v>
      </c>
      <c r="J37" s="67">
        <f t="shared" si="14"/>
        <v>0</v>
      </c>
      <c r="K37" s="158" t="str">
        <f t="shared" si="15"/>
        <v/>
      </c>
      <c r="L37" s="174"/>
      <c r="M37" s="150">
        <f t="shared" si="12"/>
        <v>0</v>
      </c>
      <c r="N37" s="121">
        <f>-('Trial Balance Apr'!E63-'Trial Balance Mar'!E63)</f>
        <v>0</v>
      </c>
      <c r="O37" s="67">
        <f t="shared" si="18"/>
        <v>0</v>
      </c>
      <c r="P37" s="158" t="str">
        <f t="shared" si="17"/>
        <v/>
      </c>
      <c r="Q37" s="174"/>
      <c r="R37" s="17"/>
    </row>
    <row r="38" spans="2:22">
      <c r="B38" s="135" t="s">
        <v>184</v>
      </c>
      <c r="C38" s="142">
        <f>SUM(C39:C41)</f>
        <v>-41.099999999999994</v>
      </c>
      <c r="D38" s="142">
        <f>SUM(D39:D41)</f>
        <v>-73.099851838133162</v>
      </c>
      <c r="E38" s="142">
        <f t="shared" si="10"/>
        <v>31.999851838133168</v>
      </c>
      <c r="F38" s="161">
        <f t="shared" si="13"/>
        <v>0.77858520287428645</v>
      </c>
      <c r="G38" s="169" t="s">
        <v>683</v>
      </c>
      <c r="H38" s="142">
        <f t="shared" si="11"/>
        <v>-73.099851838133162</v>
      </c>
      <c r="I38" s="142">
        <f>SUM(I39:I41)</f>
        <v>-157.37237259698333</v>
      </c>
      <c r="J38" s="142">
        <f t="shared" si="14"/>
        <v>84.272520758850163</v>
      </c>
      <c r="K38" s="161">
        <f t="shared" si="15"/>
        <v>1.1528411978926705</v>
      </c>
      <c r="L38" s="169" t="s">
        <v>683</v>
      </c>
      <c r="M38" s="142">
        <f t="shared" si="12"/>
        <v>-157.37237259698333</v>
      </c>
      <c r="N38" s="142">
        <f>SUM(N39:N41)</f>
        <v>-137.51710484245234</v>
      </c>
      <c r="O38" s="142">
        <f t="shared" si="18"/>
        <v>-19.855267754530985</v>
      </c>
      <c r="P38" s="161">
        <f t="shared" si="17"/>
        <v>-0.12616742968842798</v>
      </c>
      <c r="Q38" s="178"/>
      <c r="R38" s="136"/>
      <c r="S38" s="198">
        <f>-C38</f>
        <v>41.099999999999994</v>
      </c>
      <c r="T38" s="71">
        <f>-D38</f>
        <v>73.099851838133162</v>
      </c>
      <c r="U38" s="71">
        <f>-I38</f>
        <v>157.37237259698333</v>
      </c>
      <c r="V38" s="71">
        <f>-N38</f>
        <v>137.51710484245234</v>
      </c>
    </row>
    <row r="39" spans="2:22">
      <c r="B39" s="125" t="s">
        <v>661</v>
      </c>
      <c r="C39" s="121">
        <f>-'Trial Balance Jan'!E66</f>
        <v>-11.11</v>
      </c>
      <c r="D39" s="121">
        <f>-('Trial Balance Feb'!E66-'Trial Balance Jan'!E66)</f>
        <v>-11.11</v>
      </c>
      <c r="E39" s="67">
        <f t="shared" si="10"/>
        <v>0</v>
      </c>
      <c r="F39" s="158">
        <f t="shared" si="13"/>
        <v>0</v>
      </c>
      <c r="G39" s="165"/>
      <c r="H39" s="148">
        <f t="shared" si="11"/>
        <v>-11.11</v>
      </c>
      <c r="I39" s="121">
        <f>-('Trial Balance Mar'!E66-'Trial Balance Feb'!E66)</f>
        <v>-11.11</v>
      </c>
      <c r="J39" s="67">
        <f t="shared" si="14"/>
        <v>0</v>
      </c>
      <c r="K39" s="158">
        <f t="shared" si="15"/>
        <v>0</v>
      </c>
      <c r="L39" s="174"/>
      <c r="M39" s="148">
        <f t="shared" si="12"/>
        <v>-11.11</v>
      </c>
      <c r="N39" s="121">
        <f>-('Trial Balance Apr'!E66-'Trial Balance Mar'!E66)</f>
        <v>-11.11</v>
      </c>
      <c r="O39" s="67">
        <f t="shared" si="18"/>
        <v>0</v>
      </c>
      <c r="P39" s="158">
        <f t="shared" si="17"/>
        <v>0</v>
      </c>
      <c r="Q39" s="174"/>
      <c r="R39" s="17"/>
    </row>
    <row r="40" spans="2:22">
      <c r="B40" s="125" t="s">
        <v>662</v>
      </c>
      <c r="C40" s="121">
        <f>-'Trial Balance Jan'!E67</f>
        <v>0</v>
      </c>
      <c r="D40" s="121">
        <f>-('Trial Balance Feb'!E67-'Trial Balance Jan'!E67)</f>
        <v>0</v>
      </c>
      <c r="E40" s="67">
        <f t="shared" si="10"/>
        <v>0</v>
      </c>
      <c r="F40" s="158" t="str">
        <f t="shared" si="13"/>
        <v/>
      </c>
      <c r="G40" s="165"/>
      <c r="H40" s="149">
        <f t="shared" si="11"/>
        <v>0</v>
      </c>
      <c r="I40" s="121">
        <f>-('Trial Balance Mar'!E67-'Trial Balance Feb'!E67)</f>
        <v>0</v>
      </c>
      <c r="J40" s="67">
        <f t="shared" si="14"/>
        <v>0</v>
      </c>
      <c r="K40" s="158" t="str">
        <f t="shared" si="15"/>
        <v/>
      </c>
      <c r="L40" s="174"/>
      <c r="M40" s="149">
        <f t="shared" si="12"/>
        <v>0</v>
      </c>
      <c r="N40" s="121">
        <f>-('Trial Balance Apr'!E67-'Trial Balance Mar'!E67)</f>
        <v>0</v>
      </c>
      <c r="O40" s="67">
        <f t="shared" si="18"/>
        <v>0</v>
      </c>
      <c r="P40" s="158" t="str">
        <f t="shared" si="17"/>
        <v/>
      </c>
      <c r="Q40" s="174"/>
      <c r="R40" s="17"/>
    </row>
    <row r="41" spans="2:22">
      <c r="B41" s="126" t="s">
        <v>663</v>
      </c>
      <c r="C41" s="122">
        <f>-'Trial Balance Jan'!E68</f>
        <v>-29.99</v>
      </c>
      <c r="D41" s="122">
        <f>-('Trial Balance Feb'!E68-'Trial Balance Jan'!E68)</f>
        <v>-61.989851838133163</v>
      </c>
      <c r="E41" s="67">
        <f t="shared" si="10"/>
        <v>31.999851838133164</v>
      </c>
      <c r="F41" s="158">
        <v>1</v>
      </c>
      <c r="G41" s="165"/>
      <c r="H41" s="150">
        <f t="shared" si="11"/>
        <v>-61.989851838133163</v>
      </c>
      <c r="I41" s="122">
        <f>-('Trial Balance Mar'!E68-'Trial Balance Feb'!E68)</f>
        <v>-146.26237259698334</v>
      </c>
      <c r="J41" s="67">
        <f t="shared" si="14"/>
        <v>84.272520758850177</v>
      </c>
      <c r="K41" s="158">
        <v>1</v>
      </c>
      <c r="L41" s="174"/>
      <c r="M41" s="150">
        <f t="shared" si="12"/>
        <v>-146.26237259698334</v>
      </c>
      <c r="N41" s="122">
        <f>-('Trial Balance Apr'!E68-'Trial Balance Mar'!E68)</f>
        <v>-126.40710484245233</v>
      </c>
      <c r="O41" s="67">
        <f t="shared" si="18"/>
        <v>-19.855267754531013</v>
      </c>
      <c r="P41" s="158">
        <f t="shared" si="17"/>
        <v>-0.13575103016577572</v>
      </c>
      <c r="Q41" s="174"/>
      <c r="R41" s="17"/>
    </row>
    <row r="42" spans="2:22">
      <c r="B42" s="1" t="s">
        <v>80</v>
      </c>
      <c r="C42" s="67">
        <f>-'Trial Balance Jan'!E69</f>
        <v>0</v>
      </c>
      <c r="D42" s="53">
        <f>-('Trial Balance Feb'!E69-'Trial Balance Jan'!E69)</f>
        <v>0</v>
      </c>
      <c r="E42" s="53">
        <f t="shared" si="10"/>
        <v>0</v>
      </c>
      <c r="F42" s="158" t="str">
        <f t="shared" si="13"/>
        <v/>
      </c>
      <c r="G42" s="165"/>
      <c r="H42" s="145">
        <f t="shared" si="11"/>
        <v>0</v>
      </c>
      <c r="I42" s="53">
        <f>-('Trial Balance Mar'!E69-'Trial Balance Feb'!E69)</f>
        <v>0</v>
      </c>
      <c r="J42" s="53">
        <f t="shared" si="14"/>
        <v>0</v>
      </c>
      <c r="K42" s="158" t="str">
        <f t="shared" ref="K42:K56" si="20">IFERROR(-J42/H42,"")</f>
        <v/>
      </c>
      <c r="L42" s="174"/>
      <c r="M42" s="145">
        <f t="shared" si="12"/>
        <v>0</v>
      </c>
      <c r="N42" s="53">
        <f>-('Trial Balance Apr'!E69-'Trial Balance Mar'!E69)</f>
        <v>0</v>
      </c>
      <c r="O42" s="53">
        <f t="shared" si="18"/>
        <v>0</v>
      </c>
      <c r="P42" s="158" t="str">
        <f t="shared" si="17"/>
        <v/>
      </c>
      <c r="Q42" s="174"/>
      <c r="R42" s="17"/>
    </row>
    <row r="43" spans="2:22">
      <c r="B43" s="1" t="s">
        <v>81</v>
      </c>
      <c r="C43" s="67">
        <f>-'Trial Balance Jan'!E70</f>
        <v>0</v>
      </c>
      <c r="D43" s="53">
        <f>-('Trial Balance Feb'!E70-'Trial Balance Jan'!E70)</f>
        <v>0</v>
      </c>
      <c r="E43" s="53">
        <f t="shared" si="10"/>
        <v>0</v>
      </c>
      <c r="F43" s="158" t="str">
        <f t="shared" si="13"/>
        <v/>
      </c>
      <c r="G43" s="165"/>
      <c r="H43" s="145">
        <f t="shared" si="11"/>
        <v>0</v>
      </c>
      <c r="I43" s="53">
        <f>-('Trial Balance Mar'!E70-'Trial Balance Feb'!E70)</f>
        <v>0</v>
      </c>
      <c r="J43" s="53">
        <f t="shared" si="14"/>
        <v>0</v>
      </c>
      <c r="K43" s="158" t="str">
        <f t="shared" si="20"/>
        <v/>
      </c>
      <c r="L43" s="174"/>
      <c r="M43" s="145">
        <f t="shared" si="12"/>
        <v>0</v>
      </c>
      <c r="N43" s="53">
        <f>-('Trial Balance Apr'!E70-'Trial Balance Mar'!E70)</f>
        <v>0</v>
      </c>
      <c r="O43" s="53">
        <f t="shared" si="18"/>
        <v>0</v>
      </c>
      <c r="P43" s="158" t="str">
        <f t="shared" si="17"/>
        <v/>
      </c>
      <c r="Q43" s="174"/>
      <c r="R43" s="17"/>
    </row>
    <row r="44" spans="2:22">
      <c r="B44" s="1" t="s">
        <v>198</v>
      </c>
      <c r="C44" s="67">
        <f>-'Trial Balance Jan'!E71</f>
        <v>0</v>
      </c>
      <c r="D44" s="53">
        <f>-('Trial Balance Feb'!E71-'Trial Balance Jan'!E71)</f>
        <v>0</v>
      </c>
      <c r="E44" s="53">
        <f t="shared" si="10"/>
        <v>0</v>
      </c>
      <c r="F44" s="158" t="str">
        <f t="shared" si="13"/>
        <v/>
      </c>
      <c r="G44" s="165"/>
      <c r="H44" s="145">
        <f t="shared" ref="H44:H49" si="21">D44</f>
        <v>0</v>
      </c>
      <c r="I44" s="53">
        <f>-('Trial Balance Mar'!E71-'Trial Balance Feb'!E71)</f>
        <v>0</v>
      </c>
      <c r="J44" s="53">
        <f t="shared" si="14"/>
        <v>0</v>
      </c>
      <c r="K44" s="158" t="str">
        <f t="shared" si="20"/>
        <v/>
      </c>
      <c r="L44" s="174"/>
      <c r="M44" s="145">
        <f t="shared" ref="M44:M49" si="22">I44</f>
        <v>0</v>
      </c>
      <c r="N44" s="53">
        <f>-('Trial Balance Apr'!E71-'Trial Balance Mar'!E71)</f>
        <v>0</v>
      </c>
      <c r="O44" s="53">
        <f t="shared" si="18"/>
        <v>0</v>
      </c>
      <c r="P44" s="158" t="str">
        <f t="shared" si="17"/>
        <v/>
      </c>
      <c r="Q44" s="174"/>
      <c r="R44" s="17"/>
    </row>
    <row r="45" spans="2:22">
      <c r="B45" s="1" t="s">
        <v>88</v>
      </c>
      <c r="C45" s="67">
        <f>-'Trial Balance Jan'!E72</f>
        <v>0</v>
      </c>
      <c r="D45" s="53">
        <f>-('Trial Balance Feb'!E72-'Trial Balance Jan'!E72)</f>
        <v>0</v>
      </c>
      <c r="E45" s="53">
        <f t="shared" si="10"/>
        <v>0</v>
      </c>
      <c r="F45" s="158" t="str">
        <f t="shared" si="13"/>
        <v/>
      </c>
      <c r="G45" s="165"/>
      <c r="H45" s="145">
        <f t="shared" si="21"/>
        <v>0</v>
      </c>
      <c r="I45" s="53">
        <f>-('Trial Balance Mar'!E72-'Trial Balance Feb'!E72)</f>
        <v>0</v>
      </c>
      <c r="J45" s="53">
        <f t="shared" si="14"/>
        <v>0</v>
      </c>
      <c r="K45" s="158" t="str">
        <f t="shared" si="20"/>
        <v/>
      </c>
      <c r="L45" s="174"/>
      <c r="M45" s="145">
        <f t="shared" si="22"/>
        <v>0</v>
      </c>
      <c r="N45" s="53">
        <f>-('Trial Balance Apr'!E72-'Trial Balance Mar'!E72)</f>
        <v>0</v>
      </c>
      <c r="O45" s="53">
        <f t="shared" si="18"/>
        <v>0</v>
      </c>
      <c r="P45" s="158" t="str">
        <f t="shared" si="17"/>
        <v/>
      </c>
      <c r="Q45" s="174"/>
      <c r="R45" s="17"/>
    </row>
    <row r="46" spans="2:22">
      <c r="B46" s="1" t="s">
        <v>201</v>
      </c>
      <c r="C46" s="67">
        <f>-'Trial Balance Jan'!E73</f>
        <v>0</v>
      </c>
      <c r="D46" s="53">
        <f>-('Trial Balance Feb'!E73-'Trial Balance Jan'!E73)</f>
        <v>0</v>
      </c>
      <c r="E46" s="53">
        <f t="shared" si="10"/>
        <v>0</v>
      </c>
      <c r="F46" s="158" t="str">
        <f t="shared" si="13"/>
        <v/>
      </c>
      <c r="G46" s="165"/>
      <c r="H46" s="145">
        <f t="shared" si="21"/>
        <v>0</v>
      </c>
      <c r="I46" s="53">
        <f>-('Trial Balance Mar'!E73-'Trial Balance Feb'!E73)</f>
        <v>0</v>
      </c>
      <c r="J46" s="53">
        <f t="shared" si="14"/>
        <v>0</v>
      </c>
      <c r="K46" s="158" t="str">
        <f t="shared" si="20"/>
        <v/>
      </c>
      <c r="L46" s="174"/>
      <c r="M46" s="145">
        <f t="shared" si="22"/>
        <v>0</v>
      </c>
      <c r="N46" s="53">
        <f>-('Trial Balance Apr'!E73-'Trial Balance Mar'!E73)</f>
        <v>0</v>
      </c>
      <c r="O46" s="53">
        <f t="shared" si="18"/>
        <v>0</v>
      </c>
      <c r="P46" s="158" t="str">
        <f t="shared" si="17"/>
        <v/>
      </c>
      <c r="Q46" s="174"/>
      <c r="R46" s="17"/>
    </row>
    <row r="47" spans="2:22">
      <c r="B47" s="1" t="s">
        <v>204</v>
      </c>
      <c r="C47" s="67">
        <f>-'Trial Balance Jan'!E74</f>
        <v>0</v>
      </c>
      <c r="D47" s="53">
        <f>-('Trial Balance Feb'!E74-'Trial Balance Jan'!E74)</f>
        <v>0</v>
      </c>
      <c r="E47" s="53">
        <f t="shared" si="10"/>
        <v>0</v>
      </c>
      <c r="F47" s="158" t="str">
        <f t="shared" si="13"/>
        <v/>
      </c>
      <c r="G47" s="165"/>
      <c r="H47" s="145">
        <f t="shared" si="21"/>
        <v>0</v>
      </c>
      <c r="I47" s="53">
        <f>-('Trial Balance Mar'!E74-'Trial Balance Feb'!E74)</f>
        <v>0</v>
      </c>
      <c r="J47" s="53">
        <f t="shared" si="14"/>
        <v>0</v>
      </c>
      <c r="K47" s="158" t="str">
        <f t="shared" si="20"/>
        <v/>
      </c>
      <c r="L47" s="174"/>
      <c r="M47" s="145">
        <f t="shared" si="22"/>
        <v>0</v>
      </c>
      <c r="N47" s="53">
        <f>-('Trial Balance Apr'!E74-'Trial Balance Mar'!E74)</f>
        <v>0</v>
      </c>
      <c r="O47" s="53">
        <f t="shared" si="18"/>
        <v>0</v>
      </c>
      <c r="P47" s="158" t="str">
        <f t="shared" si="17"/>
        <v/>
      </c>
      <c r="Q47" s="174"/>
      <c r="R47" s="17"/>
    </row>
    <row r="48" spans="2:22">
      <c r="B48" s="1" t="s">
        <v>199</v>
      </c>
      <c r="C48" s="67">
        <f>-'Trial Balance Jan'!E75</f>
        <v>0</v>
      </c>
      <c r="D48" s="53">
        <f>-('Trial Balance Feb'!E75-'Trial Balance Jan'!E75)</f>
        <v>0</v>
      </c>
      <c r="E48" s="53">
        <f t="shared" si="10"/>
        <v>0</v>
      </c>
      <c r="F48" s="158" t="str">
        <f t="shared" si="13"/>
        <v/>
      </c>
      <c r="G48" s="165"/>
      <c r="H48" s="145">
        <f t="shared" si="21"/>
        <v>0</v>
      </c>
      <c r="I48" s="53">
        <f>-('Trial Balance Mar'!E75-'Trial Balance Feb'!E75)</f>
        <v>0</v>
      </c>
      <c r="J48" s="53">
        <f t="shared" si="14"/>
        <v>0</v>
      </c>
      <c r="K48" s="158" t="str">
        <f t="shared" si="20"/>
        <v/>
      </c>
      <c r="L48" s="174"/>
      <c r="M48" s="145">
        <f t="shared" si="22"/>
        <v>0</v>
      </c>
      <c r="N48" s="53">
        <f>-('Trial Balance Apr'!E75-'Trial Balance Mar'!E75)</f>
        <v>0</v>
      </c>
      <c r="O48" s="53">
        <f t="shared" si="18"/>
        <v>0</v>
      </c>
      <c r="P48" s="158" t="str">
        <f t="shared" si="17"/>
        <v/>
      </c>
      <c r="Q48" s="174"/>
      <c r="R48" s="17"/>
    </row>
    <row r="49" spans="2:22">
      <c r="B49" s="1" t="s">
        <v>76</v>
      </c>
      <c r="C49" s="67">
        <v>0</v>
      </c>
      <c r="D49" s="67">
        <v>0</v>
      </c>
      <c r="E49" s="67">
        <f t="shared" si="10"/>
        <v>0</v>
      </c>
      <c r="F49" s="158" t="str">
        <f t="shared" si="13"/>
        <v/>
      </c>
      <c r="G49" s="165"/>
      <c r="H49" s="145">
        <f t="shared" si="21"/>
        <v>0</v>
      </c>
      <c r="I49" s="67">
        <v>0</v>
      </c>
      <c r="J49" s="67">
        <f t="shared" si="14"/>
        <v>0</v>
      </c>
      <c r="K49" s="158" t="str">
        <f t="shared" si="20"/>
        <v/>
      </c>
      <c r="L49" s="174"/>
      <c r="M49" s="145">
        <f t="shared" si="22"/>
        <v>0</v>
      </c>
      <c r="N49" s="67">
        <v>0</v>
      </c>
      <c r="O49" s="67">
        <f t="shared" si="18"/>
        <v>0</v>
      </c>
      <c r="P49" s="158" t="str">
        <f t="shared" si="17"/>
        <v/>
      </c>
      <c r="Q49" s="174"/>
      <c r="R49" s="17"/>
    </row>
    <row r="50" spans="2:22" ht="24">
      <c r="B50" s="131" t="s">
        <v>631</v>
      </c>
      <c r="C50" s="133">
        <f>+C29+C30</f>
        <v>-447.03220908251183</v>
      </c>
      <c r="D50" s="133">
        <f>+D29+D30</f>
        <v>-577.62810070812827</v>
      </c>
      <c r="E50" s="133">
        <f t="shared" si="10"/>
        <v>130.59589162561645</v>
      </c>
      <c r="F50" s="160">
        <f t="shared" si="13"/>
        <v>0.29213978092015169</v>
      </c>
      <c r="G50" s="176" t="s">
        <v>684</v>
      </c>
      <c r="H50" s="151">
        <f t="shared" ref="H50:H56" si="23">D50</f>
        <v>-577.62810070812827</v>
      </c>
      <c r="I50" s="133">
        <f>+I29+I30</f>
        <v>-2405.4895825095837</v>
      </c>
      <c r="J50" s="133">
        <f t="shared" si="14"/>
        <v>1827.8614818014553</v>
      </c>
      <c r="K50" s="160">
        <f t="shared" si="20"/>
        <v>3.1644261758744694</v>
      </c>
      <c r="L50" s="176" t="s">
        <v>692</v>
      </c>
      <c r="M50" s="151">
        <f t="shared" ref="M50:M56" si="24">I50</f>
        <v>-2405.4895825095837</v>
      </c>
      <c r="N50" s="133">
        <f>+N29+N30</f>
        <v>-927.59194936644542</v>
      </c>
      <c r="O50" s="133">
        <f t="shared" si="18"/>
        <v>-1477.8976331431381</v>
      </c>
      <c r="P50" s="160">
        <f t="shared" si="17"/>
        <v>-0.61438538079274763</v>
      </c>
      <c r="Q50" s="176" t="s">
        <v>700</v>
      </c>
      <c r="R50" s="132"/>
    </row>
    <row r="51" spans="2:22">
      <c r="B51" s="127" t="s">
        <v>15</v>
      </c>
      <c r="C51" s="129">
        <f>SUM(C52:C53)</f>
        <v>0</v>
      </c>
      <c r="D51" s="129">
        <f>SUM(D52:D53)</f>
        <v>-20.68</v>
      </c>
      <c r="E51" s="129">
        <f t="shared" si="10"/>
        <v>20.68</v>
      </c>
      <c r="F51" s="162">
        <v>1</v>
      </c>
      <c r="G51" s="170" t="s">
        <v>686</v>
      </c>
      <c r="H51" s="152">
        <f t="shared" si="23"/>
        <v>-20.68</v>
      </c>
      <c r="I51" s="129">
        <f>SUM(I52:I53)</f>
        <v>20.68</v>
      </c>
      <c r="J51" s="129">
        <f t="shared" si="14"/>
        <v>-41.36</v>
      </c>
      <c r="K51" s="162">
        <f t="shared" si="20"/>
        <v>-2</v>
      </c>
      <c r="L51" s="179"/>
      <c r="M51" s="152">
        <f t="shared" si="24"/>
        <v>20.68</v>
      </c>
      <c r="N51" s="129">
        <f>SUM(N52:N53)</f>
        <v>0</v>
      </c>
      <c r="O51" s="129">
        <f t="shared" si="18"/>
        <v>20.68</v>
      </c>
      <c r="P51" s="162">
        <f t="shared" si="17"/>
        <v>-1</v>
      </c>
      <c r="Q51" s="179"/>
      <c r="R51" s="130"/>
      <c r="S51" s="198">
        <f>-C51</f>
        <v>0</v>
      </c>
      <c r="T51" s="71">
        <f>-D51</f>
        <v>20.68</v>
      </c>
      <c r="U51" s="71">
        <f>-I51</f>
        <v>-20.68</v>
      </c>
      <c r="V51" s="71">
        <f>-N51</f>
        <v>0</v>
      </c>
    </row>
    <row r="52" spans="2:22">
      <c r="B52" s="1" t="s">
        <v>68</v>
      </c>
      <c r="C52" s="53">
        <f>'Trial Balance Jan'!E81</f>
        <v>0</v>
      </c>
      <c r="D52" s="53">
        <f>-('Trial Balance Feb'!E81-'Trial Balance Jan'!E81)</f>
        <v>0</v>
      </c>
      <c r="E52" s="53">
        <f t="shared" si="10"/>
        <v>0</v>
      </c>
      <c r="F52" s="155" t="str">
        <f t="shared" si="13"/>
        <v/>
      </c>
      <c r="H52" s="153">
        <f t="shared" si="23"/>
        <v>0</v>
      </c>
      <c r="I52" s="53">
        <f>-('Trial Balance Mar'!E81-'Trial Balance Feb'!E81)</f>
        <v>0</v>
      </c>
      <c r="J52" s="53">
        <f t="shared" si="14"/>
        <v>0</v>
      </c>
      <c r="K52" s="155" t="str">
        <f t="shared" si="20"/>
        <v/>
      </c>
      <c r="M52" s="153">
        <f t="shared" si="24"/>
        <v>0</v>
      </c>
      <c r="N52" s="53">
        <f>-('Trial Balance Apr'!E81-'Trial Balance Mar'!E81)</f>
        <v>0</v>
      </c>
      <c r="O52" s="53">
        <f t="shared" si="18"/>
        <v>0</v>
      </c>
      <c r="P52" s="155" t="str">
        <f t="shared" si="17"/>
        <v/>
      </c>
    </row>
    <row r="53" spans="2:22">
      <c r="B53" s="1" t="s">
        <v>200</v>
      </c>
      <c r="C53" s="53">
        <f>'Trial Balance Jan'!E82</f>
        <v>0</v>
      </c>
      <c r="D53" s="53">
        <f>-('Trial Balance Feb'!E82-'Trial Balance Jan'!E82)</f>
        <v>-20.68</v>
      </c>
      <c r="E53" s="53">
        <f t="shared" si="10"/>
        <v>20.68</v>
      </c>
      <c r="F53" s="155">
        <v>1</v>
      </c>
      <c r="H53" s="153">
        <f t="shared" si="23"/>
        <v>-20.68</v>
      </c>
      <c r="I53" s="53">
        <f>-('Trial Balance Mar'!E82-'Trial Balance Feb'!E82)</f>
        <v>20.68</v>
      </c>
      <c r="J53" s="53">
        <f t="shared" si="14"/>
        <v>-41.36</v>
      </c>
      <c r="K53" s="158">
        <f t="shared" si="20"/>
        <v>-2</v>
      </c>
      <c r="M53" s="153">
        <f t="shared" si="24"/>
        <v>20.68</v>
      </c>
      <c r="N53" s="53">
        <f>-('Trial Balance Apr'!E82-'Trial Balance Mar'!E82)</f>
        <v>0</v>
      </c>
      <c r="O53" s="53">
        <f t="shared" si="18"/>
        <v>20.68</v>
      </c>
      <c r="P53" s="155">
        <f t="shared" si="17"/>
        <v>-1</v>
      </c>
    </row>
    <row r="54" spans="2:22">
      <c r="B54" s="116" t="s">
        <v>46</v>
      </c>
      <c r="C54" s="65">
        <f>C50+C51</f>
        <v>-447.03220908251183</v>
      </c>
      <c r="D54" s="65">
        <f>D50+D51</f>
        <v>-598.30810070812822</v>
      </c>
      <c r="E54" s="65">
        <f t="shared" si="10"/>
        <v>151.2758916256164</v>
      </c>
      <c r="F54" s="163">
        <f t="shared" si="13"/>
        <v>0.33840042966052669</v>
      </c>
      <c r="G54" s="172"/>
      <c r="H54" s="154">
        <f t="shared" si="23"/>
        <v>-598.30810070812822</v>
      </c>
      <c r="I54" s="65">
        <f>I50+I51</f>
        <v>-2384.8095825095838</v>
      </c>
      <c r="J54" s="65">
        <f t="shared" si="14"/>
        <v>1786.5014818014556</v>
      </c>
      <c r="K54" s="163">
        <f t="shared" si="20"/>
        <v>2.9859222692907545</v>
      </c>
      <c r="L54" s="181"/>
      <c r="M54" s="154">
        <f t="shared" si="24"/>
        <v>-2384.8095825095838</v>
      </c>
      <c r="N54" s="65">
        <f>N50+N51</f>
        <v>-927.59194936644542</v>
      </c>
      <c r="O54" s="65">
        <f t="shared" si="18"/>
        <v>-1457.2176331431383</v>
      </c>
      <c r="P54" s="163">
        <f t="shared" si="17"/>
        <v>-0.61104150361962162</v>
      </c>
      <c r="Q54" s="181"/>
      <c r="R54" s="118"/>
    </row>
    <row r="55" spans="2:22">
      <c r="B55" s="1" t="s">
        <v>16</v>
      </c>
      <c r="C55" s="58">
        <f>'R. P&amp;L Jan'!E18</f>
        <v>0</v>
      </c>
      <c r="D55" s="58">
        <f>'R. P&amp;L Feb'!E18-'R. P&amp;L Jan'!E18</f>
        <v>0</v>
      </c>
      <c r="E55" s="58">
        <f t="shared" si="10"/>
        <v>0</v>
      </c>
      <c r="F55" s="155" t="str">
        <f t="shared" si="13"/>
        <v/>
      </c>
      <c r="H55" s="153">
        <f t="shared" si="23"/>
        <v>0</v>
      </c>
      <c r="I55" s="58">
        <f>'R. P&amp;L Mar'!E18-C55-D55</f>
        <v>0</v>
      </c>
      <c r="J55" s="58">
        <f t="shared" si="14"/>
        <v>0</v>
      </c>
      <c r="K55" s="155" t="str">
        <f t="shared" si="20"/>
        <v/>
      </c>
      <c r="M55" s="153">
        <f t="shared" si="24"/>
        <v>0</v>
      </c>
      <c r="N55" s="58">
        <f>'R. P&amp;L Apr'!E18-I55-D55-C55</f>
        <v>0</v>
      </c>
      <c r="O55" s="58">
        <f t="shared" si="18"/>
        <v>0</v>
      </c>
      <c r="P55" s="155" t="str">
        <f t="shared" si="17"/>
        <v/>
      </c>
    </row>
    <row r="56" spans="2:22" ht="24">
      <c r="B56" s="131" t="s">
        <v>632</v>
      </c>
      <c r="C56" s="133">
        <f>SUM(C54:C55)</f>
        <v>-447.03220908251183</v>
      </c>
      <c r="D56" s="133">
        <f>SUM(D54:D55)</f>
        <v>-598.30810070812822</v>
      </c>
      <c r="E56" s="133">
        <f t="shared" si="10"/>
        <v>151.2758916256164</v>
      </c>
      <c r="F56" s="160">
        <f t="shared" si="13"/>
        <v>0.33840042966052669</v>
      </c>
      <c r="G56" s="176" t="s">
        <v>687</v>
      </c>
      <c r="H56" s="151">
        <f t="shared" si="23"/>
        <v>-598.30810070812822</v>
      </c>
      <c r="I56" s="133">
        <f>SUM(I54:I55)</f>
        <v>-2384.8095825095838</v>
      </c>
      <c r="J56" s="133">
        <f t="shared" si="14"/>
        <v>1786.5014818014556</v>
      </c>
      <c r="K56" s="160">
        <f t="shared" si="20"/>
        <v>2.9859222692907545</v>
      </c>
      <c r="L56" s="176" t="s">
        <v>693</v>
      </c>
      <c r="M56" s="151">
        <f t="shared" si="24"/>
        <v>-2384.8095825095838</v>
      </c>
      <c r="N56" s="133">
        <f>SUM(N54:N55)</f>
        <v>-927.59194936644542</v>
      </c>
      <c r="O56" s="133">
        <f t="shared" si="18"/>
        <v>-1457.2176331431383</v>
      </c>
      <c r="P56" s="160">
        <f t="shared" si="17"/>
        <v>-0.61104150361962162</v>
      </c>
      <c r="Q56" s="176" t="s">
        <v>701</v>
      </c>
      <c r="R56" s="132"/>
    </row>
    <row r="57" spans="2:22">
      <c r="C57" s="58"/>
      <c r="D57" s="58"/>
      <c r="E57" s="58"/>
      <c r="I57" s="58"/>
      <c r="J57" s="58"/>
      <c r="N57" s="58"/>
      <c r="O57" s="58"/>
    </row>
  </sheetData>
  <mergeCells count="3">
    <mergeCell ref="E5:F5"/>
    <mergeCell ref="J5:K5"/>
    <mergeCell ref="O5:P5"/>
  </mergeCells>
  <pageMargins left="0.2" right="0.17" top="1" bottom="0.4" header="0" footer="0"/>
  <pageSetup scale="70" orientation="landscape" r:id="rId1"/>
  <headerFooter alignWithMargins="0"/>
  <colBreaks count="2" manualBreakCount="2">
    <brk id="7" max="56" man="1"/>
    <brk id="12" max="56" man="1"/>
  </colBreaks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theme="5" tint="-0.249977111117893"/>
  </sheetPr>
  <dimension ref="B1:M56"/>
  <sheetViews>
    <sheetView view="pageBreakPreview" zoomScaleSheetLayoutView="100" workbookViewId="0">
      <selection activeCell="N37" sqref="N37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1.28515625" style="9" customWidth="1"/>
    <col min="4" max="4" width="12.7109375" style="14" customWidth="1"/>
    <col min="5" max="5" width="1.28515625" style="9" customWidth="1"/>
    <col min="6" max="6" width="12.7109375" style="14" customWidth="1"/>
    <col min="7" max="7" width="1.28515625" style="9" customWidth="1"/>
    <col min="8" max="8" width="12.7109375" style="14" customWidth="1"/>
    <col min="9" max="9" width="1.28515625" style="9" customWidth="1"/>
    <col min="10" max="10" width="12.7109375" style="14" customWidth="1"/>
    <col min="11" max="11" width="1.28515625" style="9" customWidth="1"/>
    <col min="12" max="12" width="12.7109375" style="14" customWidth="1"/>
    <col min="13" max="16384" width="9.140625" style="1"/>
  </cols>
  <sheetData>
    <row r="1" spans="2:12">
      <c r="B1" s="73" t="str">
        <f>'R. BS Jan'!B1</f>
        <v>ESCAPE SWIMWEAR</v>
      </c>
    </row>
    <row r="2" spans="2:12">
      <c r="B2" s="2" t="s">
        <v>10</v>
      </c>
    </row>
    <row r="3" spans="2:12">
      <c r="B3" s="2" t="s">
        <v>625</v>
      </c>
    </row>
    <row r="4" spans="2:12">
      <c r="B4" s="2" t="s">
        <v>636</v>
      </c>
    </row>
    <row r="5" spans="2:12">
      <c r="C5" s="30"/>
      <c r="D5" s="46">
        <v>43848</v>
      </c>
      <c r="E5" s="30"/>
      <c r="F5" s="46">
        <v>43879</v>
      </c>
      <c r="G5" s="30"/>
      <c r="H5" s="46">
        <v>43908</v>
      </c>
      <c r="I5" s="30"/>
      <c r="J5" s="46">
        <v>43939</v>
      </c>
      <c r="K5" s="30"/>
      <c r="L5" s="46" t="s">
        <v>37</v>
      </c>
    </row>
    <row r="6" spans="2:12">
      <c r="D6" s="31"/>
      <c r="F6" s="31"/>
      <c r="H6" s="31"/>
      <c r="J6" s="31"/>
      <c r="L6" s="31"/>
    </row>
    <row r="8" spans="2:12">
      <c r="D8" s="22"/>
      <c r="F8" s="22"/>
      <c r="H8" s="22"/>
      <c r="J8" s="22"/>
      <c r="L8" s="22"/>
    </row>
    <row r="9" spans="2:12">
      <c r="B9" s="127" t="s">
        <v>206</v>
      </c>
      <c r="C9" s="128"/>
      <c r="D9" s="129">
        <f>SUM(D10:D12)</f>
        <v>1156.7999999999997</v>
      </c>
      <c r="E9" s="128"/>
      <c r="F9" s="129">
        <f>SUM(F10:F12)</f>
        <v>517.54</v>
      </c>
      <c r="G9" s="128"/>
      <c r="H9" s="129">
        <f>SUM(H10:H12)</f>
        <v>1815.3099999999995</v>
      </c>
      <c r="I9" s="128"/>
      <c r="J9" s="129">
        <f>SUM(J10:J12)</f>
        <v>2118.4899999999993</v>
      </c>
      <c r="K9" s="128"/>
      <c r="L9" s="129">
        <f>SUM(L10:L12)</f>
        <v>5608.1399999999985</v>
      </c>
    </row>
    <row r="10" spans="2:12">
      <c r="B10" s="1" t="s">
        <v>194</v>
      </c>
      <c r="C10" s="17"/>
      <c r="D10" s="53">
        <f>-'Trial Balance Jan'!F30</f>
        <v>4259.49</v>
      </c>
      <c r="E10" s="17"/>
      <c r="F10" s="53">
        <f>-('Trial Balance Feb'!F30-'Trial Balance Jan'!F30)</f>
        <v>1100</v>
      </c>
      <c r="G10" s="17"/>
      <c r="H10" s="53">
        <f>-('Trial Balance Mar'!F30-'Trial Balance Feb'!F30)</f>
        <v>3367.7999999999993</v>
      </c>
      <c r="I10" s="17"/>
      <c r="J10" s="53">
        <f>-('Trial Balance Apr'!F30-'Trial Balance Mar'!F30)</f>
        <v>6858.85</v>
      </c>
      <c r="K10" s="17"/>
      <c r="L10" s="53">
        <f>SUM(D10:J10)</f>
        <v>15586.14</v>
      </c>
    </row>
    <row r="11" spans="2:12">
      <c r="B11" s="1" t="s">
        <v>202</v>
      </c>
      <c r="C11" s="17"/>
      <c r="D11" s="53">
        <f>-'Trial Balance Jan'!E31</f>
        <v>-3352.1</v>
      </c>
      <c r="E11" s="17"/>
      <c r="F11" s="53">
        <f>-('Trial Balance Feb'!E31-'Trial Balance Jan'!E31)</f>
        <v>-653</v>
      </c>
      <c r="G11" s="17"/>
      <c r="H11" s="53">
        <f>-('Trial Balance Mar'!E31-'Trial Balance Feb'!E31)</f>
        <v>-1775.1399999999999</v>
      </c>
      <c r="I11" s="17"/>
      <c r="J11" s="53">
        <f>-('Trial Balance Apr'!E31-'Trial Balance Mar'!E31)</f>
        <v>-5072.5500000000011</v>
      </c>
      <c r="K11" s="17"/>
      <c r="L11" s="53">
        <f>SUM(D11:J11)</f>
        <v>-10852.79</v>
      </c>
    </row>
    <row r="12" spans="2:12">
      <c r="B12" s="1" t="s">
        <v>618</v>
      </c>
      <c r="C12" s="17"/>
      <c r="D12" s="53">
        <f>-'Trial Balance Jan'!F32</f>
        <v>249.40999999999997</v>
      </c>
      <c r="E12" s="17"/>
      <c r="F12" s="53">
        <f>-('Trial Balance Feb'!F32-'Trial Balance Jan'!F32)</f>
        <v>70.539999999999964</v>
      </c>
      <c r="G12" s="17"/>
      <c r="H12" s="53">
        <f>-('Trial Balance Mar'!F32-'Trial Balance Feb'!F32)</f>
        <v>222.64999999999998</v>
      </c>
      <c r="I12" s="17"/>
      <c r="J12" s="53">
        <f>-('Trial Balance Apr'!F32-'Trial Balance Mar'!F32)</f>
        <v>332.19000000000005</v>
      </c>
      <c r="K12" s="17"/>
      <c r="L12" s="53">
        <f>SUM(D12:J12)</f>
        <v>874.79</v>
      </c>
    </row>
    <row r="13" spans="2:12">
      <c r="B13" s="127" t="s">
        <v>12</v>
      </c>
      <c r="C13" s="128"/>
      <c r="D13" s="129">
        <f>SUM(D14:D16)+SUM(D20:D21)+D27</f>
        <v>-2331.708209082512</v>
      </c>
      <c r="E13" s="128"/>
      <c r="F13" s="129">
        <f>SUM(F14:F16)+SUM(F20:F21)+F27</f>
        <v>-843.78224886999499</v>
      </c>
      <c r="G13" s="128"/>
      <c r="H13" s="129">
        <f>SUM(H14:H16)+SUM(H20:H21)+H27</f>
        <v>-4405.4552099125995</v>
      </c>
      <c r="I13" s="128"/>
      <c r="J13" s="129">
        <f>SUM(J14:J16)+SUM(J20:J21)+J27</f>
        <v>-4132.2148445239927</v>
      </c>
      <c r="K13" s="128"/>
      <c r="L13" s="129">
        <f>SUM(L14:L16)+SUM(L20:L21)+L27</f>
        <v>-11713.160512389099</v>
      </c>
    </row>
    <row r="14" spans="2:12">
      <c r="B14" s="1" t="s">
        <v>195</v>
      </c>
      <c r="C14" s="17"/>
      <c r="D14" s="67">
        <f>-'Trial Balance Jan'!E38</f>
        <v>-603.90147783251234</v>
      </c>
      <c r="E14" s="17"/>
      <c r="F14" s="53">
        <f>-('Trial Balance Feb'!E38-'Trial Balance Jan'!E38)</f>
        <v>-150.97536945812806</v>
      </c>
      <c r="G14" s="17"/>
      <c r="H14" s="53">
        <f>-('Trial Balance Mar'!E38-'Trial Balance Feb'!E38)</f>
        <v>-559.56085125958202</v>
      </c>
      <c r="I14" s="17"/>
      <c r="J14" s="53">
        <f>-('Trial Balance Apr'!E38-'Trial Balance Mar'!E38)</f>
        <v>-802.85521811644435</v>
      </c>
      <c r="K14" s="17"/>
      <c r="L14" s="53">
        <f t="shared" ref="L14:L27" si="0">SUM(D14:J14)</f>
        <v>-2117.2929166666668</v>
      </c>
    </row>
    <row r="15" spans="2:12">
      <c r="B15" s="1" t="s">
        <v>205</v>
      </c>
      <c r="C15" s="17"/>
      <c r="D15" s="67">
        <f>-'Trial Balance Jan'!E39</f>
        <v>0</v>
      </c>
      <c r="E15" s="17"/>
      <c r="F15" s="53">
        <f>-('Trial Balance Feb'!E39-'Trial Balance Jan'!E39)</f>
        <v>0</v>
      </c>
      <c r="G15" s="17"/>
      <c r="H15" s="53">
        <f>-('Trial Balance Mar'!E39-'Trial Balance Feb'!E39)</f>
        <v>0</v>
      </c>
      <c r="I15" s="17"/>
      <c r="J15" s="53">
        <f>-('Trial Balance Apr'!E39-'Trial Balance Mar'!E39)</f>
        <v>-216.2</v>
      </c>
      <c r="K15" s="17"/>
      <c r="L15" s="53">
        <f t="shared" si="0"/>
        <v>-216.2</v>
      </c>
    </row>
    <row r="16" spans="2:12">
      <c r="B16" s="139" t="s">
        <v>196</v>
      </c>
      <c r="C16" s="136"/>
      <c r="D16" s="137">
        <f>SUM(D17:D19)</f>
        <v>-1500</v>
      </c>
      <c r="E16" s="136"/>
      <c r="F16" s="137">
        <f>SUM(F17:F19)</f>
        <v>-449.89014816186693</v>
      </c>
      <c r="G16" s="136"/>
      <c r="H16" s="137">
        <f>SUM(H17:H19)</f>
        <v>-2323.6476274030169</v>
      </c>
      <c r="I16" s="136"/>
      <c r="J16" s="137">
        <f>SUM(J17:J19)</f>
        <v>-1351.8128951575482</v>
      </c>
      <c r="K16" s="136"/>
      <c r="L16" s="137">
        <f>SUM(L17:L19)</f>
        <v>-5625.3506707224324</v>
      </c>
    </row>
    <row r="17" spans="2:12">
      <c r="B17" s="124" t="s">
        <v>658</v>
      </c>
      <c r="C17" s="17"/>
      <c r="D17" s="121">
        <f>-'Trial Balance Jan'!E40</f>
        <v>-1500</v>
      </c>
      <c r="E17" s="17"/>
      <c r="F17" s="121">
        <f>-('Trial Balance Feb'!E40-'Trial Balance Jan'!E40)</f>
        <v>-288.70000000000005</v>
      </c>
      <c r="G17" s="17"/>
      <c r="H17" s="121">
        <f>-('Trial Balance Mar'!E40-'Trial Balance Feb'!E40)</f>
        <v>-1946.4200000000003</v>
      </c>
      <c r="I17" s="17"/>
      <c r="J17" s="121">
        <f>-('Trial Balance Apr'!E40-'Trial Balance Mar'!E40)</f>
        <v>-665.00000000000045</v>
      </c>
      <c r="K17" s="17"/>
      <c r="L17" s="120">
        <f t="shared" si="0"/>
        <v>-4400.1200000000008</v>
      </c>
    </row>
    <row r="18" spans="2:12">
      <c r="B18" s="125" t="s">
        <v>659</v>
      </c>
      <c r="C18" s="17"/>
      <c r="D18" s="121">
        <f>-'Trial Balance Jan'!E41</f>
        <v>0</v>
      </c>
      <c r="E18" s="17"/>
      <c r="F18" s="121">
        <f>-('Trial Balance Feb'!E41-'Trial Balance Jan'!E41)</f>
        <v>0</v>
      </c>
      <c r="G18" s="17"/>
      <c r="H18" s="121">
        <f>-('Trial Balance Mar'!E41-'Trial Balance Feb'!E41)</f>
        <v>-118.4</v>
      </c>
      <c r="I18" s="17"/>
      <c r="J18" s="121">
        <f>-('Trial Balance Apr'!E41-'Trial Balance Mar'!E41)</f>
        <v>-216.20000000000002</v>
      </c>
      <c r="K18" s="17"/>
      <c r="L18" s="121">
        <f t="shared" si="0"/>
        <v>-334.6</v>
      </c>
    </row>
    <row r="19" spans="2:12">
      <c r="B19" s="126" t="s">
        <v>660</v>
      </c>
      <c r="C19" s="17"/>
      <c r="D19" s="122">
        <f>-'Trial Balance Jan'!E42</f>
        <v>0</v>
      </c>
      <c r="E19" s="17"/>
      <c r="F19" s="122">
        <f>-('Trial Balance Feb'!E42-'Trial Balance Jan'!E42)</f>
        <v>-161.19014816186686</v>
      </c>
      <c r="G19" s="17"/>
      <c r="H19" s="122">
        <f>-('Trial Balance Mar'!E42-'Trial Balance Feb'!E42)</f>
        <v>-258.82762740301666</v>
      </c>
      <c r="I19" s="17"/>
      <c r="J19" s="122">
        <f>-('Trial Balance Apr'!E42-'Trial Balance Mar'!E42)</f>
        <v>-470.61289515754771</v>
      </c>
      <c r="K19" s="17"/>
      <c r="L19" s="122">
        <f t="shared" si="0"/>
        <v>-890.6306707224312</v>
      </c>
    </row>
    <row r="20" spans="2:12">
      <c r="B20" s="1" t="s">
        <v>634</v>
      </c>
      <c r="C20" s="17"/>
      <c r="D20" s="67">
        <f>-'Trial Balance Jan'!E43</f>
        <v>-228.10673125000002</v>
      </c>
      <c r="E20" s="17"/>
      <c r="F20" s="53">
        <f>-('Trial Balance Feb'!E43-'Trial Balance Jan'!E43)</f>
        <v>-228.10673125000002</v>
      </c>
      <c r="G20" s="17"/>
      <c r="H20" s="53">
        <f>-('Trial Balance Mar'!E43-'Trial Balance Feb'!E43)</f>
        <v>-228.10673125</v>
      </c>
      <c r="I20" s="17"/>
      <c r="J20" s="53">
        <f>-('Trial Balance Apr'!E43-'Trial Balance Mar'!E43)</f>
        <v>-228.10673125000005</v>
      </c>
      <c r="K20" s="17"/>
      <c r="L20" s="53">
        <f t="shared" si="0"/>
        <v>-912.4269250000001</v>
      </c>
    </row>
    <row r="21" spans="2:12">
      <c r="B21" s="135" t="s">
        <v>197</v>
      </c>
      <c r="C21" s="136"/>
      <c r="D21" s="182">
        <f>SUM(D22:D26)</f>
        <v>0</v>
      </c>
      <c r="E21" s="136"/>
      <c r="F21" s="182">
        <f>SUM(F22:F26)</f>
        <v>0</v>
      </c>
      <c r="G21" s="136"/>
      <c r="H21" s="182">
        <f>SUM(H22:H26)</f>
        <v>-1243.26</v>
      </c>
      <c r="I21" s="136"/>
      <c r="J21" s="182">
        <f>SUM(J22:J26)</f>
        <v>-1533.24</v>
      </c>
      <c r="K21" s="136"/>
      <c r="L21" s="137">
        <f t="shared" si="0"/>
        <v>-2776.5</v>
      </c>
    </row>
    <row r="22" spans="2:12">
      <c r="B22" s="124" t="str">
        <f>'Trial Balance Apr'!D43</f>
        <v>Delivery Outward Charges</v>
      </c>
      <c r="C22" s="17"/>
      <c r="D22" s="120">
        <f>-'Trial Balance Jan'!E44</f>
        <v>0</v>
      </c>
      <c r="E22" s="17"/>
      <c r="F22" s="120">
        <f>-('Trial Balance Feb'!E44-'Trial Balance Jan'!E44)</f>
        <v>0</v>
      </c>
      <c r="G22" s="17"/>
      <c r="H22" s="120">
        <f>-('Trial Balance Mar'!E44-'Trial Balance Feb'!E44)</f>
        <v>-1243.26</v>
      </c>
      <c r="I22" s="17"/>
      <c r="J22" s="120">
        <f>-('Trial Balance Apr'!E44-'Trial Balance Mar'!E44)</f>
        <v>-1533.24</v>
      </c>
      <c r="K22" s="17"/>
      <c r="L22" s="120">
        <f t="shared" si="0"/>
        <v>-2776.5</v>
      </c>
    </row>
    <row r="23" spans="2:12">
      <c r="B23" s="125" t="str">
        <f>'Trial Balance Apr'!D44</f>
        <v>Advertisement and Marketing - Facebook Ads</v>
      </c>
      <c r="C23" s="17"/>
      <c r="D23" s="121">
        <f>-'Trial Balance Jan'!E45</f>
        <v>0</v>
      </c>
      <c r="E23" s="17"/>
      <c r="F23" s="121">
        <f>-('Trial Balance Feb'!E45-'Trial Balance Jan'!E45)</f>
        <v>0</v>
      </c>
      <c r="G23" s="17"/>
      <c r="H23" s="121">
        <f>-('Trial Balance Mar'!E45-'Trial Balance Feb'!E45)</f>
        <v>0</v>
      </c>
      <c r="I23" s="17"/>
      <c r="J23" s="121">
        <f>-('Trial Balance Apr'!E45-'Trial Balance Mar'!E45)</f>
        <v>0</v>
      </c>
      <c r="K23" s="17"/>
      <c r="L23" s="121">
        <f t="shared" si="0"/>
        <v>0</v>
      </c>
    </row>
    <row r="24" spans="2:12">
      <c r="B24" s="125" t="str">
        <f>'Trial Balance Apr'!D45</f>
        <v>Advertisement and Marketing - Instagram Ads</v>
      </c>
      <c r="C24" s="17"/>
      <c r="D24" s="121">
        <f>-'Trial Balance Jan'!E46</f>
        <v>0</v>
      </c>
      <c r="E24" s="17"/>
      <c r="F24" s="121">
        <f>-('Trial Balance Feb'!E46-'Trial Balance Jan'!E46)</f>
        <v>0</v>
      </c>
      <c r="G24" s="17"/>
      <c r="H24" s="121">
        <f>-('Trial Balance Mar'!E46-'Trial Balance Feb'!E46)</f>
        <v>0</v>
      </c>
      <c r="I24" s="17"/>
      <c r="J24" s="121">
        <f>-('Trial Balance Apr'!E46-'Trial Balance Mar'!E46)</f>
        <v>0</v>
      </c>
      <c r="K24" s="17"/>
      <c r="L24" s="121">
        <f t="shared" si="0"/>
        <v>0</v>
      </c>
    </row>
    <row r="25" spans="2:12">
      <c r="B25" s="125" t="str">
        <f>'Trial Balance Apr'!D46</f>
        <v>Advertisement and Marketing - Instagram Influencers</v>
      </c>
      <c r="C25" s="17"/>
      <c r="D25" s="121">
        <f>-'Trial Balance Jan'!E47</f>
        <v>0</v>
      </c>
      <c r="E25" s="17"/>
      <c r="F25" s="121">
        <f>-('Trial Balance Feb'!E47-'Trial Balance Jan'!E47)</f>
        <v>0</v>
      </c>
      <c r="G25" s="17"/>
      <c r="H25" s="121">
        <f>-('Trial Balance Mar'!E47-'Trial Balance Feb'!E47)</f>
        <v>0</v>
      </c>
      <c r="I25" s="17"/>
      <c r="J25" s="121">
        <f>-('Trial Balance Apr'!E47-'Trial Balance Mar'!E47)</f>
        <v>0</v>
      </c>
      <c r="K25" s="17"/>
      <c r="L25" s="121">
        <f t="shared" si="0"/>
        <v>0</v>
      </c>
    </row>
    <row r="26" spans="2:12">
      <c r="B26" s="126" t="str">
        <f>'Trial Balance Apr'!D47</f>
        <v>Advertisement and Marketing - Youtube Influencers</v>
      </c>
      <c r="C26" s="17"/>
      <c r="D26" s="122">
        <f>-'Trial Balance Jan'!E48</f>
        <v>0</v>
      </c>
      <c r="E26" s="17"/>
      <c r="F26" s="122">
        <f>-('Trial Balance Feb'!E48-'Trial Balance Jan'!E48)</f>
        <v>0</v>
      </c>
      <c r="G26" s="17"/>
      <c r="H26" s="122">
        <f>-('Trial Balance Mar'!E48-'Trial Balance Feb'!E48)</f>
        <v>0</v>
      </c>
      <c r="I26" s="17"/>
      <c r="J26" s="122">
        <f>-('Trial Balance Apr'!E48-'Trial Balance Mar'!E48)</f>
        <v>0</v>
      </c>
      <c r="K26" s="17"/>
      <c r="L26" s="122">
        <f t="shared" si="0"/>
        <v>0</v>
      </c>
    </row>
    <row r="27" spans="2:12">
      <c r="B27" s="1" t="s">
        <v>203</v>
      </c>
      <c r="C27" s="17"/>
      <c r="D27" s="67">
        <f>-'Trial Balance Jan'!E49</f>
        <v>0.29999999999999982</v>
      </c>
      <c r="E27" s="17"/>
      <c r="F27" s="53">
        <f>-('Trial Balance Feb'!E49-'Trial Balance Jan'!E49)</f>
        <v>-14.809999999999992</v>
      </c>
      <c r="G27" s="17"/>
      <c r="H27" s="53">
        <f>-('Trial Balance Mar'!E49-'Trial Balance Feb'!E49)</f>
        <v>-50.879999999999995</v>
      </c>
      <c r="I27" s="17"/>
      <c r="J27" s="53">
        <f>-('Trial Balance Apr'!E49-'Trial Balance Mar'!E49)</f>
        <v>0</v>
      </c>
      <c r="K27" s="17"/>
      <c r="L27" s="53">
        <f t="shared" si="0"/>
        <v>-65.389999999999986</v>
      </c>
    </row>
    <row r="28" spans="2:12">
      <c r="B28" s="131" t="s">
        <v>630</v>
      </c>
      <c r="C28" s="132"/>
      <c r="D28" s="133">
        <f>D9+D13</f>
        <v>-1174.9082090825123</v>
      </c>
      <c r="E28" s="132"/>
      <c r="F28" s="133">
        <f>F9+F13</f>
        <v>-326.24224886999502</v>
      </c>
      <c r="G28" s="132"/>
      <c r="H28" s="133">
        <f>H9+H13</f>
        <v>-2590.1452099126</v>
      </c>
      <c r="I28" s="132"/>
      <c r="J28" s="133">
        <f>J9+J13</f>
        <v>-2013.7248445239934</v>
      </c>
      <c r="K28" s="132"/>
      <c r="L28" s="133">
        <f>L9+L13</f>
        <v>-6105.0205123891001</v>
      </c>
    </row>
    <row r="29" spans="2:12">
      <c r="B29" s="127" t="s">
        <v>14</v>
      </c>
      <c r="C29" s="128"/>
      <c r="D29" s="129">
        <f>SUM(D30:D32)+D37+SUM(D41:D48)</f>
        <v>-464.12400000000002</v>
      </c>
      <c r="E29" s="128"/>
      <c r="F29" s="129">
        <f>SUM(F30:F32)+F37+SUM(F41:F48)</f>
        <v>-491.19585183813319</v>
      </c>
      <c r="G29" s="128"/>
      <c r="H29" s="129">
        <f>SUM(H30:H32)+H37+SUM(H41:H48)</f>
        <v>-554.80437259698351</v>
      </c>
      <c r="I29" s="128"/>
      <c r="J29" s="129">
        <f>SUM(J30:J32)+J37+SUM(J41:J48)</f>
        <v>-538.75710484245235</v>
      </c>
      <c r="K29" s="128"/>
      <c r="L29" s="129">
        <f>SUM(L30:L32)+L37+SUM(L41:L48)</f>
        <v>-2048.881329277569</v>
      </c>
    </row>
    <row r="30" spans="2:12">
      <c r="B30" s="1" t="s">
        <v>65</v>
      </c>
      <c r="C30" s="17"/>
      <c r="D30" s="67">
        <f>-'Trial Balance Jan'!E58</f>
        <v>0</v>
      </c>
      <c r="E30" s="17"/>
      <c r="F30" s="53">
        <f>-('Trial Balance Feb'!E58-'Trial Balance Jan'!E58)</f>
        <v>0</v>
      </c>
      <c r="G30" s="17"/>
      <c r="H30" s="53">
        <f>-('Trial Balance Mar'!E58-'Trial Balance Feb'!E58)</f>
        <v>0</v>
      </c>
      <c r="I30" s="17"/>
      <c r="J30" s="53">
        <f>-('Trial Balance Apr'!E58-'Trial Balance Mar'!E58)</f>
        <v>0</v>
      </c>
      <c r="K30" s="17"/>
      <c r="L30" s="53">
        <f t="shared" ref="L30:L47" si="1">SUM(D30:J30)</f>
        <v>0</v>
      </c>
    </row>
    <row r="31" spans="2:12">
      <c r="B31" s="1" t="s">
        <v>69</v>
      </c>
      <c r="C31" s="17"/>
      <c r="D31" s="67">
        <f>-'Trial Balance Jan'!E59</f>
        <v>0</v>
      </c>
      <c r="E31" s="17"/>
      <c r="F31" s="53">
        <f>-('Trial Balance Feb'!E59-'Trial Balance Jan'!E59)</f>
        <v>0</v>
      </c>
      <c r="G31" s="17"/>
      <c r="H31" s="53">
        <f>-('Trial Balance Mar'!E59-'Trial Balance Feb'!E59)</f>
        <v>0</v>
      </c>
      <c r="I31" s="17"/>
      <c r="J31" s="53">
        <f>-('Trial Balance Apr'!E59-'Trial Balance Mar'!E59)</f>
        <v>0</v>
      </c>
      <c r="K31" s="17"/>
      <c r="L31" s="53">
        <f t="shared" si="1"/>
        <v>0</v>
      </c>
    </row>
    <row r="32" spans="2:12">
      <c r="B32" s="135" t="s">
        <v>70</v>
      </c>
      <c r="C32" s="136"/>
      <c r="D32" s="137">
        <f>SUM(D33:D36)</f>
        <v>-423.024</v>
      </c>
      <c r="E32" s="136"/>
      <c r="F32" s="137">
        <f>SUM(F33:F36)</f>
        <v>-418.096</v>
      </c>
      <c r="G32" s="136"/>
      <c r="H32" s="137">
        <f>SUM(H33:H36)</f>
        <v>-397.43200000000013</v>
      </c>
      <c r="I32" s="136"/>
      <c r="J32" s="137">
        <f>SUM(J33:J36)</f>
        <v>-401.24</v>
      </c>
      <c r="K32" s="136"/>
      <c r="L32" s="137">
        <f t="shared" ref="L32:L37" si="2">SUM(D32:J32)</f>
        <v>-1639.7920000000001</v>
      </c>
    </row>
    <row r="33" spans="2:12">
      <c r="B33" s="124" t="s">
        <v>653</v>
      </c>
      <c r="C33" s="17"/>
      <c r="D33" s="120">
        <f>-'Trial Balance Jan'!E60</f>
        <v>-423.024</v>
      </c>
      <c r="E33" s="17"/>
      <c r="F33" s="120">
        <f>-('Trial Balance Feb'!E60-'Trial Balance Jan'!E60)</f>
        <v>-418.096</v>
      </c>
      <c r="G33" s="17"/>
      <c r="H33" s="120">
        <f>-('Trial Balance Mar'!E60-'Trial Balance Feb'!E60)</f>
        <v>-397.43200000000013</v>
      </c>
      <c r="I33" s="17"/>
      <c r="J33" s="120">
        <f>-('Trial Balance Apr'!E60-'Trial Balance Mar'!E60)</f>
        <v>-401.24</v>
      </c>
      <c r="K33" s="17"/>
      <c r="L33" s="123">
        <f t="shared" si="2"/>
        <v>-1639.7920000000001</v>
      </c>
    </row>
    <row r="34" spans="2:12">
      <c r="B34" s="125" t="s">
        <v>654</v>
      </c>
      <c r="C34" s="17"/>
      <c r="D34" s="121">
        <f>-'Trial Balance Jan'!E61</f>
        <v>0</v>
      </c>
      <c r="E34" s="17"/>
      <c r="F34" s="121">
        <f>-('Trial Balance Feb'!E61-'Trial Balance Jan'!E61)</f>
        <v>0</v>
      </c>
      <c r="G34" s="17"/>
      <c r="H34" s="121">
        <f>-('Trial Balance Mar'!E61-'Trial Balance Feb'!E61)</f>
        <v>0</v>
      </c>
      <c r="I34" s="17"/>
      <c r="J34" s="121">
        <f>-('Trial Balance Apr'!E61-'Trial Balance Mar'!E61)</f>
        <v>0</v>
      </c>
      <c r="K34" s="17"/>
      <c r="L34" s="121">
        <f t="shared" si="2"/>
        <v>0</v>
      </c>
    </row>
    <row r="35" spans="2:12">
      <c r="B35" s="125" t="s">
        <v>655</v>
      </c>
      <c r="C35" s="17"/>
      <c r="D35" s="121">
        <f>-'Trial Balance Jan'!E62</f>
        <v>0</v>
      </c>
      <c r="E35" s="17"/>
      <c r="F35" s="121">
        <f>-('Trial Balance Feb'!E62-'Trial Balance Jan'!E62)</f>
        <v>0</v>
      </c>
      <c r="G35" s="17"/>
      <c r="H35" s="121">
        <f>-('Trial Balance Mar'!E62-'Trial Balance Feb'!E62)</f>
        <v>0</v>
      </c>
      <c r="I35" s="17"/>
      <c r="J35" s="121">
        <f>-('Trial Balance Apr'!E62-'Trial Balance Mar'!E62)</f>
        <v>0</v>
      </c>
      <c r="K35" s="17"/>
      <c r="L35" s="121">
        <f t="shared" si="2"/>
        <v>0</v>
      </c>
    </row>
    <row r="36" spans="2:12">
      <c r="B36" s="126" t="s">
        <v>656</v>
      </c>
      <c r="C36" s="17"/>
      <c r="D36" s="122">
        <f>-'Trial Balance Jan'!E63</f>
        <v>0</v>
      </c>
      <c r="E36" s="17"/>
      <c r="F36" s="122">
        <f>-('Trial Balance Feb'!E63-'Trial Balance Jan'!E63)</f>
        <v>0</v>
      </c>
      <c r="G36" s="17"/>
      <c r="H36" s="122">
        <f>-('Trial Balance Mar'!E63-'Trial Balance Feb'!E63)</f>
        <v>0</v>
      </c>
      <c r="I36" s="17"/>
      <c r="J36" s="122">
        <f>-('Trial Balance Apr'!E63-'Trial Balance Mar'!E63)</f>
        <v>0</v>
      </c>
      <c r="K36" s="17"/>
      <c r="L36" s="122">
        <f t="shared" si="2"/>
        <v>0</v>
      </c>
    </row>
    <row r="37" spans="2:12">
      <c r="B37" s="135" t="s">
        <v>184</v>
      </c>
      <c r="C37" s="136"/>
      <c r="D37" s="142">
        <f>SUM(D38:D40)</f>
        <v>-41.099999999999994</v>
      </c>
      <c r="E37" s="140"/>
      <c r="F37" s="142">
        <f>SUM(F38:F40)</f>
        <v>-73.099851838133162</v>
      </c>
      <c r="G37" s="140"/>
      <c r="H37" s="142">
        <f>SUM(H38:H40)</f>
        <v>-157.37237259698333</v>
      </c>
      <c r="I37" s="140"/>
      <c r="J37" s="142">
        <f>SUM(J38:J40)</f>
        <v>-137.51710484245234</v>
      </c>
      <c r="K37" s="136"/>
      <c r="L37" s="141">
        <f t="shared" si="2"/>
        <v>-409.08932927756882</v>
      </c>
    </row>
    <row r="38" spans="2:12">
      <c r="B38" s="125" t="s">
        <v>661</v>
      </c>
      <c r="C38" s="17"/>
      <c r="D38" s="121">
        <f>-'Trial Balance Jan'!E66</f>
        <v>-11.11</v>
      </c>
      <c r="E38" s="17"/>
      <c r="F38" s="121">
        <f>-('Trial Balance Feb'!E66-'Trial Balance Jan'!E66)</f>
        <v>-11.11</v>
      </c>
      <c r="G38" s="17"/>
      <c r="H38" s="121">
        <f>-('Trial Balance Mar'!E66-'Trial Balance Feb'!E66)</f>
        <v>-11.11</v>
      </c>
      <c r="I38" s="17"/>
      <c r="J38" s="121">
        <f>-('Trial Balance Apr'!E66-'Trial Balance Mar'!E66)</f>
        <v>-11.11</v>
      </c>
      <c r="K38" s="17"/>
      <c r="L38" s="121">
        <f t="shared" ref="L38:L40" si="3">SUM(D38:J38)</f>
        <v>-44.44</v>
      </c>
    </row>
    <row r="39" spans="2:12">
      <c r="B39" s="125" t="s">
        <v>662</v>
      </c>
      <c r="C39" s="17"/>
      <c r="D39" s="121">
        <f>-'Trial Balance Jan'!E67</f>
        <v>0</v>
      </c>
      <c r="E39" s="17"/>
      <c r="F39" s="121">
        <f>-('Trial Balance Feb'!E67-'Trial Balance Jan'!E67)</f>
        <v>0</v>
      </c>
      <c r="G39" s="17"/>
      <c r="H39" s="121">
        <f>-('Trial Balance Mar'!E67-'Trial Balance Feb'!E67)</f>
        <v>0</v>
      </c>
      <c r="I39" s="17"/>
      <c r="J39" s="121">
        <f>-('Trial Balance Apr'!E67-'Trial Balance Mar'!E67)</f>
        <v>0</v>
      </c>
      <c r="K39" s="17"/>
      <c r="L39" s="121">
        <f t="shared" si="3"/>
        <v>0</v>
      </c>
    </row>
    <row r="40" spans="2:12">
      <c r="B40" s="126" t="s">
        <v>663</v>
      </c>
      <c r="C40" s="17"/>
      <c r="D40" s="122">
        <f>-'Trial Balance Jan'!E68</f>
        <v>-29.99</v>
      </c>
      <c r="E40" s="17"/>
      <c r="F40" s="122">
        <f>-('Trial Balance Feb'!E68-'Trial Balance Jan'!E68)</f>
        <v>-61.989851838133163</v>
      </c>
      <c r="G40" s="17"/>
      <c r="H40" s="122">
        <f>-('Trial Balance Mar'!E68-'Trial Balance Feb'!E68)</f>
        <v>-146.26237259698334</v>
      </c>
      <c r="I40" s="17"/>
      <c r="J40" s="122">
        <f>-('Trial Balance Apr'!E68-'Trial Balance Mar'!E68)</f>
        <v>-126.40710484245233</v>
      </c>
      <c r="K40" s="17"/>
      <c r="L40" s="122">
        <f t="shared" si="3"/>
        <v>-364.64932927756882</v>
      </c>
    </row>
    <row r="41" spans="2:12">
      <c r="B41" s="1" t="s">
        <v>80</v>
      </c>
      <c r="C41" s="17"/>
      <c r="D41" s="67">
        <f>-'Trial Balance Jan'!E69</f>
        <v>0</v>
      </c>
      <c r="E41" s="17"/>
      <c r="F41" s="53">
        <f>-('Trial Balance Feb'!E69-'Trial Balance Jan'!E69)</f>
        <v>0</v>
      </c>
      <c r="G41" s="17"/>
      <c r="H41" s="53">
        <f>-('Trial Balance Mar'!E69-'Trial Balance Feb'!E69)</f>
        <v>0</v>
      </c>
      <c r="I41" s="17"/>
      <c r="J41" s="53">
        <f>-('Trial Balance Apr'!E69-'Trial Balance Mar'!E69)</f>
        <v>0</v>
      </c>
      <c r="K41" s="17"/>
      <c r="L41" s="53">
        <f t="shared" si="1"/>
        <v>0</v>
      </c>
    </row>
    <row r="42" spans="2:12">
      <c r="B42" s="1" t="s">
        <v>81</v>
      </c>
      <c r="C42" s="17"/>
      <c r="D42" s="67">
        <f>-'Trial Balance Jan'!E70</f>
        <v>0</v>
      </c>
      <c r="E42" s="17"/>
      <c r="F42" s="53">
        <f>-('Trial Balance Feb'!E70-'Trial Balance Jan'!E70)</f>
        <v>0</v>
      </c>
      <c r="G42" s="17"/>
      <c r="H42" s="53">
        <f>-('Trial Balance Mar'!E70-'Trial Balance Feb'!E70)</f>
        <v>0</v>
      </c>
      <c r="I42" s="17"/>
      <c r="J42" s="53">
        <f>-('Trial Balance Apr'!E70-'Trial Balance Mar'!E70)</f>
        <v>0</v>
      </c>
      <c r="K42" s="17"/>
      <c r="L42" s="53">
        <f t="shared" si="1"/>
        <v>0</v>
      </c>
    </row>
    <row r="43" spans="2:12">
      <c r="B43" s="1" t="s">
        <v>198</v>
      </c>
      <c r="C43" s="17"/>
      <c r="D43" s="67">
        <f>-'Trial Balance Jan'!E71</f>
        <v>0</v>
      </c>
      <c r="E43" s="17"/>
      <c r="F43" s="53">
        <f>-('Trial Balance Feb'!E71-'Trial Balance Jan'!E71)</f>
        <v>0</v>
      </c>
      <c r="G43" s="17"/>
      <c r="H43" s="53">
        <f>-('Trial Balance Mar'!E71-'Trial Balance Feb'!E71)</f>
        <v>0</v>
      </c>
      <c r="I43" s="17"/>
      <c r="J43" s="53">
        <f>-('Trial Balance Apr'!E71-'Trial Balance Mar'!E71)</f>
        <v>0</v>
      </c>
      <c r="K43" s="17"/>
      <c r="L43" s="53">
        <f t="shared" si="1"/>
        <v>0</v>
      </c>
    </row>
    <row r="44" spans="2:12">
      <c r="B44" s="1" t="s">
        <v>88</v>
      </c>
      <c r="C44" s="17"/>
      <c r="D44" s="67">
        <f>-'Trial Balance Jan'!E72</f>
        <v>0</v>
      </c>
      <c r="E44" s="17"/>
      <c r="F44" s="53">
        <f>-('Trial Balance Feb'!E72-'Trial Balance Jan'!E72)</f>
        <v>0</v>
      </c>
      <c r="G44" s="17"/>
      <c r="H44" s="53">
        <f>-('Trial Balance Mar'!E72-'Trial Balance Feb'!E72)</f>
        <v>0</v>
      </c>
      <c r="I44" s="17"/>
      <c r="J44" s="53">
        <f>-('Trial Balance Apr'!E72-'Trial Balance Mar'!E72)</f>
        <v>0</v>
      </c>
      <c r="K44" s="17"/>
      <c r="L44" s="53">
        <f t="shared" si="1"/>
        <v>0</v>
      </c>
    </row>
    <row r="45" spans="2:12">
      <c r="B45" s="1" t="s">
        <v>201</v>
      </c>
      <c r="C45" s="17"/>
      <c r="D45" s="67">
        <f>-'Trial Balance Jan'!E73</f>
        <v>0</v>
      </c>
      <c r="E45" s="17"/>
      <c r="F45" s="53">
        <f>-('Trial Balance Feb'!E73-'Trial Balance Jan'!E73)</f>
        <v>0</v>
      </c>
      <c r="G45" s="17"/>
      <c r="H45" s="53">
        <f>-('Trial Balance Mar'!E73-'Trial Balance Feb'!E73)</f>
        <v>0</v>
      </c>
      <c r="I45" s="17"/>
      <c r="J45" s="53">
        <f>-('Trial Balance Apr'!E73-'Trial Balance Mar'!E73)</f>
        <v>0</v>
      </c>
      <c r="K45" s="17"/>
      <c r="L45" s="53">
        <f t="shared" si="1"/>
        <v>0</v>
      </c>
    </row>
    <row r="46" spans="2:12">
      <c r="B46" s="1" t="s">
        <v>204</v>
      </c>
      <c r="C46" s="17"/>
      <c r="D46" s="67">
        <f>-'Trial Balance Jan'!E74</f>
        <v>0</v>
      </c>
      <c r="E46" s="17"/>
      <c r="F46" s="53">
        <f>-('Trial Balance Feb'!E74-'Trial Balance Jan'!E74)</f>
        <v>0</v>
      </c>
      <c r="G46" s="17"/>
      <c r="H46" s="53">
        <f>-('Trial Balance Mar'!E74-'Trial Balance Feb'!E74)</f>
        <v>0</v>
      </c>
      <c r="I46" s="17"/>
      <c r="J46" s="53">
        <f>-('Trial Balance Apr'!E74-'Trial Balance Mar'!E74)</f>
        <v>0</v>
      </c>
      <c r="K46" s="17"/>
      <c r="L46" s="53">
        <f t="shared" si="1"/>
        <v>0</v>
      </c>
    </row>
    <row r="47" spans="2:12">
      <c r="B47" s="1" t="s">
        <v>199</v>
      </c>
      <c r="C47" s="17"/>
      <c r="D47" s="67">
        <f>-'Trial Balance Jan'!E75</f>
        <v>0</v>
      </c>
      <c r="E47" s="17"/>
      <c r="F47" s="53">
        <f>-('Trial Balance Feb'!E75-'Trial Balance Jan'!E75)</f>
        <v>0</v>
      </c>
      <c r="G47" s="17"/>
      <c r="H47" s="53">
        <f>-('Trial Balance Mar'!E75-'Trial Balance Feb'!E75)</f>
        <v>0</v>
      </c>
      <c r="I47" s="17"/>
      <c r="J47" s="53">
        <f>-('Trial Balance Apr'!E75-'Trial Balance Mar'!E75)</f>
        <v>0</v>
      </c>
      <c r="K47" s="17"/>
      <c r="L47" s="53">
        <f t="shared" si="1"/>
        <v>0</v>
      </c>
    </row>
    <row r="48" spans="2:12">
      <c r="B48" s="1" t="s">
        <v>76</v>
      </c>
      <c r="C48" s="17"/>
      <c r="D48" s="67">
        <v>0</v>
      </c>
      <c r="E48" s="17"/>
      <c r="F48" s="67">
        <v>0</v>
      </c>
      <c r="G48" s="17"/>
      <c r="H48" s="67">
        <v>0</v>
      </c>
      <c r="I48" s="17"/>
      <c r="J48" s="67">
        <v>0</v>
      </c>
      <c r="K48" s="17"/>
      <c r="L48" s="67">
        <v>0</v>
      </c>
    </row>
    <row r="49" spans="2:13">
      <c r="B49" s="131" t="s">
        <v>631</v>
      </c>
      <c r="C49" s="132"/>
      <c r="D49" s="133">
        <f>+D28+D29</f>
        <v>-1639.0322090825123</v>
      </c>
      <c r="E49" s="132"/>
      <c r="F49" s="133">
        <f>+F28+F29</f>
        <v>-817.43810070812822</v>
      </c>
      <c r="G49" s="132"/>
      <c r="H49" s="133">
        <f>+H28+H29</f>
        <v>-3144.9495825095837</v>
      </c>
      <c r="I49" s="132"/>
      <c r="J49" s="133">
        <f>+J28+J29</f>
        <v>-2552.4819493664459</v>
      </c>
      <c r="K49" s="132"/>
      <c r="L49" s="138">
        <f>+L28+L29</f>
        <v>-8153.9018416666695</v>
      </c>
    </row>
    <row r="50" spans="2:13">
      <c r="B50" s="127" t="s">
        <v>15</v>
      </c>
      <c r="C50" s="130"/>
      <c r="D50" s="129">
        <f>SUM(D51:D52)</f>
        <v>0</v>
      </c>
      <c r="E50" s="130"/>
      <c r="F50" s="129">
        <f>SUM(F51:F52)</f>
        <v>-20.68</v>
      </c>
      <c r="G50" s="130"/>
      <c r="H50" s="129">
        <f>SUM(H51:H52)</f>
        <v>20.68</v>
      </c>
      <c r="I50" s="130"/>
      <c r="J50" s="129">
        <f>SUM(J51:J52)</f>
        <v>0</v>
      </c>
      <c r="K50" s="130"/>
      <c r="L50" s="129">
        <f>SUM(L51:L52)</f>
        <v>0</v>
      </c>
    </row>
    <row r="51" spans="2:13">
      <c r="B51" s="1" t="s">
        <v>68</v>
      </c>
      <c r="D51" s="53">
        <f>'Trial Balance Jan'!E81</f>
        <v>0</v>
      </c>
      <c r="F51" s="53">
        <f>-('Trial Balance Feb'!E81-'Trial Balance Jan'!E81)</f>
        <v>0</v>
      </c>
      <c r="H51" s="53">
        <f>-('Trial Balance Mar'!E81-'Trial Balance Feb'!E81)</f>
        <v>0</v>
      </c>
      <c r="J51" s="53">
        <f>-('Trial Balance Apr'!E81-'Trial Balance Mar'!E81)</f>
        <v>0</v>
      </c>
      <c r="L51" s="53">
        <f>SUM(D51:J51)</f>
        <v>0</v>
      </c>
    </row>
    <row r="52" spans="2:13">
      <c r="B52" s="1" t="s">
        <v>200</v>
      </c>
      <c r="D52" s="53">
        <f>'Trial Balance Jan'!E82</f>
        <v>0</v>
      </c>
      <c r="F52" s="53">
        <f>-('Trial Balance Feb'!E82-'Trial Balance Jan'!E82)</f>
        <v>-20.68</v>
      </c>
      <c r="H52" s="53">
        <f>-('Trial Balance Mar'!E82-'Trial Balance Feb'!E82)</f>
        <v>20.68</v>
      </c>
      <c r="J52" s="53">
        <f>-('Trial Balance Apr'!E82-'Trial Balance Mar'!E82)</f>
        <v>0</v>
      </c>
      <c r="L52" s="53">
        <f>SUM(D52:J52)</f>
        <v>0</v>
      </c>
    </row>
    <row r="53" spans="2:13">
      <c r="B53" s="116" t="s">
        <v>46</v>
      </c>
      <c r="C53" s="118"/>
      <c r="D53" s="65">
        <f>D49+D50</f>
        <v>-1639.0322090825123</v>
      </c>
      <c r="E53" s="118"/>
      <c r="F53" s="65">
        <f>F49+F50</f>
        <v>-838.11810070812817</v>
      </c>
      <c r="G53" s="118"/>
      <c r="H53" s="65">
        <f>H49+H50</f>
        <v>-3124.2695825095839</v>
      </c>
      <c r="I53" s="118"/>
      <c r="J53" s="65">
        <f>J49+J50</f>
        <v>-2552.4819493664459</v>
      </c>
      <c r="K53" s="118"/>
      <c r="L53" s="65">
        <f>L49+L50</f>
        <v>-8153.9018416666695</v>
      </c>
    </row>
    <row r="54" spans="2:13">
      <c r="B54" s="1" t="s">
        <v>16</v>
      </c>
      <c r="D54" s="58">
        <f>'R. P&amp;L Jan'!E18</f>
        <v>0</v>
      </c>
      <c r="F54" s="58">
        <f>'R. P&amp;L Feb'!E18-'R. P&amp;L Jan'!E18</f>
        <v>0</v>
      </c>
      <c r="H54" s="58">
        <f>'R. P&amp;L Mar'!E18-D54-F54</f>
        <v>0</v>
      </c>
      <c r="J54" s="58">
        <f>'R. P&amp;L Apr'!E18-H54-F54-D54</f>
        <v>0</v>
      </c>
      <c r="L54" s="58">
        <f>SUM(D54:K54)</f>
        <v>0</v>
      </c>
    </row>
    <row r="55" spans="2:13">
      <c r="B55" s="131" t="s">
        <v>632</v>
      </c>
      <c r="C55" s="132"/>
      <c r="D55" s="133">
        <f>SUM(D53:D54)</f>
        <v>-1639.0322090825123</v>
      </c>
      <c r="E55" s="132"/>
      <c r="F55" s="133">
        <f>SUM(F53:F54)</f>
        <v>-838.11810070812817</v>
      </c>
      <c r="G55" s="132"/>
      <c r="H55" s="133">
        <f>SUM(H53:H54)</f>
        <v>-3124.2695825095839</v>
      </c>
      <c r="I55" s="132"/>
      <c r="J55" s="133">
        <f>SUM(J53:J54)</f>
        <v>-2552.4819493664459</v>
      </c>
      <c r="K55" s="132"/>
      <c r="L55" s="138">
        <f>SUM(L53:L54)</f>
        <v>-8153.9018416666695</v>
      </c>
      <c r="M55" s="119">
        <f>L55-'R. P&amp;L Mthws Dtld w shipping'!K63+'R. P&amp;L Mthws Dtld w shipping'!K10</f>
        <v>32393.047381338358</v>
      </c>
    </row>
    <row r="56" spans="2:13">
      <c r="D56" s="58"/>
      <c r="F56" s="58"/>
      <c r="H56" s="58"/>
      <c r="J56" s="58"/>
      <c r="L56" s="58"/>
    </row>
  </sheetData>
  <pageMargins left="0.2" right="0.17" top="1" bottom="0.4" header="0" footer="0"/>
  <pageSetup scale="70" orientation="landscape" r:id="rId1"/>
  <headerFooter alignWithMargins="0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38"/>
  <sheetViews>
    <sheetView view="pageBreakPreview" topLeftCell="A2" zoomScaleSheetLayoutView="100" workbookViewId="0">
      <selection activeCell="G5" sqref="G5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14062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Jun'!A1</f>
        <v>ESCAPE SWIMWEAR</v>
      </c>
    </row>
    <row r="2" spans="1:7">
      <c r="B2" s="2" t="s">
        <v>792</v>
      </c>
    </row>
    <row r="3" spans="1:7">
      <c r="C3" s="2"/>
    </row>
    <row r="4" spans="1:7">
      <c r="A4" s="1" t="s">
        <v>71</v>
      </c>
      <c r="E4" s="1"/>
      <c r="G4" s="260">
        <v>44012</v>
      </c>
    </row>
    <row r="5" spans="1:7">
      <c r="E5" s="30"/>
      <c r="F5" s="30"/>
      <c r="G5" s="260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Jun'!$C$7,'R. BS Jun'!$A$1,'Trial Balance Jun'!D8)</f>
        <v>Fixed Asset - Vehicles</v>
      </c>
      <c r="D8" s="15"/>
      <c r="E8" s="16"/>
      <c r="F8" s="17"/>
      <c r="G8" s="68">
        <f>VLOOKUP(A8,'Trial Balance Jun'!$B$7:$F$87,4,FALSE)</f>
        <v>0</v>
      </c>
    </row>
    <row r="9" spans="1:7">
      <c r="A9" s="45">
        <v>11002</v>
      </c>
      <c r="C9" s="5" t="str">
        <f>_xlfn.CONCAT('Trial Balance Jun'!$C$7,'R. BS Jun'!$A$1,'Trial Balance Jun'!D9)</f>
        <v>Fixed Asset - Electrical Equipments</v>
      </c>
      <c r="D9" s="15"/>
      <c r="E9" s="16"/>
      <c r="F9" s="17"/>
      <c r="G9" s="68">
        <f>VLOOKUP(A9,'Trial Balance Jun'!$B$7:$F$87,4,FALSE)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Jun'!C11</f>
        <v>Inventory</v>
      </c>
      <c r="F12" s="68"/>
      <c r="G12" s="68">
        <f>'Trial Balance Jun'!E12+'Trial Balance Jun'!E13</f>
        <v>15084.739052070514</v>
      </c>
    </row>
    <row r="13" spans="1:7">
      <c r="C13" s="5" t="s">
        <v>189</v>
      </c>
      <c r="G13" s="48">
        <f>'Trial Balance Jun'!E16+'Trial Balance Jun'!E17</f>
        <v>13907.849270588231</v>
      </c>
    </row>
    <row r="14" spans="1:7" ht="13.5" thickBot="1">
      <c r="B14" s="2" t="s">
        <v>3</v>
      </c>
      <c r="E14" s="17"/>
      <c r="F14" s="17"/>
      <c r="G14" s="49">
        <f>G8+G9+G12+G13</f>
        <v>28992.588322658747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Jun'!D20</f>
        <v>Capital</v>
      </c>
      <c r="G18" s="48">
        <f>'R. Equity Jun'!B12</f>
        <v>23311.361277941171</v>
      </c>
    </row>
    <row r="19" spans="2:7">
      <c r="C19" s="5" t="s">
        <v>85</v>
      </c>
      <c r="D19" s="15"/>
      <c r="G19" s="50">
        <f>'R. Equity Jun'!C12</f>
        <v>-12177.085543694189</v>
      </c>
    </row>
    <row r="20" spans="2:7">
      <c r="C20" s="5"/>
      <c r="D20" s="15"/>
      <c r="G20" s="48">
        <f>SUM(G18:G19)</f>
        <v>11134.275734246981</v>
      </c>
    </row>
    <row r="21" spans="2:7">
      <c r="C21" s="2" t="s">
        <v>75</v>
      </c>
      <c r="G21" s="48"/>
    </row>
    <row r="22" spans="2:7">
      <c r="C22" s="5" t="str">
        <f>'Trial Balance Jun'!D23</f>
        <v>Long Term Liabilities</v>
      </c>
      <c r="D22" s="15"/>
      <c r="E22" s="19"/>
      <c r="G22" s="68">
        <f>-'Trial Balance Jun'!F23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Jun'!D27</f>
        <v>Credit Card</v>
      </c>
      <c r="D25" s="15"/>
      <c r="E25" s="19"/>
      <c r="G25" s="68">
        <f>-'Trial Balance Jun'!F27</f>
        <v>17858.312588411765</v>
      </c>
    </row>
    <row r="26" spans="2:7">
      <c r="G26" s="83"/>
    </row>
    <row r="27" spans="2:7" ht="13.5" thickBot="1">
      <c r="B27" s="2" t="s">
        <v>8</v>
      </c>
      <c r="G27" s="51">
        <f>+G20+G25+G22</f>
        <v>28992.588322658747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E20"/>
  <sheetViews>
    <sheetView view="pageBreakPreview" zoomScaleSheetLayoutView="89" workbookViewId="0">
      <selection activeCell="G5" sqref="G5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Jun'!B1</f>
        <v>ESCAPE SWIMWEAR</v>
      </c>
    </row>
    <row r="2" spans="2:5">
      <c r="B2" s="2" t="s">
        <v>10</v>
      </c>
    </row>
    <row r="3" spans="2:5">
      <c r="B3" s="2" t="s">
        <v>793</v>
      </c>
    </row>
    <row r="4" spans="2:5">
      <c r="B4" s="2"/>
    </row>
    <row r="5" spans="2:5">
      <c r="C5" s="30"/>
      <c r="D5" s="30"/>
      <c r="E5" s="260">
        <f>'R. BS Jun'!G4</f>
        <v>44012</v>
      </c>
    </row>
    <row r="6" spans="2:5">
      <c r="C6" s="30"/>
      <c r="E6" s="31" t="str">
        <f>'R. BS Jun'!G5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Jun'!F30-'Trial Balance Jun'!E31-'Trial Balance Jun'!F32-'Trial Balance Jun'!F33-'Trial Balance Jun'!E34-'Trial Balance Jun'!F35</f>
        <v>26087.380000000005</v>
      </c>
    </row>
    <row r="10" spans="2:5">
      <c r="B10" s="1" t="s">
        <v>12</v>
      </c>
      <c r="C10" s="16"/>
      <c r="D10" s="17"/>
      <c r="E10" s="54">
        <f>-('Trial Balance Jun'!E38+'Trial Balance Jun'!E39+'Trial Balance Jun'!E40+'Trial Balance Jun'!E41+'Trial Balance Jun'!E42+'Trial Balance Jun'!E43+'Trial Balance Jun'!E44+'Trial Balance Jun'!E45+'Trial Balance Jun'!E46+'Trial Balance Jun'!E47+'Trial Balance Jun'!E48+'Trial Balance Jun'!E49+'Trial Balance Jun'!E50+'Trial Balance Jun'!E51+'Trial Balance Jun'!E52+'Trial Balance Jun'!E53+'Trial Balance Jun'!E54+'Trial Balance Jun'!E55+'Trial Balance Jun'!E56)</f>
        <v>-31454.334190887213</v>
      </c>
    </row>
    <row r="11" spans="2:5">
      <c r="B11" s="1" t="s">
        <v>13</v>
      </c>
      <c r="E11" s="55">
        <f>SUM(E9:E10)</f>
        <v>-5366.9541908872088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Jun'!E59+'Trial Balance Jun'!E60+'Trial Balance Jun'!E61+'Trial Balance Jun'!E62+'Trial Balance Jun'!E63+'Trial Balance Jun'!E64+'Trial Balance Jun'!E65+'Trial Balance Jun'!E66+'Trial Balance Jun'!E67+'Trial Balance Jun'!E68+'Trial Balance Jun'!E69+'Trial Balance Jun'!E70+'Trial Balance Jun'!E71+'Trial Balance Jun'!E72+'Trial Balance Jun'!E73+'Trial Balance Jun'!E74+'Trial Balance Jun'!E75+'Trial Balance Jun'!E76+'Trial Balance Jun'!E77+'Trial Balance Jun'!E78+'Trial Balance Jun'!E79+'Trial Balance Jun'!E80+'Trial Balance Jun'!E81)</f>
        <v>-6810.1313528069813</v>
      </c>
    </row>
    <row r="14" spans="2:5">
      <c r="B14" s="1" t="s">
        <v>76</v>
      </c>
      <c r="C14" s="16"/>
      <c r="D14" s="17"/>
      <c r="E14" s="67">
        <f>-'Trial Balance Jun'!E72</f>
        <v>0</v>
      </c>
    </row>
    <row r="15" spans="2:5">
      <c r="B15" s="1" t="s">
        <v>77</v>
      </c>
      <c r="E15" s="59">
        <f>+E11+E13+E14</f>
        <v>-12177.085543694189</v>
      </c>
    </row>
    <row r="16" spans="2:5">
      <c r="B16" s="1" t="s">
        <v>15</v>
      </c>
      <c r="C16" s="19"/>
      <c r="E16" s="53">
        <f>-'Trial Balance Jun'!E84-'Trial Balance Jun'!E85</f>
        <v>0</v>
      </c>
    </row>
    <row r="17" spans="2:5">
      <c r="B17" s="1" t="s">
        <v>46</v>
      </c>
      <c r="E17" s="55">
        <f>SUM(E15:E16)</f>
        <v>-12177.085543694189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-12177.085543694189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13"/>
  <sheetViews>
    <sheetView view="pageBreakPreview" zoomScale="90" zoomScaleNormal="75" zoomScaleSheetLayoutView="90" workbookViewId="0">
      <selection activeCell="G5" sqref="G5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Jun'!B1</f>
        <v>ESCAPE SWIMWEAR</v>
      </c>
    </row>
    <row r="2" spans="1:8">
      <c r="A2" s="2" t="s">
        <v>36</v>
      </c>
    </row>
    <row r="3" spans="1:8">
      <c r="A3" s="2" t="str">
        <f>'R. P&amp;L Jun'!B3</f>
        <v>FOR THE PERIOD ENDED JUNE 30,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Jun'!E6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Jun'!F20</f>
        <v>23311.361277941171</v>
      </c>
      <c r="C9" s="60">
        <v>0</v>
      </c>
      <c r="D9" s="60">
        <f>SUM(B9:C9)</f>
        <v>23311.361277941171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Jun'!D19</f>
        <v>0</v>
      </c>
      <c r="C11" s="61">
        <f>'R. P&amp;L Jun'!E19</f>
        <v>-12177.085543694189</v>
      </c>
      <c r="D11" s="60">
        <f>SUM(B11:C11)</f>
        <v>-12177.085543694189</v>
      </c>
    </row>
    <row r="12" spans="1:8" ht="13.5" thickBot="1">
      <c r="A12" s="8" t="s">
        <v>794</v>
      </c>
      <c r="B12" s="72">
        <f>SUM(B8:B11)</f>
        <v>23311.361277941171</v>
      </c>
      <c r="C12" s="72">
        <f>SUM(C8:C11)</f>
        <v>-12177.085543694189</v>
      </c>
      <c r="D12" s="72">
        <f>SUM(D8:D11)</f>
        <v>11134.275734246981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48"/>
  <sheetViews>
    <sheetView view="pageBreakPreview" topLeftCell="A35" zoomScale="110" zoomScaleSheetLayoutView="110" workbookViewId="0">
      <selection activeCell="G5" sqref="G5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Jun'!A1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Jun'!A3</f>
        <v>FOR THE PERIOD ENDED JUNE 30, 2020</v>
      </c>
      <c r="B3" s="30"/>
      <c r="C3" s="2"/>
    </row>
    <row r="4" spans="1:4">
      <c r="D4" s="260">
        <f>'R. P&amp;L Jun'!E5</f>
        <v>44012</v>
      </c>
    </row>
    <row r="5" spans="1:4">
      <c r="B5" s="30"/>
      <c r="D5" s="30" t="str">
        <f>'R. P&amp;L Jun'!E6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Jun'!E17</f>
        <v>-12177.085543694189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Jun'!E16</f>
        <v>0</v>
      </c>
    </row>
    <row r="15" spans="1:4">
      <c r="A15" s="3" t="s">
        <v>23</v>
      </c>
      <c r="D15" s="55">
        <f>SUM(D8:D14)</f>
        <v>-12177.085543694189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Jun'!E12-'Trial Balance Jun'!E13</f>
        <v>-15084.739052070514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-15084.739052070514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Jun'!F27</f>
        <v>17858.312588411765</v>
      </c>
    </row>
    <row r="23" spans="1:4">
      <c r="A23" s="5"/>
      <c r="D23" s="58">
        <f>SUM(D21:D22)</f>
        <v>17858.312588411765</v>
      </c>
    </row>
    <row r="24" spans="1:4">
      <c r="A24" s="10" t="s">
        <v>25</v>
      </c>
      <c r="D24" s="59">
        <f>+D15+D19+D23</f>
        <v>-9403.5120073529361</v>
      </c>
    </row>
    <row r="25" spans="1:4">
      <c r="A25" s="25" t="s">
        <v>26</v>
      </c>
      <c r="B25" s="29"/>
      <c r="C25" s="6"/>
      <c r="D25" s="56">
        <f>-'R. P&amp;L Jun'!E16</f>
        <v>0</v>
      </c>
    </row>
    <row r="26" spans="1:4">
      <c r="A26" s="1" t="s">
        <v>44</v>
      </c>
      <c r="D26" s="55">
        <f>SUM(D24:D25)</f>
        <v>-9403.5120073529361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Jun'!E8-'Trial Balance Jun'!E9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5">
      <c r="A33" s="1" t="s">
        <v>86</v>
      </c>
      <c r="B33" s="30"/>
      <c r="C33" s="2"/>
      <c r="D33" s="62">
        <f>'R. Equity Jun'!B12</f>
        <v>23311.361277941171</v>
      </c>
    </row>
    <row r="34" spans="1:5">
      <c r="A34" s="5" t="s">
        <v>32</v>
      </c>
      <c r="B34" s="30"/>
      <c r="C34" s="2"/>
      <c r="D34" s="63">
        <f>'R. BS Jun'!G22</f>
        <v>0</v>
      </c>
    </row>
    <row r="35" spans="1:5">
      <c r="A35" s="5" t="s">
        <v>33</v>
      </c>
      <c r="B35" s="30"/>
      <c r="C35" s="2"/>
      <c r="D35" s="63">
        <v>0</v>
      </c>
    </row>
    <row r="36" spans="1:5">
      <c r="A36" s="5" t="s">
        <v>34</v>
      </c>
      <c r="D36" s="63">
        <v>0</v>
      </c>
    </row>
    <row r="37" spans="1:5">
      <c r="A37" s="5" t="s">
        <v>35</v>
      </c>
      <c r="D37" s="64">
        <v>0</v>
      </c>
    </row>
    <row r="38" spans="1:5">
      <c r="A38" s="1" t="s">
        <v>41</v>
      </c>
      <c r="D38" s="65">
        <f>SUM(D33:D37)</f>
        <v>23311.361277941171</v>
      </c>
    </row>
    <row r="39" spans="1:5">
      <c r="A39" s="1" t="s">
        <v>45</v>
      </c>
      <c r="D39" s="55">
        <f>+D26+D31+D38</f>
        <v>13907.849270588235</v>
      </c>
    </row>
    <row r="40" spans="1:5">
      <c r="A40" s="1" t="s">
        <v>72</v>
      </c>
      <c r="D40" s="55">
        <v>0</v>
      </c>
    </row>
    <row r="41" spans="1:5" ht="13.5" thickBot="1">
      <c r="A41" s="1" t="s">
        <v>73</v>
      </c>
      <c r="B41" s="19"/>
      <c r="D41" s="57">
        <f>SUM(D39:D40)</f>
        <v>13907.849270588235</v>
      </c>
      <c r="E41" s="71">
        <f>'R. BS Jun'!G13</f>
        <v>13907.849270588231</v>
      </c>
    </row>
    <row r="42" spans="1:5" ht="13.5" thickTop="1">
      <c r="D42" s="55"/>
    </row>
    <row r="43" spans="1:5">
      <c r="D43" s="55"/>
    </row>
    <row r="44" spans="1:5">
      <c r="D44" s="55"/>
    </row>
    <row r="45" spans="1:5">
      <c r="D45" s="55"/>
    </row>
    <row r="46" spans="1:5">
      <c r="D46" s="55"/>
    </row>
    <row r="47" spans="1:5">
      <c r="A47" s="2"/>
      <c r="D47" s="55"/>
    </row>
    <row r="48" spans="1:5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89"/>
  <sheetViews>
    <sheetView view="pageBreakPreview" zoomScale="60" zoomScaleNormal="100" workbookViewId="0">
      <pane xSplit="4" ySplit="6" topLeftCell="E39" activePane="bottomRight" state="frozen"/>
      <selection activeCell="G5" sqref="G5"/>
      <selection pane="topRight" activeCell="G5" sqref="G5"/>
      <selection pane="bottomLeft" activeCell="G5" sqref="G5"/>
      <selection pane="bottomRight" activeCell="E51" sqref="E51:E56"/>
    </sheetView>
  </sheetViews>
  <sheetFormatPr defaultRowHeight="12.75"/>
  <cols>
    <col min="1" max="2" width="13.28515625" style="38" customWidth="1"/>
    <col min="3" max="3" width="13.28515625" customWidth="1"/>
    <col min="4" max="4" width="48.855468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E88+F88</f>
        <v>0</v>
      </c>
    </row>
    <row r="2" spans="1:6">
      <c r="A2" s="39" t="s">
        <v>64</v>
      </c>
    </row>
    <row r="3" spans="1:6">
      <c r="A3" s="39" t="s">
        <v>795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ledgers!J40</f>
        <v>15084.739052070514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ledgers!J62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ledgers!J92</f>
        <v>32162.199270588233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ledgers!J175</f>
        <v>-18254.350000000002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ledgers!J247</f>
        <v>-23311.361277941171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ledgers!J323</f>
        <v>-17858.312588411765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ledgers!J344</f>
        <v>-76067.53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ledgers!J357</f>
        <v>60848.27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ledgers!J371</f>
        <v>-2463.5100000000002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ledgers!J383</f>
        <v>-8785.18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ledgers!J393</f>
        <v>380.57</v>
      </c>
    </row>
    <row r="35" spans="1:6" s="26" customFormat="1" hidden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ledgers!J413</f>
        <v>7848.4207479294873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ledgers!J424</f>
        <v>2596.8339999999998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ledgers!J451</f>
        <v>4400.1200000000008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ledgers!J468</f>
        <v>334.6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ledgers!J492</f>
        <v>4755.8860942518431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ledgers!J503</f>
        <v>912.4269250000001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ledgers!J534</f>
        <v>3794.0405413529415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ledgers!J562</f>
        <v>4892.91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ledgers!J574</f>
        <v>364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ledgers!J582</f>
        <v>1122.0588235294117</v>
      </c>
    </row>
    <row r="49" spans="1:5" s="26" customFormat="1">
      <c r="A49" s="38"/>
      <c r="B49" s="38">
        <f>ledgers!B588</f>
        <v>850016</v>
      </c>
      <c r="C49"/>
      <c r="D49" t="str">
        <f>ledgers!D588</f>
        <v>Advertisement and Marketing - Campaign Shoots</v>
      </c>
      <c r="E49" s="26">
        <f>ledgers!J588</f>
        <v>367.64705882352939</v>
      </c>
    </row>
    <row r="50" spans="1:5" s="26" customFormat="1">
      <c r="A50" s="38"/>
      <c r="B50" s="38">
        <f>ledgers!B595</f>
        <v>86001</v>
      </c>
      <c r="C50"/>
      <c r="D50" t="str">
        <f>ledgers!D595</f>
        <v>Foreign Exchange Rate Adjustment</v>
      </c>
      <c r="E50" s="26">
        <f>ledgers!J602</f>
        <v>65.389999999999986</v>
      </c>
    </row>
    <row r="51" spans="1:5" s="26" customFormat="1">
      <c r="A51" s="38"/>
      <c r="B51" s="38">
        <f>ledgers!B611</f>
        <v>87001</v>
      </c>
      <c r="C51"/>
      <c r="D51">
        <f>ledgers!D611</f>
        <v>0</v>
      </c>
    </row>
    <row r="52" spans="1:5" s="26" customFormat="1">
      <c r="A52" s="38"/>
      <c r="B52" s="38">
        <f>ledgers!B616</f>
        <v>88001</v>
      </c>
      <c r="C52"/>
      <c r="D52">
        <f>ledgers!D616</f>
        <v>0</v>
      </c>
    </row>
    <row r="53" spans="1:5" s="26" customFormat="1">
      <c r="A53" s="38"/>
      <c r="B53" s="38">
        <f>ledgers!B621</f>
        <v>89001</v>
      </c>
      <c r="C53"/>
      <c r="D53">
        <f>ledgers!D621</f>
        <v>0</v>
      </c>
    </row>
    <row r="54" spans="1:5" s="26" customFormat="1">
      <c r="A54" s="38"/>
      <c r="B54" s="38">
        <f>ledgers!B631</f>
        <v>80101</v>
      </c>
      <c r="C54"/>
      <c r="D54">
        <f>ledgers!D631</f>
        <v>0</v>
      </c>
    </row>
    <row r="55" spans="1:5" s="26" customFormat="1">
      <c r="A55" s="38"/>
      <c r="B55" s="38">
        <f>ledgers!B641</f>
        <v>80102</v>
      </c>
      <c r="C55"/>
      <c r="D55">
        <f>ledgers!D641</f>
        <v>0</v>
      </c>
    </row>
    <row r="56" spans="1:5" s="26" customFormat="1">
      <c r="A56" s="38"/>
      <c r="B56" s="38">
        <f>ledgers!B646</f>
        <v>80103</v>
      </c>
      <c r="C56"/>
      <c r="D56">
        <f>ledgers!D646</f>
        <v>0</v>
      </c>
    </row>
    <row r="58" spans="1:5" s="26" customFormat="1">
      <c r="A58" s="38">
        <v>90001</v>
      </c>
      <c r="B58" s="38"/>
      <c r="C58" s="33" t="s">
        <v>61</v>
      </c>
      <c r="D58"/>
    </row>
    <row r="59" spans="1:5" s="26" customFormat="1">
      <c r="A59" s="38"/>
      <c r="B59" s="38">
        <f>ledgers!B652</f>
        <v>91001</v>
      </c>
      <c r="C59"/>
      <c r="D59" t="str">
        <f>ledgers!D652</f>
        <v>Office Expenses</v>
      </c>
      <c r="E59" s="26">
        <f>ledgers!J653</f>
        <v>1229.0440000000001</v>
      </c>
    </row>
    <row r="60" spans="1:5" s="26" customFormat="1">
      <c r="A60" s="38"/>
      <c r="B60" s="38">
        <f>ledgers!B701</f>
        <v>92001</v>
      </c>
      <c r="C60"/>
      <c r="D60" t="str">
        <f>ledgers!D701</f>
        <v>Rent</v>
      </c>
      <c r="E60" s="26">
        <f>ledgers!G701</f>
        <v>0</v>
      </c>
    </row>
    <row r="61" spans="1:5" s="26" customFormat="1">
      <c r="A61" s="38"/>
      <c r="B61" s="38">
        <f>ledgers!B714</f>
        <v>930011</v>
      </c>
      <c r="C61"/>
      <c r="D61" t="str">
        <f>ledgers!D714</f>
        <v>Payroll - Kim - PR Assistant</v>
      </c>
      <c r="E61" s="26">
        <f>ledgers!J720</f>
        <v>2950.6344941176471</v>
      </c>
    </row>
    <row r="62" spans="1:5" s="26" customFormat="1">
      <c r="A62" s="38"/>
      <c r="B62" s="38">
        <f>ledgers!B735</f>
        <v>930012</v>
      </c>
      <c r="C62"/>
      <c r="D62" t="str">
        <f>ledgers!D735</f>
        <v>Payroll - Lynnel - Creatives/Tasks</v>
      </c>
      <c r="E62" s="26">
        <f>ledgers!J738</f>
        <v>505.39</v>
      </c>
    </row>
    <row r="63" spans="1:5" s="26" customFormat="1">
      <c r="A63" s="38"/>
      <c r="B63" s="38">
        <f>ledgers!B756</f>
        <v>930013</v>
      </c>
      <c r="C63"/>
      <c r="D63" t="str">
        <f>ledgers!D756</f>
        <v>Payroll - Yaiko - Video Editor</v>
      </c>
      <c r="E63" s="26">
        <f>ledgers!J757</f>
        <v>235.78</v>
      </c>
    </row>
    <row r="64" spans="1:5" s="26" customFormat="1">
      <c r="A64" s="38"/>
      <c r="B64" s="38">
        <f>ledgers!B777</f>
        <v>930014</v>
      </c>
      <c r="C64"/>
      <c r="D64" t="str">
        <f>ledgers!D777</f>
        <v>Payroll - Jojo - Blog Writer</v>
      </c>
      <c r="E64" s="26">
        <f>ledgers!G777</f>
        <v>0</v>
      </c>
    </row>
    <row r="65" spans="1:5" s="26" customFormat="1">
      <c r="A65" s="38"/>
      <c r="B65" s="38">
        <f>ledgers!B798</f>
        <v>930015</v>
      </c>
      <c r="C65"/>
      <c r="D65" t="str">
        <f>ledgers!D798</f>
        <v>Payroll - Jocelle - Content Writer</v>
      </c>
      <c r="E65" s="26">
        <f>ledgers!J800</f>
        <v>193.73</v>
      </c>
    </row>
    <row r="66" spans="1:5" s="26" customFormat="1">
      <c r="A66" s="38"/>
      <c r="B66" s="38">
        <f>ledgers!B819</f>
        <v>930016</v>
      </c>
      <c r="C66"/>
      <c r="D66">
        <f>ledgers!D838</f>
        <v>0</v>
      </c>
    </row>
    <row r="67" spans="1:5" s="26" customFormat="1">
      <c r="A67" s="38"/>
      <c r="B67" s="38">
        <f>ledgers!B840</f>
        <v>940011</v>
      </c>
      <c r="C67"/>
      <c r="D67" t="str">
        <f>ledgers!D840</f>
        <v>Dues and Subscription -Google  G Suite</v>
      </c>
      <c r="E67" s="26">
        <f>ledgers!J845</f>
        <v>73.55</v>
      </c>
    </row>
    <row r="68" spans="1:5" s="26" customFormat="1">
      <c r="A68" s="38"/>
      <c r="B68" s="38">
        <f>ledgers!B865</f>
        <v>940012</v>
      </c>
      <c r="C68"/>
      <c r="D68" t="str">
        <f>ledgers!D865</f>
        <v>Dues and Subscription - Lead Pages</v>
      </c>
      <c r="E68" s="26">
        <f>ledgers!J866</f>
        <v>50</v>
      </c>
    </row>
    <row r="69" spans="1:5" s="26" customFormat="1">
      <c r="A69" s="38"/>
      <c r="B69" s="38">
        <f>ledgers!B879</f>
        <v>940013</v>
      </c>
      <c r="C69"/>
      <c r="D69" t="str">
        <f>ledgers!D879</f>
        <v>Dues and Subscription - Shopify</v>
      </c>
      <c r="E69" s="26">
        <f>ledgers!J887</f>
        <v>990.67932927756874</v>
      </c>
    </row>
    <row r="70" spans="1:5" s="26" customFormat="1">
      <c r="A70" s="38"/>
      <c r="B70" s="38">
        <f>ledgers!B895</f>
        <v>940014</v>
      </c>
      <c r="C70"/>
      <c r="D70" t="str">
        <f>ledgers!D895</f>
        <v>Dues and Subscription - Time Doctor</v>
      </c>
      <c r="E70" s="26">
        <f>ledgers!J896</f>
        <v>60</v>
      </c>
    </row>
    <row r="71" spans="1:5" s="26" customFormat="1">
      <c r="A71" s="38"/>
      <c r="B71" s="38">
        <f>ledgers!B901</f>
        <v>940015</v>
      </c>
      <c r="C71"/>
      <c r="D71" t="str">
        <f>ledgers!D901</f>
        <v>Dues and Subscription - Amazon Seller Central</v>
      </c>
      <c r="E71" s="26">
        <f>ledgers!J901</f>
        <v>21.323529411764703</v>
      </c>
    </row>
    <row r="72" spans="1:5" s="26" customFormat="1">
      <c r="A72" s="38"/>
      <c r="B72" s="38">
        <f>ledgers!B921</f>
        <v>95001</v>
      </c>
      <c r="C72"/>
      <c r="D72" t="str">
        <f>ledgers!D921</f>
        <v>Entertainment and Dining</v>
      </c>
      <c r="E72" s="26">
        <f>ledgers!G921</f>
        <v>0</v>
      </c>
    </row>
    <row r="73" spans="1:5" s="26" customFormat="1">
      <c r="A73" s="38"/>
      <c r="B73" s="38">
        <f>ledgers!B941</f>
        <v>96001</v>
      </c>
      <c r="C73"/>
      <c r="D73" t="str">
        <f>ledgers!D941</f>
        <v>Insurance</v>
      </c>
      <c r="E73" s="26">
        <f>ledgers!G941</f>
        <v>0</v>
      </c>
    </row>
    <row r="74" spans="1:5" s="26" customFormat="1">
      <c r="A74" s="38"/>
      <c r="B74" s="38">
        <f>ledgers!B948</f>
        <v>97001</v>
      </c>
      <c r="C74"/>
      <c r="D74" t="str">
        <f>ledgers!D948</f>
        <v>Communication</v>
      </c>
      <c r="E74" s="26">
        <f>ledgers!G948</f>
        <v>0</v>
      </c>
    </row>
    <row r="75" spans="1:5" s="26" customFormat="1">
      <c r="A75" s="38"/>
      <c r="B75" s="38">
        <f>ledgers!B955</f>
        <v>98001</v>
      </c>
      <c r="C75"/>
      <c r="D75" t="str">
        <f>ledgers!D955</f>
        <v>Consultancy Fee</v>
      </c>
      <c r="E75" s="26">
        <f>ledgers!J956</f>
        <v>500</v>
      </c>
    </row>
    <row r="76" spans="1:5" s="26" customFormat="1">
      <c r="A76" s="38"/>
      <c r="B76" s="38">
        <f>ledgers!B962</f>
        <v>99001</v>
      </c>
      <c r="C76"/>
      <c r="D76" t="str">
        <f>ledgers!D962</f>
        <v>Repair and Maintenance</v>
      </c>
      <c r="E76" s="26">
        <f>ledgers!G962</f>
        <v>0</v>
      </c>
    </row>
    <row r="77" spans="1:5" s="26" customFormat="1">
      <c r="A77" s="38"/>
      <c r="B77" s="38">
        <f>ledgers!B979</f>
        <v>90101</v>
      </c>
      <c r="C77"/>
      <c r="D77" t="str">
        <f>ledgers!D979</f>
        <v>Utilities</v>
      </c>
      <c r="E77" s="26">
        <f>ledgers!G979</f>
        <v>0</v>
      </c>
    </row>
    <row r="78" spans="1:5" s="26" customFormat="1">
      <c r="A78" s="38"/>
      <c r="B78" s="38">
        <f>ledgers!B985</f>
        <v>90102</v>
      </c>
      <c r="C78"/>
      <c r="D78" t="str">
        <f>ledgers!D985</f>
        <v>Miscellaneous Expenses</v>
      </c>
      <c r="E78" s="26">
        <f>ledgers!J985</f>
        <v>0</v>
      </c>
    </row>
    <row r="79" spans="1:5" s="26" customFormat="1">
      <c r="A79" s="38"/>
      <c r="B79" s="38">
        <f>ledgers!B991</f>
        <v>90103</v>
      </c>
      <c r="C79"/>
      <c r="D79" t="str">
        <f>ledgers!D991</f>
        <v xml:space="preserve">Trademark </v>
      </c>
    </row>
    <row r="80" spans="1:5" s="26" customFormat="1">
      <c r="A80" s="38"/>
      <c r="B80" s="38">
        <f>ledgers!B1021</f>
        <v>90104</v>
      </c>
      <c r="C80"/>
      <c r="D80">
        <f>ledgers!D1021</f>
        <v>0</v>
      </c>
    </row>
    <row r="81" spans="1:6" s="26" customFormat="1">
      <c r="A81" s="38"/>
      <c r="B81" s="38">
        <f>ledgers!B1034</f>
        <v>90105</v>
      </c>
      <c r="C81"/>
      <c r="D81">
        <f>ledgers!D1034</f>
        <v>0</v>
      </c>
    </row>
    <row r="83" spans="1:6" s="26" customFormat="1">
      <c r="A83" s="38">
        <v>11001</v>
      </c>
      <c r="B83" s="38"/>
      <c r="C83" t="str">
        <f>ledgers!C1060</f>
        <v>Financial Cost</v>
      </c>
      <c r="D83"/>
    </row>
    <row r="84" spans="1:6" s="26" customFormat="1">
      <c r="A84" s="38"/>
      <c r="B84" s="38">
        <f>ledgers!B1061</f>
        <v>11101</v>
      </c>
      <c r="C84"/>
      <c r="D84" t="str">
        <f>ledgers!D1061</f>
        <v>Bank Charges</v>
      </c>
      <c r="E84" s="26">
        <f>ledgers!G1061</f>
        <v>0</v>
      </c>
    </row>
    <row r="85" spans="1:6" s="26" customFormat="1">
      <c r="A85" s="38"/>
      <c r="B85" s="38">
        <f>ledgers!B1266</f>
        <v>11102</v>
      </c>
      <c r="C85"/>
      <c r="D85" t="str">
        <f>ledgers!D1266</f>
        <v>Interest Charge</v>
      </c>
      <c r="E85" s="26">
        <f>ledgers!J1271</f>
        <v>0</v>
      </c>
    </row>
    <row r="88" spans="1:6" s="26" customFormat="1" ht="13.5" thickBot="1">
      <c r="A88" s="38"/>
      <c r="B88" s="38"/>
      <c r="C88"/>
      <c r="D88"/>
      <c r="E88" s="43">
        <f>SUM(E7:E87)</f>
        <v>128485.89386635293</v>
      </c>
      <c r="F88" s="43">
        <f>SUM(F7:F87)</f>
        <v>-128485.89386635294</v>
      </c>
    </row>
    <row r="89" spans="1:6" s="26" customFormat="1" ht="13.5" thickTop="1">
      <c r="A89" s="38"/>
      <c r="B89" s="38"/>
      <c r="C89"/>
      <c r="D89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0.39997558519241921"/>
  </sheetPr>
  <dimension ref="A1:G38"/>
  <sheetViews>
    <sheetView view="pageBreakPreview" zoomScaleSheetLayoutView="100" workbookViewId="0">
      <selection activeCell="G2" sqref="G2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14062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May'!A1</f>
        <v>ESCAPE SWIMWEAR</v>
      </c>
    </row>
    <row r="2" spans="1:7">
      <c r="B2" s="2" t="s">
        <v>774</v>
      </c>
    </row>
    <row r="3" spans="1:7">
      <c r="C3" s="2"/>
    </row>
    <row r="4" spans="1:7">
      <c r="A4" s="1" t="s">
        <v>71</v>
      </c>
      <c r="E4" s="1"/>
      <c r="G4" s="236">
        <v>43982</v>
      </c>
    </row>
    <row r="5" spans="1:7">
      <c r="E5" s="30"/>
      <c r="F5" s="30"/>
      <c r="G5" s="236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May'!$C$7,'R. BS May'!$A$1,'Trial Balance May'!D8)</f>
        <v>Fixed Asset - Vehicles</v>
      </c>
      <c r="D8" s="15"/>
      <c r="E8" s="16"/>
      <c r="F8" s="17"/>
      <c r="G8" s="68">
        <f>VLOOKUP(A8,'Trial Balance May'!$B$7:$F$85,4,FALSE)</f>
        <v>0</v>
      </c>
    </row>
    <row r="9" spans="1:7">
      <c r="A9" s="45">
        <v>11002</v>
      </c>
      <c r="C9" s="5" t="str">
        <f>_xlfn.CONCAT('Trial Balance May'!$C$7,'R. BS May'!$A$1,'Trial Balance May'!D9)</f>
        <v>Fixed Asset - Electrical Equipments</v>
      </c>
      <c r="D9" s="15"/>
      <c r="E9" s="16"/>
      <c r="F9" s="17"/>
      <c r="G9" s="68">
        <f>VLOOKUP(A9,'Trial Balance May'!$B$7:$F$85,4,FALSE)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May'!C11</f>
        <v>Inventory</v>
      </c>
      <c r="F12" s="68"/>
      <c r="G12" s="68">
        <f>'Trial Balance May'!E12+'Trial Balance May'!E13</f>
        <v>13480.243386844893</v>
      </c>
    </row>
    <row r="13" spans="1:7">
      <c r="C13" s="5" t="s">
        <v>189</v>
      </c>
      <c r="G13" s="48">
        <f>'Trial Balance May'!E16+'Trial Balance May'!E17</f>
        <v>10472.327800000006</v>
      </c>
    </row>
    <row r="14" spans="1:7" ht="13.5" thickBot="1">
      <c r="B14" s="2" t="s">
        <v>3</v>
      </c>
      <c r="E14" s="17"/>
      <c r="F14" s="17"/>
      <c r="G14" s="49">
        <f>G8+G9+G12+G13</f>
        <v>23952.5711868449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May'!D20</f>
        <v>Capital</v>
      </c>
      <c r="G18" s="48">
        <f>'R. Equity May'!B12</f>
        <v>11017.978924999998</v>
      </c>
    </row>
    <row r="19" spans="2:7">
      <c r="C19" s="5" t="s">
        <v>85</v>
      </c>
      <c r="D19" s="15"/>
      <c r="G19" s="50">
        <f>'R. Equity May'!C12</f>
        <v>-4504.3967971551028</v>
      </c>
    </row>
    <row r="20" spans="2:7">
      <c r="C20" s="5"/>
      <c r="D20" s="15"/>
      <c r="G20" s="48">
        <f>SUM(G18:G19)</f>
        <v>6513.5821278448948</v>
      </c>
    </row>
    <row r="21" spans="2:7">
      <c r="C21" s="2" t="s">
        <v>75</v>
      </c>
      <c r="G21" s="48"/>
    </row>
    <row r="22" spans="2:7">
      <c r="C22" s="5" t="str">
        <f>'Trial Balance May'!D23</f>
        <v>Long Term Liabilities</v>
      </c>
      <c r="D22" s="15"/>
      <c r="E22" s="19"/>
      <c r="G22" s="68">
        <f>-'Trial Balance May'!F23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May'!D27</f>
        <v>Credit Card</v>
      </c>
      <c r="D25" s="15"/>
      <c r="E25" s="19"/>
      <c r="G25" s="68">
        <f>-'Trial Balance May'!F27</f>
        <v>17438.989059</v>
      </c>
    </row>
    <row r="26" spans="2:7">
      <c r="G26" s="83"/>
    </row>
    <row r="27" spans="2:7" ht="13.5" thickBot="1">
      <c r="B27" s="2" t="s">
        <v>8</v>
      </c>
      <c r="G27" s="51">
        <f>+G20+G25+G22</f>
        <v>23952.571186844893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0.39997558519241921"/>
  </sheetPr>
  <dimension ref="B1:E20"/>
  <sheetViews>
    <sheetView view="pageBreakPreview" zoomScaleSheetLayoutView="89" workbookViewId="0">
      <selection activeCell="G2" sqref="G2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May'!B1</f>
        <v>ESCAPE SWIMWEAR</v>
      </c>
    </row>
    <row r="2" spans="2:5">
      <c r="B2" s="2" t="s">
        <v>10</v>
      </c>
    </row>
    <row r="3" spans="2:5">
      <c r="B3" s="2" t="s">
        <v>773</v>
      </c>
    </row>
    <row r="4" spans="2:5">
      <c r="B4" s="2"/>
    </row>
    <row r="5" spans="2:5">
      <c r="C5" s="30"/>
      <c r="D5" s="30"/>
      <c r="E5" s="236">
        <f>'R. BS May'!G4</f>
        <v>43982</v>
      </c>
    </row>
    <row r="6" spans="2:5">
      <c r="C6" s="30"/>
      <c r="E6" s="31" t="str">
        <f>'R. BS May'!G5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May'!F30-'Trial Balance May'!E31-'Trial Balance May'!F32-'Trial Balance May'!F33-'Trial Balance May'!E34-'Trial Balance May'!F35</f>
        <v>15515.900000000007</v>
      </c>
    </row>
    <row r="10" spans="2:5">
      <c r="B10" s="1" t="s">
        <v>12</v>
      </c>
      <c r="C10" s="16"/>
      <c r="D10" s="17"/>
      <c r="E10" s="54">
        <f>-('Trial Balance May'!E38+'Trial Balance May'!E39+'Trial Balance May'!E40+'Trial Balance May'!E41+'Trial Balance May'!E42+'Trial Balance May'!E43+'Trial Balance May'!E44+'Trial Balance May'!E45+'Trial Balance May'!E46+'Trial Balance May'!E47+'Trial Balance May'!E48+'Trial Balance May'!E49+'Trial Balance May'!E50+'Trial Balance May'!E51+'Trial Balance May'!E52+'Trial Balance May'!E53+'Trial Balance May'!E54+'Trial Balance May'!E55)</f>
        <v>-15669.19926787754</v>
      </c>
    </row>
    <row r="11" spans="2:5">
      <c r="B11" s="1" t="s">
        <v>13</v>
      </c>
      <c r="E11" s="55">
        <f>SUM(E9:E10)</f>
        <v>-153.29926787753357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May'!E58+'Trial Balance May'!E59+'Trial Balance May'!E60+'Trial Balance May'!E61+'Trial Balance May'!E62+'Trial Balance May'!E63+'Trial Balance May'!E64+'Trial Balance May'!E65+'Trial Balance May'!E66+'Trial Balance May'!E67+'Trial Balance May'!E68+'Trial Balance May'!E69+'Trial Balance May'!E70+'Trial Balance May'!E71+'Trial Balance May'!E72+'Trial Balance May'!E73+'Trial Balance May'!E74+'Trial Balance May'!E75+'Trial Balance May'!E76+'Trial Balance May'!E77+'Trial Balance May'!E78+'Trial Balance May'!E79)</f>
        <v>-4351.0975292775693</v>
      </c>
    </row>
    <row r="14" spans="2:5">
      <c r="B14" s="1" t="s">
        <v>76</v>
      </c>
      <c r="C14" s="16"/>
      <c r="D14" s="17"/>
      <c r="E14" s="67">
        <f>-'Trial Balance May'!E70</f>
        <v>0</v>
      </c>
    </row>
    <row r="15" spans="2:5">
      <c r="B15" s="1" t="s">
        <v>77</v>
      </c>
      <c r="E15" s="59">
        <f>+E11+E13+E14</f>
        <v>-4504.3967971551028</v>
      </c>
    </row>
    <row r="16" spans="2:5">
      <c r="B16" s="1" t="s">
        <v>15</v>
      </c>
      <c r="C16" s="19"/>
      <c r="E16" s="53">
        <f>-'Trial Balance May'!E82-'Trial Balance May'!E83</f>
        <v>0</v>
      </c>
    </row>
    <row r="17" spans="2:5">
      <c r="B17" s="1" t="s">
        <v>46</v>
      </c>
      <c r="E17" s="55">
        <f>SUM(E15:E16)</f>
        <v>-4504.3967971551028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-4504.3967971551028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 tint="0.39997558519241921"/>
  </sheetPr>
  <dimension ref="A1:H13"/>
  <sheetViews>
    <sheetView view="pageBreakPreview" zoomScale="90" zoomScaleNormal="75" zoomScaleSheetLayoutView="90" workbookViewId="0">
      <selection activeCell="G2" sqref="G2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May'!B1</f>
        <v>ESCAPE SWIMWEAR</v>
      </c>
    </row>
    <row r="2" spans="1:8">
      <c r="A2" s="2" t="s">
        <v>36</v>
      </c>
    </row>
    <row r="3" spans="1:8">
      <c r="A3" s="2" t="str">
        <f>'R. P&amp;L May'!B3</f>
        <v>FOR THE PERIOD ENDED MAY 31,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May'!E6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May'!F20</f>
        <v>11017.978924999998</v>
      </c>
      <c r="C9" s="60">
        <v>0</v>
      </c>
      <c r="D9" s="60">
        <f>SUM(B9:C9)</f>
        <v>11017.978924999998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May'!D19</f>
        <v>0</v>
      </c>
      <c r="C11" s="61">
        <f>'R. P&amp;L May'!E19</f>
        <v>-4504.3967971551028</v>
      </c>
      <c r="D11" s="60">
        <f>SUM(B11:C11)</f>
        <v>-4504.3967971551028</v>
      </c>
    </row>
    <row r="12" spans="1:8" ht="13.5" thickBot="1">
      <c r="A12" s="8" t="s">
        <v>790</v>
      </c>
      <c r="B12" s="72">
        <f>SUM(B8:B11)</f>
        <v>11017.978924999998</v>
      </c>
      <c r="C12" s="72">
        <f>SUM(C8:C11)</f>
        <v>-4504.3967971551028</v>
      </c>
      <c r="D12" s="72">
        <f>SUM(D8:D11)</f>
        <v>6513.5821278448948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6" tint="0.39997558519241921"/>
  </sheetPr>
  <dimension ref="A1:E48"/>
  <sheetViews>
    <sheetView view="pageBreakPreview" topLeftCell="A30" zoomScale="110" zoomScaleSheetLayoutView="110" workbookViewId="0">
      <selection activeCell="G2" sqref="G2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May'!A1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May'!A3</f>
        <v>FOR THE PERIOD ENDED MAY 31, 2020</v>
      </c>
      <c r="B3" s="30"/>
      <c r="C3" s="2"/>
    </row>
    <row r="4" spans="1:4">
      <c r="D4" s="236">
        <f>'R. P&amp;L May'!E5</f>
        <v>43982</v>
      </c>
    </row>
    <row r="5" spans="1:4">
      <c r="B5" s="30"/>
      <c r="D5" s="30" t="str">
        <f>'R. P&amp;L May'!E6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May'!E17</f>
        <v>-4504.3967971551028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May'!E16</f>
        <v>0</v>
      </c>
    </row>
    <row r="15" spans="1:4">
      <c r="A15" s="3" t="s">
        <v>23</v>
      </c>
      <c r="D15" s="55">
        <f>SUM(D8:D14)</f>
        <v>-4504.3967971551028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May'!E12-'Trial Balance May'!E13</f>
        <v>-13480.243386844893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-13480.243386844893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May'!F27</f>
        <v>17438.989059</v>
      </c>
    </row>
    <row r="23" spans="1:4">
      <c r="A23" s="5"/>
      <c r="D23" s="58">
        <f>SUM(D21:D22)</f>
        <v>17438.989059</v>
      </c>
    </row>
    <row r="24" spans="1:4">
      <c r="A24" s="10" t="s">
        <v>25</v>
      </c>
      <c r="D24" s="59">
        <f>+D15+D19+D23</f>
        <v>-545.65112499999668</v>
      </c>
    </row>
    <row r="25" spans="1:4">
      <c r="A25" s="25" t="s">
        <v>26</v>
      </c>
      <c r="B25" s="29"/>
      <c r="C25" s="6"/>
      <c r="D25" s="56">
        <f>-'R. P&amp;L May'!E16</f>
        <v>0</v>
      </c>
    </row>
    <row r="26" spans="1:4">
      <c r="A26" s="1" t="s">
        <v>44</v>
      </c>
      <c r="D26" s="55">
        <f>SUM(D24:D25)</f>
        <v>-545.65112499999668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May'!E8-'Trial Balance May'!E9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5">
      <c r="A33" s="1" t="s">
        <v>86</v>
      </c>
      <c r="B33" s="30"/>
      <c r="C33" s="2"/>
      <c r="D33" s="62">
        <f>'R. Equity May'!B12</f>
        <v>11017.978924999998</v>
      </c>
    </row>
    <row r="34" spans="1:5">
      <c r="A34" s="5" t="s">
        <v>32</v>
      </c>
      <c r="B34" s="30"/>
      <c r="C34" s="2"/>
      <c r="D34" s="63">
        <f>'R. BS May'!G22</f>
        <v>0</v>
      </c>
    </row>
    <row r="35" spans="1:5">
      <c r="A35" s="5" t="s">
        <v>33</v>
      </c>
      <c r="B35" s="30"/>
      <c r="C35" s="2"/>
      <c r="D35" s="63">
        <v>0</v>
      </c>
    </row>
    <row r="36" spans="1:5">
      <c r="A36" s="5" t="s">
        <v>34</v>
      </c>
      <c r="D36" s="63">
        <v>0</v>
      </c>
    </row>
    <row r="37" spans="1:5">
      <c r="A37" s="5" t="s">
        <v>35</v>
      </c>
      <c r="D37" s="64">
        <v>0</v>
      </c>
    </row>
    <row r="38" spans="1:5">
      <c r="A38" s="1" t="s">
        <v>41</v>
      </c>
      <c r="D38" s="65">
        <f>SUM(D33:D37)</f>
        <v>11017.978924999998</v>
      </c>
    </row>
    <row r="39" spans="1:5">
      <c r="A39" s="1" t="s">
        <v>45</v>
      </c>
      <c r="D39" s="55">
        <f>+D26+D31+D38</f>
        <v>10472.327800000001</v>
      </c>
    </row>
    <row r="40" spans="1:5">
      <c r="A40" s="1" t="s">
        <v>72</v>
      </c>
      <c r="D40" s="55">
        <v>0</v>
      </c>
    </row>
    <row r="41" spans="1:5" ht="13.5" thickBot="1">
      <c r="A41" s="1" t="s">
        <v>73</v>
      </c>
      <c r="B41" s="19"/>
      <c r="D41" s="57">
        <f>SUM(D39:D40)</f>
        <v>10472.327800000001</v>
      </c>
      <c r="E41" s="71">
        <f>'R. BS May'!G13</f>
        <v>10472.327800000006</v>
      </c>
    </row>
    <row r="42" spans="1:5" ht="13.5" thickTop="1">
      <c r="D42" s="55"/>
    </row>
    <row r="43" spans="1:5">
      <c r="D43" s="55"/>
    </row>
    <row r="44" spans="1:5">
      <c r="D44" s="55"/>
    </row>
    <row r="45" spans="1:5">
      <c r="D45" s="55"/>
    </row>
    <row r="46" spans="1:5">
      <c r="D46" s="55"/>
    </row>
    <row r="47" spans="1:5">
      <c r="A47" s="2"/>
      <c r="D47" s="55"/>
    </row>
    <row r="48" spans="1:5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 tint="0.39997558519241921"/>
  </sheetPr>
  <dimension ref="A1:G87"/>
  <sheetViews>
    <sheetView view="pageBreakPreview" zoomScale="60" zoomScaleNormal="100" workbookViewId="0">
      <pane xSplit="4" ySplit="6" topLeftCell="E37" activePane="bottomRight" state="frozen"/>
      <selection activeCell="G2" sqref="G2"/>
      <selection pane="topRight" activeCell="G2" sqref="G2"/>
      <selection pane="bottomLeft" activeCell="G2" sqref="G2"/>
      <selection pane="bottomRight" activeCell="E50" sqref="E50:E56"/>
    </sheetView>
  </sheetViews>
  <sheetFormatPr defaultRowHeight="12.75"/>
  <cols>
    <col min="1" max="2" width="13.28515625" style="38" customWidth="1"/>
    <col min="3" max="3" width="13.28515625" customWidth="1"/>
    <col min="4" max="4" width="33.71093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E86+F86</f>
        <v>0</v>
      </c>
    </row>
    <row r="2" spans="1:6">
      <c r="A2" s="39" t="s">
        <v>64</v>
      </c>
    </row>
    <row r="3" spans="1:6">
      <c r="A3" s="39" t="s">
        <v>772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ledgers!J38</f>
        <v>13480.243386844893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ledgers!J60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ledgers!J83</f>
        <v>15119.667800000007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ledgers!J159</f>
        <v>-4647.34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ledgers!J246</f>
        <v>-11017.978924999998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ledgers!J318</f>
        <v>-17438.989059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ledgers!J343</f>
        <v>-39469.020000000004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ledgers!J356</f>
        <v>31521.85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ledgers!J370</f>
        <v>-1479.7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ledgers!J382</f>
        <v>-6259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ledgers!J392</f>
        <v>169.97</v>
      </c>
    </row>
    <row r="35" spans="1:6" s="26" customFormat="1" hidden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ledgers!J412</f>
        <v>4252.9164131551079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ledgers!J423</f>
        <v>1096.8339999999998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ledgers!J451</f>
        <v>4400.1200000000008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ledgers!J468</f>
        <v>334.6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ledgers!J491</f>
        <v>1340.0772707224312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ledgers!J503</f>
        <v>912.4269250000001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ledgers!J532</f>
        <v>3266.8346590000001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ledgers!G559</f>
        <v>0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ledgers!G574</f>
        <v>0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ledgers!G581</f>
        <v>0</v>
      </c>
    </row>
    <row r="49" spans="1:5" s="26" customFormat="1">
      <c r="A49" s="38"/>
      <c r="B49" s="38">
        <f>ledgers!B595</f>
        <v>86001</v>
      </c>
      <c r="C49"/>
      <c r="D49" t="str">
        <f>ledgers!D595</f>
        <v>Foreign Exchange Rate Adjustment</v>
      </c>
      <c r="E49" s="26">
        <f>ledgers!J602</f>
        <v>65.389999999999986</v>
      </c>
    </row>
    <row r="50" spans="1:5" s="26" customFormat="1">
      <c r="A50" s="38"/>
      <c r="B50" s="38">
        <f>ledgers!B611</f>
        <v>87001</v>
      </c>
      <c r="C50"/>
      <c r="D50">
        <f>ledgers!D611</f>
        <v>0</v>
      </c>
    </row>
    <row r="51" spans="1:5" s="26" customFormat="1">
      <c r="A51" s="38"/>
      <c r="B51" s="38">
        <f>ledgers!B616</f>
        <v>88001</v>
      </c>
      <c r="C51"/>
      <c r="D51">
        <f>ledgers!D616</f>
        <v>0</v>
      </c>
    </row>
    <row r="52" spans="1:5" s="26" customFormat="1">
      <c r="A52" s="38"/>
      <c r="B52" s="38">
        <f>ledgers!B621</f>
        <v>89001</v>
      </c>
      <c r="C52"/>
      <c r="D52">
        <f>ledgers!D621</f>
        <v>0</v>
      </c>
    </row>
    <row r="53" spans="1:5" s="26" customFormat="1">
      <c r="A53" s="38"/>
      <c r="B53" s="38">
        <f>ledgers!B631</f>
        <v>80101</v>
      </c>
      <c r="C53"/>
      <c r="D53">
        <f>ledgers!D631</f>
        <v>0</v>
      </c>
    </row>
    <row r="54" spans="1:5" s="26" customFormat="1">
      <c r="A54" s="38"/>
      <c r="B54" s="38">
        <f>ledgers!B641</f>
        <v>80102</v>
      </c>
      <c r="C54"/>
      <c r="D54">
        <f>ledgers!D641</f>
        <v>0</v>
      </c>
    </row>
    <row r="55" spans="1:5" s="26" customFormat="1">
      <c r="A55" s="38"/>
      <c r="B55" s="38">
        <f>ledgers!B646</f>
        <v>80103</v>
      </c>
      <c r="C55"/>
      <c r="D55">
        <f>ledgers!D646</f>
        <v>0</v>
      </c>
    </row>
    <row r="57" spans="1:5" s="26" customFormat="1">
      <c r="A57" s="38">
        <v>90001</v>
      </c>
      <c r="B57" s="38"/>
      <c r="C57" s="33" t="s">
        <v>61</v>
      </c>
      <c r="D57"/>
    </row>
    <row r="58" spans="1:5" s="26" customFormat="1">
      <c r="A58" s="38"/>
      <c r="B58" s="38">
        <f>ledgers!B652</f>
        <v>91001</v>
      </c>
      <c r="C58"/>
      <c r="D58" t="str">
        <f>ledgers!D652</f>
        <v>Office Expenses</v>
      </c>
      <c r="E58" s="26">
        <f>ledgers!J653</f>
        <v>1229.0440000000001</v>
      </c>
    </row>
    <row r="59" spans="1:5" s="26" customFormat="1">
      <c r="A59" s="38"/>
      <c r="B59" s="38">
        <f>ledgers!B701</f>
        <v>92001</v>
      </c>
      <c r="C59"/>
      <c r="D59" t="str">
        <f>ledgers!D701</f>
        <v>Rent</v>
      </c>
      <c r="E59" s="26">
        <f>ledgers!G701</f>
        <v>0</v>
      </c>
    </row>
    <row r="60" spans="1:5" s="26" customFormat="1">
      <c r="A60" s="38"/>
      <c r="B60" s="38">
        <f>ledgers!B714</f>
        <v>930011</v>
      </c>
      <c r="C60"/>
      <c r="D60" t="str">
        <f>ledgers!D714</f>
        <v>Payroll - Kim - PR Assistant</v>
      </c>
      <c r="E60" s="26">
        <f>ledgers!J718</f>
        <v>2036.0242000000003</v>
      </c>
    </row>
    <row r="61" spans="1:5" s="26" customFormat="1">
      <c r="A61" s="38"/>
      <c r="B61" s="38">
        <f>ledgers!B735</f>
        <v>930012</v>
      </c>
      <c r="C61"/>
      <c r="D61" t="str">
        <f>ledgers!D735</f>
        <v>Payroll - Lynnel - Creatives/Tasks</v>
      </c>
      <c r="E61" s="26">
        <f>ledgers!J736</f>
        <v>181.83</v>
      </c>
    </row>
    <row r="62" spans="1:5" s="26" customFormat="1">
      <c r="A62" s="38"/>
      <c r="B62" s="38">
        <f>ledgers!B756</f>
        <v>930013</v>
      </c>
      <c r="C62"/>
      <c r="D62" t="str">
        <f>ledgers!D756</f>
        <v>Payroll - Yaiko - Video Editor</v>
      </c>
      <c r="E62" s="26">
        <f>ledgers!G756</f>
        <v>0</v>
      </c>
    </row>
    <row r="63" spans="1:5" s="26" customFormat="1">
      <c r="A63" s="38"/>
      <c r="B63" s="38">
        <f>ledgers!B777</f>
        <v>930014</v>
      </c>
      <c r="C63"/>
      <c r="D63" t="str">
        <f>ledgers!D777</f>
        <v>Payroll - Jojo - Blog Writer</v>
      </c>
      <c r="E63" s="26">
        <f>ledgers!G777</f>
        <v>0</v>
      </c>
    </row>
    <row r="64" spans="1:5" s="26" customFormat="1">
      <c r="A64" s="38"/>
      <c r="B64" s="38">
        <f>ledgers!B798</f>
        <v>930015</v>
      </c>
      <c r="C64"/>
      <c r="D64" t="str">
        <f>ledgers!D798</f>
        <v>Payroll - Jocelle - Content Writer</v>
      </c>
    </row>
    <row r="65" spans="1:5" s="26" customFormat="1">
      <c r="A65" s="38"/>
      <c r="B65" s="38">
        <f>ledgers!B819</f>
        <v>930016</v>
      </c>
      <c r="C65"/>
      <c r="D65">
        <f>ledgers!D838</f>
        <v>0</v>
      </c>
    </row>
    <row r="66" spans="1:5" s="26" customFormat="1">
      <c r="A66" s="38"/>
      <c r="B66" s="38">
        <f>ledgers!B840</f>
        <v>940011</v>
      </c>
      <c r="C66"/>
      <c r="D66" t="str">
        <f>ledgers!D840</f>
        <v>Dues and Subscription -Google  G Suite</v>
      </c>
      <c r="E66" s="26">
        <f>ledgers!J844</f>
        <v>55.55</v>
      </c>
    </row>
    <row r="67" spans="1:5" s="26" customFormat="1">
      <c r="A67" s="38"/>
      <c r="B67" s="38">
        <f>ledgers!B865</f>
        <v>940012</v>
      </c>
      <c r="C67"/>
      <c r="D67" t="str">
        <f>ledgers!D865</f>
        <v>Dues and Subscription - Lead Pages</v>
      </c>
      <c r="E67" s="26">
        <f>ledgers!J865</f>
        <v>25</v>
      </c>
    </row>
    <row r="68" spans="1:5" s="26" customFormat="1">
      <c r="A68" s="38"/>
      <c r="B68" s="38">
        <f>ledgers!B879</f>
        <v>940013</v>
      </c>
      <c r="C68"/>
      <c r="D68" t="str">
        <f>ledgers!D879</f>
        <v>Dues and Subscription - Shopify</v>
      </c>
      <c r="E68" s="26">
        <f>ledgers!J886</f>
        <v>443.64932927756882</v>
      </c>
    </row>
    <row r="69" spans="1:5" s="26" customFormat="1">
      <c r="A69" s="38"/>
      <c r="B69" s="38">
        <f>ledgers!B895</f>
        <v>940014</v>
      </c>
      <c r="C69"/>
      <c r="D69" t="str">
        <f>ledgers!D895</f>
        <v>Dues and Subscription - Time Doctor</v>
      </c>
      <c r="E69" s="26">
        <f>ledgers!J895</f>
        <v>30</v>
      </c>
    </row>
    <row r="70" spans="1:5" s="26" customFormat="1">
      <c r="A70" s="38"/>
      <c r="B70" s="38">
        <f>ledgers!B921</f>
        <v>95001</v>
      </c>
      <c r="C70"/>
      <c r="D70" t="str">
        <f>ledgers!D921</f>
        <v>Entertainment and Dining</v>
      </c>
      <c r="E70" s="26">
        <f>ledgers!G921</f>
        <v>0</v>
      </c>
    </row>
    <row r="71" spans="1:5" s="26" customFormat="1">
      <c r="A71" s="38"/>
      <c r="B71" s="38">
        <f>ledgers!B941</f>
        <v>96001</v>
      </c>
      <c r="C71"/>
      <c r="D71" t="str">
        <f>ledgers!D941</f>
        <v>Insurance</v>
      </c>
      <c r="E71" s="26">
        <f>ledgers!G941</f>
        <v>0</v>
      </c>
    </row>
    <row r="72" spans="1:5" s="26" customFormat="1">
      <c r="A72" s="38"/>
      <c r="B72" s="38">
        <f>ledgers!B948</f>
        <v>97001</v>
      </c>
      <c r="C72"/>
      <c r="D72" t="str">
        <f>ledgers!D948</f>
        <v>Communication</v>
      </c>
      <c r="E72" s="26">
        <f>ledgers!G948</f>
        <v>0</v>
      </c>
    </row>
    <row r="73" spans="1:5" s="26" customFormat="1">
      <c r="A73" s="38"/>
      <c r="B73" s="38">
        <f>ledgers!B955</f>
        <v>98001</v>
      </c>
      <c r="C73"/>
      <c r="D73" t="str">
        <f>ledgers!D955</f>
        <v>Consultancy Fee</v>
      </c>
      <c r="E73" s="26">
        <f>ledgers!J955</f>
        <v>350</v>
      </c>
    </row>
    <row r="74" spans="1:5" s="26" customFormat="1">
      <c r="A74" s="38"/>
      <c r="B74" s="38">
        <f>ledgers!B962</f>
        <v>99001</v>
      </c>
      <c r="C74"/>
      <c r="D74" t="str">
        <f>ledgers!D962</f>
        <v>Repair and Maintenance</v>
      </c>
      <c r="E74" s="26">
        <f>ledgers!G962</f>
        <v>0</v>
      </c>
    </row>
    <row r="75" spans="1:5" s="26" customFormat="1">
      <c r="A75" s="38"/>
      <c r="B75" s="38">
        <f>ledgers!B979</f>
        <v>90101</v>
      </c>
      <c r="C75"/>
      <c r="D75" t="str">
        <f>ledgers!D979</f>
        <v>Utilities</v>
      </c>
      <c r="E75" s="26">
        <f>ledgers!G979</f>
        <v>0</v>
      </c>
    </row>
    <row r="76" spans="1:5" s="26" customFormat="1">
      <c r="A76" s="38"/>
      <c r="B76" s="38">
        <f>ledgers!B985</f>
        <v>90102</v>
      </c>
      <c r="C76"/>
      <c r="D76" t="str">
        <f>ledgers!D985</f>
        <v>Miscellaneous Expenses</v>
      </c>
      <c r="E76" s="26">
        <f>ledgers!J985</f>
        <v>0</v>
      </c>
    </row>
    <row r="77" spans="1:5" s="26" customFormat="1">
      <c r="A77" s="38"/>
      <c r="B77" s="38">
        <f>ledgers!B991</f>
        <v>90103</v>
      </c>
      <c r="C77"/>
      <c r="D77" t="str">
        <f>ledgers!D991</f>
        <v xml:space="preserve">Trademark </v>
      </c>
    </row>
    <row r="78" spans="1:5" s="26" customFormat="1">
      <c r="A78" s="38"/>
      <c r="B78" s="38">
        <f>ledgers!B1021</f>
        <v>90104</v>
      </c>
      <c r="C78"/>
      <c r="D78">
        <f>ledgers!D1021</f>
        <v>0</v>
      </c>
    </row>
    <row r="79" spans="1:5" s="26" customFormat="1">
      <c r="A79" s="38"/>
      <c r="B79" s="38">
        <f>ledgers!B1034</f>
        <v>90105</v>
      </c>
      <c r="C79"/>
      <c r="D79">
        <f>ledgers!D1034</f>
        <v>0</v>
      </c>
    </row>
    <row r="81" spans="1:6" s="26" customFormat="1">
      <c r="A81" s="38">
        <v>11001</v>
      </c>
      <c r="B81" s="38"/>
      <c r="C81" t="str">
        <f>ledgers!C1060</f>
        <v>Financial Cost</v>
      </c>
      <c r="D81"/>
    </row>
    <row r="82" spans="1:6" s="26" customFormat="1">
      <c r="A82" s="38"/>
      <c r="B82" s="38">
        <f>ledgers!B1061</f>
        <v>11101</v>
      </c>
      <c r="C82"/>
      <c r="D82" t="str">
        <f>ledgers!D1061</f>
        <v>Bank Charges</v>
      </c>
      <c r="E82" s="26">
        <f>ledgers!G1061</f>
        <v>0</v>
      </c>
    </row>
    <row r="83" spans="1:6" s="26" customFormat="1">
      <c r="A83" s="38"/>
      <c r="B83" s="38">
        <f>ledgers!B1266</f>
        <v>11102</v>
      </c>
      <c r="C83"/>
      <c r="D83" t="str">
        <f>ledgers!D1266</f>
        <v>Interest Charge</v>
      </c>
      <c r="E83" s="26">
        <f>ledgers!J1271</f>
        <v>0</v>
      </c>
    </row>
    <row r="86" spans="1:6" s="26" customFormat="1" ht="13.5" thickBot="1">
      <c r="A86" s="38"/>
      <c r="B86" s="38"/>
      <c r="C86"/>
      <c r="D86"/>
      <c r="E86" s="43">
        <f>SUM(E7:E85)</f>
        <v>75664.687984000018</v>
      </c>
      <c r="F86" s="43">
        <f>SUM(F7:F85)</f>
        <v>-75664.687984000004</v>
      </c>
    </row>
    <row r="87" spans="1:6" s="26" customFormat="1" ht="13.5" thickTop="1">
      <c r="A87" s="38"/>
      <c r="B87" s="38"/>
      <c r="C87"/>
      <c r="D87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6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C000"/>
  </sheetPr>
  <dimension ref="A1:G38"/>
  <sheetViews>
    <sheetView view="pageBreakPreview" topLeftCell="A27" zoomScaleSheetLayoutView="100" workbookViewId="0">
      <selection activeCell="G45" sqref="G45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14062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Apr'!A1</f>
        <v>ESCAPE SWIMWEAR</v>
      </c>
    </row>
    <row r="2" spans="1:7">
      <c r="B2" s="2" t="s">
        <v>626</v>
      </c>
    </row>
    <row r="3" spans="1:7">
      <c r="C3" s="2"/>
    </row>
    <row r="4" spans="1:7">
      <c r="A4" s="1" t="s">
        <v>71</v>
      </c>
      <c r="E4" s="1"/>
      <c r="G4" s="46">
        <v>43951</v>
      </c>
    </row>
    <row r="5" spans="1:7">
      <c r="E5" s="30"/>
      <c r="F5" s="30"/>
      <c r="G5" s="46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Apr'!$C$7,'R. BS Apr'!$A$1,'Trial Balance Apr'!D8)</f>
        <v>Fixed Asset - Vehicles</v>
      </c>
      <c r="D8" s="15"/>
      <c r="E8" s="16"/>
      <c r="F8" s="17"/>
      <c r="G8" s="68">
        <f>VLOOKUP(A8,'Trial Balance Apr'!$B$7:$F$84,4,FALSE)</f>
        <v>0</v>
      </c>
    </row>
    <row r="9" spans="1:7">
      <c r="A9" s="45">
        <v>11002</v>
      </c>
      <c r="C9" s="5" t="str">
        <f>_xlfn.CONCAT('Trial Balance Apr'!$C$7,'R. BS Apr'!$A$1,'Trial Balance Apr'!D9)</f>
        <v>Fixed Asset - Electrical Equipments</v>
      </c>
      <c r="D9" s="15"/>
      <c r="E9" s="16"/>
      <c r="F9" s="17"/>
      <c r="G9" s="68">
        <f>VLOOKUP(A9,'Trial Balance Apr'!$B$7:$F$84,4,FALSE)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Apr'!C11</f>
        <v>Inventory</v>
      </c>
      <c r="F12" s="68"/>
      <c r="G12" s="68">
        <f>'Trial Balance Apr'!E12+'Trial Balance Apr'!E13</f>
        <v>5386.4770833333341</v>
      </c>
    </row>
    <row r="13" spans="1:7">
      <c r="C13" s="5" t="s">
        <v>189</v>
      </c>
      <c r="G13" s="48">
        <f>'Trial Balance Apr'!E16+'Trial Balance Apr'!E17</f>
        <v>4938.7899999999991</v>
      </c>
    </row>
    <row r="14" spans="1:7" ht="13.5" thickBot="1">
      <c r="B14" s="2" t="s">
        <v>3</v>
      </c>
      <c r="E14" s="17"/>
      <c r="F14" s="17"/>
      <c r="G14" s="49">
        <f>G8+G9+G12+G13</f>
        <v>10325.267083333332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Apr'!D20</f>
        <v>Capital</v>
      </c>
      <c r="G18" s="48">
        <f>'R. Equity Apr'!B12</f>
        <v>11017.978924999998</v>
      </c>
    </row>
    <row r="19" spans="2:7">
      <c r="C19" s="5" t="s">
        <v>85</v>
      </c>
      <c r="D19" s="15"/>
      <c r="G19" s="50">
        <f>'R. Equity Apr'!C12</f>
        <v>-4357.7418416666678</v>
      </c>
    </row>
    <row r="20" spans="2:7">
      <c r="C20" s="5"/>
      <c r="D20" s="15"/>
      <c r="G20" s="48">
        <f>SUM(G18:G19)</f>
        <v>6660.2370833333298</v>
      </c>
    </row>
    <row r="21" spans="2:7">
      <c r="C21" s="2" t="s">
        <v>75</v>
      </c>
      <c r="G21" s="48"/>
    </row>
    <row r="22" spans="2:7">
      <c r="C22" s="5" t="str">
        <f>'Trial Balance Apr'!D23</f>
        <v>Long Term Liabilities</v>
      </c>
      <c r="D22" s="15"/>
      <c r="E22" s="19"/>
      <c r="G22" s="68">
        <f>-'Trial Balance Apr'!F23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Apr'!D27</f>
        <v>Credit Card</v>
      </c>
      <c r="D25" s="15"/>
      <c r="E25" s="19"/>
      <c r="G25" s="68">
        <f>-'Trial Balance Apr'!F27</f>
        <v>3665.0299999999988</v>
      </c>
    </row>
    <row r="26" spans="2:7">
      <c r="G26" s="83"/>
    </row>
    <row r="27" spans="2:7" ht="13.5" thickBot="1">
      <c r="B27" s="2" t="s">
        <v>8</v>
      </c>
      <c r="G27" s="51">
        <f>+G20+G25+G22</f>
        <v>10325.267083333329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C000"/>
  </sheetPr>
  <dimension ref="B1:L19"/>
  <sheetViews>
    <sheetView view="pageBreakPreview" zoomScaleSheetLayoutView="100" workbookViewId="0">
      <selection activeCell="E67" sqref="E67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1.28515625" style="9" hidden="1" customWidth="1"/>
    <col min="4" max="4" width="12.7109375" style="14" customWidth="1"/>
    <col min="5" max="5" width="1.28515625" style="9" hidden="1" customWidth="1"/>
    <col min="6" max="6" width="12.7109375" style="14" customWidth="1"/>
    <col min="7" max="7" width="1.28515625" style="9" hidden="1" customWidth="1"/>
    <col min="8" max="8" width="12.7109375" style="14" customWidth="1"/>
    <col min="9" max="9" width="1.28515625" style="9" hidden="1" customWidth="1"/>
    <col min="10" max="10" width="12.7109375" style="14" customWidth="1"/>
    <col min="11" max="11" width="1.28515625" style="9" hidden="1" customWidth="1"/>
    <col min="12" max="12" width="12.7109375" style="14" customWidth="1"/>
    <col min="13" max="16384" width="9.140625" style="1"/>
  </cols>
  <sheetData>
    <row r="1" spans="2:12">
      <c r="B1" s="2" t="str">
        <f>'R. BS Jan'!B1</f>
        <v>ESCAPE SWIMWEAR</v>
      </c>
    </row>
    <row r="2" spans="2:12">
      <c r="B2" s="2" t="s">
        <v>10</v>
      </c>
    </row>
    <row r="3" spans="2:12">
      <c r="B3" s="2" t="s">
        <v>625</v>
      </c>
    </row>
    <row r="4" spans="2:12">
      <c r="B4" s="2" t="s">
        <v>89</v>
      </c>
    </row>
    <row r="5" spans="2:12">
      <c r="C5" s="30"/>
      <c r="D5" s="46">
        <v>43848</v>
      </c>
      <c r="E5" s="30"/>
      <c r="F5" s="46">
        <v>43879</v>
      </c>
      <c r="G5" s="30"/>
      <c r="H5" s="46">
        <v>43908</v>
      </c>
      <c r="I5" s="30"/>
      <c r="J5" s="46">
        <v>43939</v>
      </c>
      <c r="K5" s="30"/>
      <c r="L5" s="46" t="s">
        <v>37</v>
      </c>
    </row>
    <row r="6" spans="2:12">
      <c r="D6" s="31"/>
      <c r="F6" s="31"/>
      <c r="H6" s="31"/>
      <c r="J6" s="31"/>
      <c r="L6" s="31"/>
    </row>
    <row r="8" spans="2:12">
      <c r="D8" s="22"/>
      <c r="F8" s="22"/>
      <c r="H8" s="22"/>
      <c r="J8" s="22"/>
      <c r="L8" s="22"/>
    </row>
    <row r="9" spans="2:12">
      <c r="B9" s="1" t="s">
        <v>206</v>
      </c>
      <c r="C9" s="17"/>
      <c r="D9" s="53">
        <f>'R. P&amp;L Jan'!E9</f>
        <v>2348.8000000000002</v>
      </c>
      <c r="E9" s="17"/>
      <c r="F9" s="53">
        <f>'R. P&amp;L Feb'!E9-'R. P&amp;L Jan'!E9</f>
        <v>757.34999999999991</v>
      </c>
      <c r="G9" s="17"/>
      <c r="H9" s="53">
        <f>'R. P&amp;L Mar'!E9-'R. P&amp;L Feb'!E9</f>
        <v>2554.77</v>
      </c>
      <c r="I9" s="17"/>
      <c r="J9" s="53">
        <f>'R. P&amp;L Apr'!E9-'R. P&amp;L Mar'!E9</f>
        <v>3743.3799999999992</v>
      </c>
      <c r="K9" s="17"/>
      <c r="L9" s="53">
        <f>SUM(D9:K9)</f>
        <v>9404.2999999999993</v>
      </c>
    </row>
    <row r="10" spans="2:12">
      <c r="B10" s="1" t="s">
        <v>12</v>
      </c>
      <c r="C10" s="17"/>
      <c r="D10" s="54">
        <f>'R. P&amp;L Jan'!E10</f>
        <v>-2331.708209082512</v>
      </c>
      <c r="E10" s="17"/>
      <c r="F10" s="54">
        <f>'R. P&amp;L Feb'!E10-'R. P&amp;L Jan'!E10</f>
        <v>-843.78224886999533</v>
      </c>
      <c r="G10" s="17"/>
      <c r="H10" s="54">
        <f>'R. P&amp;L Mar'!E10-'R. P&amp;L Feb'!E10</f>
        <v>-4405.4552099125995</v>
      </c>
      <c r="I10" s="17"/>
      <c r="J10" s="54">
        <f>'R. P&amp;L Apr'!E10-H10-F10-D10</f>
        <v>-4132.2148445239927</v>
      </c>
      <c r="K10" s="17"/>
      <c r="L10" s="54">
        <f>SUM(D10:K10)</f>
        <v>-11713.160512389099</v>
      </c>
    </row>
    <row r="11" spans="2:12">
      <c r="B11" s="1" t="s">
        <v>13</v>
      </c>
      <c r="D11" s="55">
        <f>SUM(D9:D10)</f>
        <v>17.091790917488197</v>
      </c>
      <c r="F11" s="55">
        <f>SUM(F9:F10)</f>
        <v>-86.432248869995419</v>
      </c>
      <c r="H11" s="55">
        <f>SUM(H9:H10)</f>
        <v>-1850.6852099125995</v>
      </c>
      <c r="J11" s="55">
        <f>SUM(J9:J10)</f>
        <v>-388.83484452399352</v>
      </c>
      <c r="L11" s="55">
        <f>SUM(L9:L10)</f>
        <v>-2308.8605123890993</v>
      </c>
    </row>
    <row r="12" spans="2:12">
      <c r="B12" s="1" t="s">
        <v>14</v>
      </c>
      <c r="C12" s="17"/>
      <c r="D12" s="67">
        <f>'R. P&amp;L Jan'!E13</f>
        <v>-464.12400000000002</v>
      </c>
      <c r="E12" s="17"/>
      <c r="F12" s="67">
        <f>'R. P&amp;L Feb'!E13-'R. P&amp;L Jan'!E13</f>
        <v>-491.19585183813319</v>
      </c>
      <c r="G12" s="17"/>
      <c r="H12" s="53">
        <f>'R. P&amp;L Mar'!E13-'R. P&amp;L Feb'!E13</f>
        <v>-554.80437259698328</v>
      </c>
      <c r="I12" s="17"/>
      <c r="J12" s="67">
        <f>'R. P&amp;L Apr'!E13-H12-F12-D12</f>
        <v>-538.75710484245246</v>
      </c>
      <c r="K12" s="17"/>
      <c r="L12" s="67">
        <f>SUM(D12:K12)</f>
        <v>-2048.881329277569</v>
      </c>
    </row>
    <row r="13" spans="2:12">
      <c r="B13" s="1" t="s">
        <v>76</v>
      </c>
      <c r="C13" s="17"/>
      <c r="D13" s="67">
        <f>'R. P&amp;L Jan'!E14</f>
        <v>0</v>
      </c>
      <c r="E13" s="17"/>
      <c r="F13" s="67">
        <f>'R. P&amp;L Feb'!E14-'R. P&amp;L Jan'!E14</f>
        <v>0</v>
      </c>
      <c r="G13" s="17"/>
      <c r="H13" s="53">
        <f>'R. P&amp;L Mar'!E14-'R. P&amp;L Feb'!E14</f>
        <v>0</v>
      </c>
      <c r="I13" s="17"/>
      <c r="J13" s="67">
        <f>'R. P&amp;L Apr'!E14-H13-F13-D13</f>
        <v>0</v>
      </c>
      <c r="K13" s="17"/>
      <c r="L13" s="67">
        <f>SUM(D13:K13)</f>
        <v>0</v>
      </c>
    </row>
    <row r="14" spans="2:12">
      <c r="B14" s="1" t="s">
        <v>77</v>
      </c>
      <c r="D14" s="59">
        <f>+D11+D12+D13</f>
        <v>-447.03220908251183</v>
      </c>
      <c r="F14" s="59">
        <f>+F11+F12+F13</f>
        <v>-577.62810070812861</v>
      </c>
      <c r="H14" s="59">
        <f>+H11+H12+H13</f>
        <v>-2405.4895825095828</v>
      </c>
      <c r="J14" s="59">
        <f>+J11+J12+J13</f>
        <v>-927.59194936644599</v>
      </c>
      <c r="L14" s="59">
        <f>+L11+L12+L13</f>
        <v>-4357.7418416666678</v>
      </c>
    </row>
    <row r="15" spans="2:12">
      <c r="B15" s="1" t="s">
        <v>15</v>
      </c>
      <c r="D15" s="53">
        <f>'R. P&amp;L Jan'!E16</f>
        <v>0</v>
      </c>
      <c r="F15" s="53">
        <f>'R. P&amp;L Feb'!E16-'R. P&amp;L Jan'!E16</f>
        <v>-20.68</v>
      </c>
      <c r="H15" s="53">
        <f>'R. P&amp;L Mar'!E16-'R. P&amp;L Feb'!E16</f>
        <v>20.68</v>
      </c>
      <c r="J15" s="53">
        <f>'R. P&amp;L Apr'!E16-H15-F15-D15</f>
        <v>0</v>
      </c>
      <c r="L15" s="53">
        <f>SUM(D15:K15)</f>
        <v>0</v>
      </c>
    </row>
    <row r="16" spans="2:12">
      <c r="B16" s="1" t="s">
        <v>46</v>
      </c>
      <c r="D16" s="55">
        <f>SUM(D14:D15)</f>
        <v>-447.03220908251183</v>
      </c>
      <c r="F16" s="55">
        <f>SUM(F14:F15)</f>
        <v>-598.30810070812856</v>
      </c>
      <c r="H16" s="55">
        <f>SUM(H14:H15)</f>
        <v>-2384.8095825095829</v>
      </c>
      <c r="J16" s="55">
        <f>SUM(J14:J15)</f>
        <v>-927.59194936644599</v>
      </c>
      <c r="L16" s="55">
        <f>SUM(L14:L15)</f>
        <v>-4357.7418416666678</v>
      </c>
    </row>
    <row r="17" spans="2:12">
      <c r="B17" s="1" t="s">
        <v>16</v>
      </c>
      <c r="D17" s="56">
        <f>'R. P&amp;L Jan'!E18</f>
        <v>0</v>
      </c>
      <c r="F17" s="56">
        <f>'R. P&amp;L Feb'!E18-'R. P&amp;L Jan'!E18</f>
        <v>0</v>
      </c>
      <c r="H17" s="53">
        <f>'R. P&amp;L Mar'!E18-'R. P&amp;L Feb'!E18</f>
        <v>0</v>
      </c>
      <c r="J17" s="56">
        <f>'R. P&amp;L Apr'!E18-H17-F17-D17</f>
        <v>0</v>
      </c>
      <c r="L17" s="56">
        <f>SUM(D17:K17)</f>
        <v>0</v>
      </c>
    </row>
    <row r="18" spans="2:12" ht="13.5" thickBot="1">
      <c r="B18" s="1" t="s">
        <v>87</v>
      </c>
      <c r="D18" s="57">
        <f>SUM(D16:D17)</f>
        <v>-447.03220908251183</v>
      </c>
      <c r="F18" s="57">
        <f>SUM(F16:F17)</f>
        <v>-598.30810070812856</v>
      </c>
      <c r="H18" s="57">
        <f>SUM(H16:H17)</f>
        <v>-2384.8095825095829</v>
      </c>
      <c r="J18" s="57">
        <f>SUM(J16:J17)</f>
        <v>-927.59194936644599</v>
      </c>
      <c r="L18" s="57">
        <f>SUM(L16:L17)</f>
        <v>-4357.7418416666678</v>
      </c>
    </row>
    <row r="19" spans="2:12" ht="13.5" thickTop="1">
      <c r="D19" s="58"/>
      <c r="F19" s="58"/>
      <c r="H19" s="58"/>
      <c r="J19" s="58"/>
      <c r="L19" s="58"/>
    </row>
  </sheetData>
  <pageMargins left="0.2" right="0.17" top="1" bottom="0.4" header="0" footer="0"/>
  <pageSetup scale="70" orientation="landscape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FFC000"/>
  </sheetPr>
  <dimension ref="B1:E20"/>
  <sheetViews>
    <sheetView view="pageBreakPreview" zoomScaleSheetLayoutView="89" workbookViewId="0">
      <selection activeCell="E67" sqref="E67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Apr'!B1</f>
        <v>ESCAPE SWIMWEAR</v>
      </c>
    </row>
    <row r="2" spans="2:5">
      <c r="B2" s="2" t="s">
        <v>10</v>
      </c>
    </row>
    <row r="3" spans="2:5">
      <c r="B3" s="2" t="s">
        <v>625</v>
      </c>
    </row>
    <row r="4" spans="2:5">
      <c r="B4" s="2"/>
    </row>
    <row r="5" spans="2:5">
      <c r="C5" s="30"/>
      <c r="D5" s="30"/>
      <c r="E5" s="46">
        <f>'R. BS Apr'!G4</f>
        <v>43951</v>
      </c>
    </row>
    <row r="6" spans="2:5">
      <c r="C6" s="30"/>
      <c r="E6" s="31" t="str">
        <f>'R. BS Apr'!G5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Apr'!F30-'Trial Balance Apr'!E31-'Trial Balance Apr'!F32-'Trial Balance Apr'!F33-'Trial Balance Apr'!E34-'Trial Balance Apr'!F35</f>
        <v>9404.2999999999993</v>
      </c>
    </row>
    <row r="10" spans="2:5">
      <c r="B10" s="1" t="s">
        <v>12</v>
      </c>
      <c r="C10" s="16"/>
      <c r="D10" s="17"/>
      <c r="E10" s="54">
        <f>-('Trial Balance Apr'!E38+'Trial Balance Apr'!E39+'Trial Balance Apr'!E40+'Trial Balance Apr'!E41+'Trial Balance Apr'!E42+'Trial Balance Apr'!E43+'Trial Balance Apr'!E44+'Trial Balance Apr'!E45+'Trial Balance Apr'!E46+'Trial Balance Apr'!E47+'Trial Balance Apr'!E48+'Trial Balance Apr'!E49+'Trial Balance Apr'!E50+'Trial Balance Apr'!E51+'Trial Balance Apr'!E52+'Trial Balance Apr'!E53+'Trial Balance Apr'!E54+'Trial Balance Apr'!E55)</f>
        <v>-11713.160512389099</v>
      </c>
    </row>
    <row r="11" spans="2:5">
      <c r="B11" s="1" t="s">
        <v>13</v>
      </c>
      <c r="E11" s="55">
        <f>SUM(E9:E10)</f>
        <v>-2308.8605123890993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Apr'!E58+'Trial Balance Apr'!E59+'Trial Balance Apr'!E60+'Trial Balance Apr'!E61+'Trial Balance Apr'!E62+'Trial Balance Apr'!E63+'Trial Balance Apr'!E64+'Trial Balance Apr'!E65+'Trial Balance Apr'!E66+'Trial Balance Apr'!E67+'Trial Balance Apr'!E68+'Trial Balance Apr'!E69+'Trial Balance Apr'!E70+'Trial Balance Apr'!E71+'Trial Balance Apr'!E72+'Trial Balance Apr'!E73+'Trial Balance Apr'!E74+'Trial Balance Apr'!E75+'Trial Balance Apr'!E76+'Trial Balance Apr'!E77+'Trial Balance Apr'!E78)</f>
        <v>-2048.881329277569</v>
      </c>
    </row>
    <row r="14" spans="2:5">
      <c r="B14" s="1" t="s">
        <v>76</v>
      </c>
      <c r="C14" s="16"/>
      <c r="D14" s="17"/>
      <c r="E14" s="67">
        <f>-'Trial Balance Apr'!E69</f>
        <v>0</v>
      </c>
    </row>
    <row r="15" spans="2:5">
      <c r="B15" s="1" t="s">
        <v>77</v>
      </c>
      <c r="E15" s="59">
        <f>+E11+E13+E14</f>
        <v>-4357.7418416666678</v>
      </c>
    </row>
    <row r="16" spans="2:5">
      <c r="B16" s="1" t="s">
        <v>15</v>
      </c>
      <c r="C16" s="19"/>
      <c r="E16" s="53">
        <f>-'Trial Balance Apr'!E81-'Trial Balance Apr'!E82</f>
        <v>0</v>
      </c>
    </row>
    <row r="17" spans="2:5">
      <c r="B17" s="1" t="s">
        <v>46</v>
      </c>
      <c r="E17" s="55">
        <f>SUM(E15:E16)</f>
        <v>-4357.7418416666678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-4357.7418416666678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FFC000"/>
  </sheetPr>
  <dimension ref="A1:H13"/>
  <sheetViews>
    <sheetView view="pageBreakPreview" topLeftCell="A3" zoomScale="90" zoomScaleNormal="75" zoomScaleSheetLayoutView="90" workbookViewId="0">
      <selection activeCell="E67" sqref="E67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Apr'!B1</f>
        <v>ESCAPE SWIMWEAR</v>
      </c>
    </row>
    <row r="2" spans="1:8">
      <c r="A2" s="2" t="s">
        <v>36</v>
      </c>
    </row>
    <row r="3" spans="1:8">
      <c r="A3" s="2" t="str">
        <f>'R. P&amp;L Apr'!B3</f>
        <v>FOR THE PERIOD ENDED APRIL 30,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Apr'!E6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Apr'!F20</f>
        <v>11017.978924999998</v>
      </c>
      <c r="C9" s="60">
        <v>0</v>
      </c>
      <c r="D9" s="60">
        <f>SUM(B9:C9)</f>
        <v>11017.978924999998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Apr'!D19</f>
        <v>0</v>
      </c>
      <c r="C11" s="61">
        <f>'R. P&amp;L Apr'!E19</f>
        <v>-4357.7418416666678</v>
      </c>
      <c r="D11" s="60">
        <f>SUM(B11:C11)</f>
        <v>-4357.7418416666678</v>
      </c>
    </row>
    <row r="12" spans="1:8" ht="13.5" thickBot="1">
      <c r="A12" s="8" t="s">
        <v>627</v>
      </c>
      <c r="B12" s="72">
        <f>SUM(B8:B11)</f>
        <v>11017.978924999998</v>
      </c>
      <c r="C12" s="72">
        <f>SUM(C8:C11)</f>
        <v>-4357.7418416666678</v>
      </c>
      <c r="D12" s="72">
        <f>SUM(D8:D11)</f>
        <v>6660.2370833333298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C000"/>
  </sheetPr>
  <dimension ref="A1:E48"/>
  <sheetViews>
    <sheetView view="pageBreakPreview" topLeftCell="A24" zoomScale="110" zoomScaleSheetLayoutView="110" workbookViewId="0">
      <selection activeCell="A45" sqref="A45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Apr'!A1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Apr'!A3</f>
        <v>FOR THE PERIOD ENDED APRIL 30, 2020</v>
      </c>
      <c r="B3" s="30"/>
      <c r="C3" s="2"/>
    </row>
    <row r="4" spans="1:4">
      <c r="D4" s="46">
        <f>'R. P&amp;L Apr'!E5</f>
        <v>43951</v>
      </c>
    </row>
    <row r="5" spans="1:4">
      <c r="B5" s="30"/>
      <c r="D5" s="30" t="str">
        <f>'R. P&amp;L Apr'!E6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Apr'!E17</f>
        <v>-4357.7418416666678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Apr'!E16</f>
        <v>0</v>
      </c>
    </row>
    <row r="15" spans="1:4">
      <c r="A15" s="3" t="s">
        <v>23</v>
      </c>
      <c r="D15" s="55">
        <f>SUM(D8:D14)</f>
        <v>-4357.7418416666678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Apr'!E12-'Trial Balance Apr'!E13</f>
        <v>-5386.4770833333341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-5386.4770833333341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Apr'!F27</f>
        <v>3665.0299999999988</v>
      </c>
    </row>
    <row r="23" spans="1:4">
      <c r="A23" s="5"/>
      <c r="D23" s="58">
        <f>SUM(D21:D22)</f>
        <v>3665.0299999999988</v>
      </c>
    </row>
    <row r="24" spans="1:4">
      <c r="A24" s="10" t="s">
        <v>25</v>
      </c>
      <c r="D24" s="59">
        <f>+D15+D19+D23</f>
        <v>-6079.1889250000022</v>
      </c>
    </row>
    <row r="25" spans="1:4">
      <c r="A25" s="25" t="s">
        <v>26</v>
      </c>
      <c r="B25" s="29"/>
      <c r="C25" s="6"/>
      <c r="D25" s="56">
        <f>-'R. P&amp;L Apr'!E16</f>
        <v>0</v>
      </c>
    </row>
    <row r="26" spans="1:4">
      <c r="A26" s="1" t="s">
        <v>44</v>
      </c>
      <c r="D26" s="55">
        <f>SUM(D24:D25)</f>
        <v>-6079.1889250000022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Apr'!E8-'Trial Balance Apr'!E9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5">
      <c r="A33" s="1" t="s">
        <v>86</v>
      </c>
      <c r="B33" s="30"/>
      <c r="C33" s="2"/>
      <c r="D33" s="62">
        <f>'R. Equity Apr'!B12</f>
        <v>11017.978924999998</v>
      </c>
    </row>
    <row r="34" spans="1:5">
      <c r="A34" s="5" t="s">
        <v>32</v>
      </c>
      <c r="B34" s="30"/>
      <c r="C34" s="2"/>
      <c r="D34" s="63">
        <f>'R. BS Apr'!G22</f>
        <v>0</v>
      </c>
    </row>
    <row r="35" spans="1:5">
      <c r="A35" s="5" t="s">
        <v>33</v>
      </c>
      <c r="B35" s="30"/>
      <c r="C35" s="2"/>
      <c r="D35" s="63">
        <v>0</v>
      </c>
    </row>
    <row r="36" spans="1:5">
      <c r="A36" s="5" t="s">
        <v>34</v>
      </c>
      <c r="D36" s="63">
        <v>0</v>
      </c>
    </row>
    <row r="37" spans="1:5">
      <c r="A37" s="5" t="s">
        <v>35</v>
      </c>
      <c r="D37" s="64">
        <v>0</v>
      </c>
    </row>
    <row r="38" spans="1:5">
      <c r="A38" s="1" t="s">
        <v>41</v>
      </c>
      <c r="D38" s="65">
        <f>SUM(D33:D37)</f>
        <v>11017.978924999998</v>
      </c>
    </row>
    <row r="39" spans="1:5">
      <c r="A39" s="1" t="s">
        <v>45</v>
      </c>
      <c r="D39" s="55">
        <f>+D26+D31+D38</f>
        <v>4938.7899999999954</v>
      </c>
    </row>
    <row r="40" spans="1:5">
      <c r="A40" s="1" t="s">
        <v>72</v>
      </c>
      <c r="D40" s="55">
        <v>0</v>
      </c>
    </row>
    <row r="41" spans="1:5" ht="13.5" thickBot="1">
      <c r="A41" s="1" t="s">
        <v>73</v>
      </c>
      <c r="B41" s="19"/>
      <c r="D41" s="57">
        <f>SUM(D39:D40)</f>
        <v>4938.7899999999954</v>
      </c>
      <c r="E41" s="71">
        <f>'R. BS Apr'!G13</f>
        <v>4938.7899999999991</v>
      </c>
    </row>
    <row r="42" spans="1:5" ht="13.5" thickTop="1">
      <c r="D42" s="55"/>
    </row>
    <row r="43" spans="1:5">
      <c r="D43" s="55"/>
    </row>
    <row r="44" spans="1:5">
      <c r="D44" s="55"/>
    </row>
    <row r="45" spans="1:5">
      <c r="D45" s="55"/>
    </row>
    <row r="46" spans="1:5">
      <c r="D46" s="55"/>
    </row>
    <row r="47" spans="1:5">
      <c r="A47" s="2"/>
      <c r="D47" s="55"/>
    </row>
    <row r="48" spans="1:5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C000"/>
  </sheetPr>
  <dimension ref="A1:G86"/>
  <sheetViews>
    <sheetView view="pageBreakPreview" zoomScale="60" zoomScaleNormal="100" workbookViewId="0">
      <pane xSplit="4" ySplit="6" topLeftCell="E38" activePane="bottomRight" state="frozen"/>
      <selection activeCell="E67" sqref="E67"/>
      <selection pane="topRight" activeCell="E67" sqref="E67"/>
      <selection pane="bottomLeft" activeCell="E67" sqref="E67"/>
      <selection pane="bottomRight" activeCell="E50" sqref="E50"/>
    </sheetView>
  </sheetViews>
  <sheetFormatPr defaultRowHeight="12.75"/>
  <cols>
    <col min="1" max="2" width="13.28515625" style="38" customWidth="1"/>
    <col min="3" max="3" width="13.28515625" customWidth="1"/>
    <col min="4" max="4" width="33.71093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E85+F85</f>
        <v>0</v>
      </c>
    </row>
    <row r="2" spans="1:6">
      <c r="A2" s="39" t="s">
        <v>64</v>
      </c>
    </row>
    <row r="3" spans="1:6">
      <c r="A3" s="39" t="s">
        <v>628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ledgers!J34</f>
        <v>5386.4770833333341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ledgers!J54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ledgers!J81</f>
        <v>9404.2999999999993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ledgers!J157</f>
        <v>-4465.51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ledgers!J246</f>
        <v>-11017.978924999998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ledgers!J299</f>
        <v>-3665.0299999999988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ledgers!J342</f>
        <v>-15586.14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ledgers!J355</f>
        <v>10852.79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ledgers!J369</f>
        <v>-874.79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ledgers!J381</f>
        <v>-3796.1600000000008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ledgers!G392</f>
        <v>0</v>
      </c>
    </row>
    <row r="35" spans="1:6" s="26" customFormat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ledgers!J411</f>
        <v>2117.2929166666668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ledgers!J421</f>
        <v>216.2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ledgers!J451</f>
        <v>4400.1200000000008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ledgers!J468</f>
        <v>334.6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ledgers!J488</f>
        <v>890.6306707224312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ledgers!J503</f>
        <v>912.4269250000001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ledgers!J530</f>
        <v>2776.5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ledgers!G559</f>
        <v>0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ledgers!G574</f>
        <v>0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ledgers!G581</f>
        <v>0</v>
      </c>
    </row>
    <row r="49" spans="1:5" s="26" customFormat="1">
      <c r="A49" s="38"/>
      <c r="B49" s="38">
        <f>ledgers!B595</f>
        <v>86001</v>
      </c>
      <c r="C49"/>
      <c r="D49" t="str">
        <f>ledgers!D595</f>
        <v>Foreign Exchange Rate Adjustment</v>
      </c>
      <c r="E49" s="26">
        <f>ledgers!J602</f>
        <v>65.389999999999986</v>
      </c>
    </row>
    <row r="50" spans="1:5" s="26" customFormat="1">
      <c r="A50" s="38"/>
      <c r="B50" s="38">
        <f>ledgers!B611</f>
        <v>87001</v>
      </c>
      <c r="C50"/>
      <c r="D50">
        <f>ledgers!D611</f>
        <v>0</v>
      </c>
    </row>
    <row r="51" spans="1:5" s="26" customFormat="1">
      <c r="A51" s="38"/>
      <c r="B51" s="38">
        <f>ledgers!B616</f>
        <v>88001</v>
      </c>
      <c r="C51"/>
      <c r="D51">
        <f>ledgers!D616</f>
        <v>0</v>
      </c>
    </row>
    <row r="52" spans="1:5" s="26" customFormat="1">
      <c r="A52" s="38"/>
      <c r="B52" s="38">
        <f>ledgers!B621</f>
        <v>89001</v>
      </c>
      <c r="C52"/>
      <c r="D52">
        <f>ledgers!D621</f>
        <v>0</v>
      </c>
    </row>
    <row r="53" spans="1:5" s="26" customFormat="1">
      <c r="A53" s="38"/>
      <c r="B53" s="38">
        <f>ledgers!B631</f>
        <v>80101</v>
      </c>
      <c r="C53"/>
      <c r="D53">
        <f>ledgers!D631</f>
        <v>0</v>
      </c>
    </row>
    <row r="54" spans="1:5" s="26" customFormat="1">
      <c r="A54" s="38"/>
      <c r="B54" s="38">
        <f>ledgers!B641</f>
        <v>80102</v>
      </c>
      <c r="C54"/>
      <c r="D54">
        <f>ledgers!D641</f>
        <v>0</v>
      </c>
    </row>
    <row r="55" spans="1:5" s="26" customFormat="1">
      <c r="A55" s="38"/>
      <c r="B55" s="38">
        <f>ledgers!B646</f>
        <v>80103</v>
      </c>
      <c r="C55"/>
      <c r="D55">
        <f>ledgers!D646</f>
        <v>0</v>
      </c>
    </row>
    <row r="57" spans="1:5" s="26" customFormat="1">
      <c r="A57" s="38">
        <v>90001</v>
      </c>
      <c r="B57" s="38"/>
      <c r="C57" s="33" t="s">
        <v>61</v>
      </c>
      <c r="D57"/>
    </row>
    <row r="58" spans="1:5" s="26" customFormat="1">
      <c r="A58" s="38"/>
      <c r="B58" s="38">
        <f>ledgers!B652</f>
        <v>91001</v>
      </c>
      <c r="C58"/>
      <c r="D58" t="str">
        <f>ledgers!D652</f>
        <v>Office Expenses</v>
      </c>
      <c r="E58" s="26">
        <f>ledgers!G652</f>
        <v>0</v>
      </c>
    </row>
    <row r="59" spans="1:5" s="26" customFormat="1">
      <c r="A59" s="38"/>
      <c r="B59" s="38">
        <f>ledgers!B701</f>
        <v>92001</v>
      </c>
      <c r="C59"/>
      <c r="D59" t="str">
        <f>ledgers!D701</f>
        <v>Rent</v>
      </c>
      <c r="E59" s="26">
        <f>ledgers!G701</f>
        <v>0</v>
      </c>
    </row>
    <row r="60" spans="1:5" s="26" customFormat="1">
      <c r="A60" s="38"/>
      <c r="B60" s="38">
        <f>ledgers!B714</f>
        <v>930011</v>
      </c>
      <c r="C60"/>
      <c r="D60" t="str">
        <f>ledgers!D714</f>
        <v>Payroll - Kim - PR Assistant</v>
      </c>
      <c r="E60" s="26">
        <f>ledgers!J717</f>
        <v>1639.7920000000001</v>
      </c>
    </row>
    <row r="61" spans="1:5" s="26" customFormat="1">
      <c r="A61" s="38"/>
      <c r="B61" s="38">
        <f>ledgers!B735</f>
        <v>930012</v>
      </c>
      <c r="C61"/>
      <c r="D61" t="str">
        <f>ledgers!D735</f>
        <v>Payroll - Lynnel - Creatives/Tasks</v>
      </c>
      <c r="E61" s="26">
        <f>ledgers!G735</f>
        <v>0</v>
      </c>
    </row>
    <row r="62" spans="1:5" s="26" customFormat="1">
      <c r="A62" s="38"/>
      <c r="B62" s="38">
        <f>ledgers!B756</f>
        <v>930013</v>
      </c>
      <c r="C62"/>
      <c r="D62" t="str">
        <f>ledgers!D756</f>
        <v>Payroll - Yaiko - Video Editor</v>
      </c>
      <c r="E62" s="26">
        <f>ledgers!G756</f>
        <v>0</v>
      </c>
    </row>
    <row r="63" spans="1:5" s="26" customFormat="1">
      <c r="A63" s="38"/>
      <c r="B63" s="38">
        <f>ledgers!B777</f>
        <v>930014</v>
      </c>
      <c r="C63"/>
      <c r="D63" t="str">
        <f>ledgers!D777</f>
        <v>Payroll - Jojo - Blog Writer</v>
      </c>
      <c r="E63" s="26">
        <f>ledgers!G777</f>
        <v>0</v>
      </c>
    </row>
    <row r="64" spans="1:5" s="26" customFormat="1" hidden="1">
      <c r="A64" s="38"/>
      <c r="B64" s="38">
        <f>ledgers!B798</f>
        <v>930015</v>
      </c>
      <c r="C64"/>
      <c r="D64" t="str">
        <f>ledgers!D798</f>
        <v>Payroll - Jocelle - Content Writer</v>
      </c>
    </row>
    <row r="65" spans="1:5" s="26" customFormat="1" hidden="1">
      <c r="A65" s="38"/>
      <c r="B65" s="38">
        <f>ledgers!B819</f>
        <v>930016</v>
      </c>
      <c r="C65"/>
      <c r="D65">
        <f>ledgers!D838</f>
        <v>0</v>
      </c>
    </row>
    <row r="66" spans="1:5" s="26" customFormat="1">
      <c r="A66" s="38"/>
      <c r="B66" s="38">
        <f>ledgers!B840</f>
        <v>940011</v>
      </c>
      <c r="C66"/>
      <c r="D66" t="str">
        <f>ledgers!D840</f>
        <v>Dues and Subscription -Google  G Suite</v>
      </c>
      <c r="E66" s="26">
        <f>ledgers!J843</f>
        <v>44.44</v>
      </c>
    </row>
    <row r="67" spans="1:5" s="26" customFormat="1">
      <c r="A67" s="38"/>
      <c r="B67" s="38">
        <f>ledgers!B865</f>
        <v>940012</v>
      </c>
      <c r="C67"/>
      <c r="D67" t="str">
        <f>ledgers!D865</f>
        <v>Dues and Subscription - Lead Pages</v>
      </c>
      <c r="E67" s="26">
        <f>ledgers!G865</f>
        <v>0</v>
      </c>
    </row>
    <row r="68" spans="1:5" s="26" customFormat="1">
      <c r="A68" s="38"/>
      <c r="B68" s="38">
        <f>ledgers!B879</f>
        <v>940013</v>
      </c>
      <c r="C68"/>
      <c r="D68" t="str">
        <f>ledgers!D879</f>
        <v>Dues and Subscription - Shopify</v>
      </c>
      <c r="E68" s="26">
        <f>ledgers!J885</f>
        <v>364.64932927756882</v>
      </c>
    </row>
    <row r="69" spans="1:5" s="26" customFormat="1">
      <c r="A69" s="38"/>
      <c r="B69" s="38">
        <f>ledgers!B921</f>
        <v>95001</v>
      </c>
      <c r="C69"/>
      <c r="D69" t="str">
        <f>ledgers!D921</f>
        <v>Entertainment and Dining</v>
      </c>
      <c r="E69" s="26">
        <f>ledgers!G921</f>
        <v>0</v>
      </c>
    </row>
    <row r="70" spans="1:5" s="26" customFormat="1">
      <c r="A70" s="38"/>
      <c r="B70" s="38">
        <f>ledgers!B941</f>
        <v>96001</v>
      </c>
      <c r="C70"/>
      <c r="D70" t="str">
        <f>ledgers!D941</f>
        <v>Insurance</v>
      </c>
      <c r="E70" s="26">
        <f>ledgers!G941</f>
        <v>0</v>
      </c>
    </row>
    <row r="71" spans="1:5" s="26" customFormat="1">
      <c r="A71" s="38"/>
      <c r="B71" s="38">
        <f>ledgers!B948</f>
        <v>97001</v>
      </c>
      <c r="C71"/>
      <c r="D71" t="str">
        <f>ledgers!D948</f>
        <v>Communication</v>
      </c>
      <c r="E71" s="26">
        <f>ledgers!G948</f>
        <v>0</v>
      </c>
    </row>
    <row r="72" spans="1:5" s="26" customFormat="1">
      <c r="A72" s="38"/>
      <c r="B72" s="38">
        <f>ledgers!B955</f>
        <v>98001</v>
      </c>
      <c r="C72"/>
      <c r="D72" t="str">
        <f>ledgers!D955</f>
        <v>Consultancy Fee</v>
      </c>
      <c r="E72" s="26">
        <f>ledgers!G955</f>
        <v>0</v>
      </c>
    </row>
    <row r="73" spans="1:5" s="26" customFormat="1">
      <c r="A73" s="38"/>
      <c r="B73" s="38">
        <f>ledgers!B962</f>
        <v>99001</v>
      </c>
      <c r="C73"/>
      <c r="D73" t="str">
        <f>ledgers!D962</f>
        <v>Repair and Maintenance</v>
      </c>
      <c r="E73" s="26">
        <f>ledgers!G962</f>
        <v>0</v>
      </c>
    </row>
    <row r="74" spans="1:5" s="26" customFormat="1">
      <c r="A74" s="38"/>
      <c r="B74" s="38">
        <f>ledgers!B979</f>
        <v>90101</v>
      </c>
      <c r="C74"/>
      <c r="D74" t="str">
        <f>ledgers!D979</f>
        <v>Utilities</v>
      </c>
      <c r="E74" s="26">
        <f>ledgers!G979</f>
        <v>0</v>
      </c>
    </row>
    <row r="75" spans="1:5" s="26" customFormat="1">
      <c r="A75" s="38"/>
      <c r="B75" s="38">
        <f>ledgers!B985</f>
        <v>90102</v>
      </c>
      <c r="C75"/>
      <c r="D75" t="str">
        <f>ledgers!D985</f>
        <v>Miscellaneous Expenses</v>
      </c>
      <c r="E75" s="26">
        <f>ledgers!J985</f>
        <v>0</v>
      </c>
    </row>
    <row r="76" spans="1:5" s="26" customFormat="1">
      <c r="A76" s="38"/>
      <c r="B76" s="38">
        <f>ledgers!B991</f>
        <v>90103</v>
      </c>
      <c r="C76"/>
      <c r="D76" t="str">
        <f>ledgers!D991</f>
        <v xml:space="preserve">Trademark </v>
      </c>
    </row>
    <row r="77" spans="1:5" s="26" customFormat="1">
      <c r="A77" s="38"/>
      <c r="B77" s="38">
        <f>ledgers!B1021</f>
        <v>90104</v>
      </c>
      <c r="C77"/>
      <c r="D77">
        <f>ledgers!D1021</f>
        <v>0</v>
      </c>
    </row>
    <row r="78" spans="1:5" s="26" customFormat="1">
      <c r="A78" s="38"/>
      <c r="B78" s="38">
        <f>ledgers!B1034</f>
        <v>90105</v>
      </c>
      <c r="C78"/>
      <c r="D78">
        <f>ledgers!D1034</f>
        <v>0</v>
      </c>
    </row>
    <row r="80" spans="1:5" s="26" customFormat="1">
      <c r="A80" s="38">
        <v>11001</v>
      </c>
      <c r="B80" s="38"/>
      <c r="C80" t="str">
        <f>ledgers!C1060</f>
        <v>Financial Cost</v>
      </c>
      <c r="D80"/>
    </row>
    <row r="81" spans="1:6" s="26" customFormat="1">
      <c r="A81" s="38"/>
      <c r="B81" s="38">
        <f>ledgers!B1061</f>
        <v>11101</v>
      </c>
      <c r="C81"/>
      <c r="D81" t="str">
        <f>ledgers!D1061</f>
        <v>Bank Charges</v>
      </c>
      <c r="E81" s="26">
        <f>ledgers!G1061</f>
        <v>0</v>
      </c>
    </row>
    <row r="82" spans="1:6">
      <c r="B82" s="38">
        <f>ledgers!B1266</f>
        <v>11102</v>
      </c>
      <c r="D82" t="str">
        <f>ledgers!D1266</f>
        <v>Interest Charge</v>
      </c>
      <c r="E82" s="26">
        <f>ledgers!J1271</f>
        <v>0</v>
      </c>
    </row>
    <row r="85" spans="1:6" s="26" customFormat="1" ht="13.5" thickBot="1">
      <c r="A85" s="38"/>
      <c r="B85" s="38"/>
      <c r="C85"/>
      <c r="D85"/>
      <c r="E85" s="43">
        <f>SUM(E7:E84)</f>
        <v>34940.098924999998</v>
      </c>
      <c r="F85" s="43">
        <f>SUM(F7:F84)</f>
        <v>-34940.098924999998</v>
      </c>
    </row>
    <row r="86" spans="1:6" s="26" customFormat="1" ht="13.5" thickTop="1">
      <c r="A86" s="38"/>
      <c r="B86" s="38"/>
      <c r="C86"/>
      <c r="D86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6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9" tint="0.39997558519241921"/>
  </sheetPr>
  <dimension ref="A1:G38"/>
  <sheetViews>
    <sheetView view="pageBreakPreview" zoomScaleSheetLayoutView="100" workbookViewId="0">
      <selection activeCell="J46" sqref="J46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14062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Mar'!A1</f>
        <v>ESCAPE SWIMWEAR</v>
      </c>
    </row>
    <row r="2" spans="1:7">
      <c r="B2" s="2" t="s">
        <v>220</v>
      </c>
    </row>
    <row r="3" spans="1:7">
      <c r="C3" s="2"/>
    </row>
    <row r="4" spans="1:7">
      <c r="A4" s="1" t="s">
        <v>71</v>
      </c>
      <c r="E4" s="1"/>
      <c r="G4" s="46">
        <v>43921</v>
      </c>
    </row>
    <row r="5" spans="1:7">
      <c r="E5" s="30"/>
      <c r="F5" s="30"/>
      <c r="G5" s="46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Mar'!$C$7,'R. BS Mar'!$A$1,'Trial Balance Mar'!D8)</f>
        <v>Fixed Asset - Vehicles</v>
      </c>
      <c r="D8" s="15"/>
      <c r="E8" s="16"/>
      <c r="F8" s="17"/>
      <c r="G8" s="68">
        <f>VLOOKUP(A8,'Trial Balance Mar'!$B$7:$F$84,4,FALSE)</f>
        <v>0</v>
      </c>
    </row>
    <row r="9" spans="1:7">
      <c r="A9" s="45">
        <v>11002</v>
      </c>
      <c r="C9" s="5" t="str">
        <f>_xlfn.CONCAT('Trial Balance Mar'!$C$7,'R. BS Mar'!$A$1,'Trial Balance Mar'!D9)</f>
        <v>Fixed Asset - Electrical Equipments</v>
      </c>
      <c r="D9" s="15"/>
      <c r="E9" s="16"/>
      <c r="F9" s="17"/>
      <c r="G9" s="68">
        <f>VLOOKUP(A9,'Trial Balance Mar'!$B$7:$F$84,4,FALSE)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Mar'!C11</f>
        <v>Inventory</v>
      </c>
      <c r="F12" s="68"/>
      <c r="G12" s="68">
        <f>'Trial Balance Mar'!E12+'Trial Balance Mar'!E13</f>
        <v>3208.5423014497774</v>
      </c>
    </row>
    <row r="13" spans="1:7">
      <c r="C13" s="5" t="s">
        <v>189</v>
      </c>
      <c r="G13" s="48">
        <f>'Trial Balance Mar'!E16+'Trial Balance Mar'!E17</f>
        <v>1860.4099999999985</v>
      </c>
    </row>
    <row r="14" spans="1:7" ht="13.5" thickBot="1">
      <c r="B14" s="2" t="s">
        <v>3</v>
      </c>
      <c r="E14" s="17"/>
      <c r="F14" s="17"/>
      <c r="G14" s="49">
        <f>G8+G9+G12+G13</f>
        <v>5068.9523014497754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Mar'!D20</f>
        <v>Capital</v>
      </c>
      <c r="G18" s="48">
        <f>'R. Equity Mar'!B12</f>
        <v>4877.5021937499987</v>
      </c>
    </row>
    <row r="19" spans="2:7">
      <c r="C19" s="5" t="s">
        <v>85</v>
      </c>
      <c r="D19" s="15"/>
      <c r="G19" s="50">
        <f>'R. Equity Mar'!C12</f>
        <v>-3430.1498923002232</v>
      </c>
    </row>
    <row r="20" spans="2:7">
      <c r="C20" s="5"/>
      <c r="D20" s="15"/>
      <c r="G20" s="48">
        <f>SUM(G18:G19)</f>
        <v>1447.3523014497755</v>
      </c>
    </row>
    <row r="21" spans="2:7">
      <c r="C21" s="2" t="s">
        <v>75</v>
      </c>
      <c r="G21" s="48"/>
    </row>
    <row r="22" spans="2:7">
      <c r="C22" s="5" t="str">
        <f>'Trial Balance Mar'!D23</f>
        <v>Long Term Liabilities</v>
      </c>
      <c r="D22" s="15"/>
      <c r="E22" s="19"/>
      <c r="G22" s="68">
        <f>-'Trial Balance Mar'!F23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Mar'!D27</f>
        <v>Credit Card</v>
      </c>
      <c r="D25" s="15"/>
      <c r="E25" s="19"/>
      <c r="G25" s="68">
        <f>-'Trial Balance Mar'!F27</f>
        <v>3621.5999999999995</v>
      </c>
    </row>
    <row r="26" spans="2:7">
      <c r="G26" s="83"/>
    </row>
    <row r="27" spans="2:7" ht="13.5" thickBot="1">
      <c r="B27" s="2" t="s">
        <v>8</v>
      </c>
      <c r="G27" s="51">
        <f>+G20+G25+G22</f>
        <v>5068.9523014497754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9" tint="0.39997558519241921"/>
  </sheetPr>
  <dimension ref="B1:E20"/>
  <sheetViews>
    <sheetView view="pageBreakPreview" zoomScaleSheetLayoutView="89" workbookViewId="0">
      <selection activeCell="E11" sqref="E11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Mar'!B1</f>
        <v>ESCAPE SWIMWEAR</v>
      </c>
    </row>
    <row r="2" spans="2:5">
      <c r="B2" s="2" t="s">
        <v>10</v>
      </c>
    </row>
    <row r="3" spans="2:5">
      <c r="B3" s="2" t="s">
        <v>219</v>
      </c>
    </row>
    <row r="4" spans="2:5">
      <c r="B4" s="2"/>
    </row>
    <row r="5" spans="2:5">
      <c r="C5" s="30"/>
      <c r="D5" s="30"/>
      <c r="E5" s="46">
        <f>'R. BS Mar'!G4</f>
        <v>43921</v>
      </c>
    </row>
    <row r="6" spans="2:5">
      <c r="C6" s="30"/>
      <c r="E6" s="31" t="str">
        <f>'R. BS Mar'!G5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Mar'!F30-'Trial Balance Mar'!E31-'Trial Balance Mar'!F32-'Trial Balance Mar'!F33-'Trial Balance Mar'!E34-'Trial Balance Mar'!F35</f>
        <v>5660.92</v>
      </c>
    </row>
    <row r="10" spans="2:5">
      <c r="B10" s="1" t="s">
        <v>12</v>
      </c>
      <c r="C10" s="16"/>
      <c r="D10" s="17"/>
      <c r="E10" s="54">
        <f>-('Trial Balance Mar'!E38+'Trial Balance Mar'!E39+'Trial Balance Mar'!E40+'Trial Balance Mar'!E41+'Trial Balance Mar'!E42+'Trial Balance Mar'!E43+'Trial Balance Mar'!E44+'Trial Balance Mar'!E45+'Trial Balance Mar'!E46+'Trial Balance Mar'!E47+'Trial Balance Mar'!E48+'Trial Balance Mar'!E49+'Trial Balance Mar'!E50+'Trial Balance Mar'!E51+'Trial Balance Mar'!E52+'Trial Balance Mar'!E53+'Trial Balance Mar'!E54+'Trial Balance Mar'!E55)</f>
        <v>-7580.9456678651068</v>
      </c>
    </row>
    <row r="11" spans="2:5">
      <c r="B11" s="1" t="s">
        <v>13</v>
      </c>
      <c r="E11" s="55">
        <f>SUM(E9:E10)</f>
        <v>-1920.0256678651067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Mar'!E58+'Trial Balance Mar'!E59+'Trial Balance Mar'!E60+'Trial Balance Mar'!E61+'Trial Balance Mar'!E62+'Trial Balance Mar'!E63+'Trial Balance Mar'!E64+'Trial Balance Mar'!E65+'Trial Balance Mar'!E66+'Trial Balance Mar'!E67+'Trial Balance Mar'!E68+'Trial Balance Mar'!E69+'Trial Balance Mar'!E70+'Trial Balance Mar'!E71+'Trial Balance Mar'!E72+'Trial Balance Mar'!E73+'Trial Balance Mar'!E74+'Trial Balance Mar'!E75+'Trial Balance Mar'!E76+'Trial Balance Mar'!E77+'Trial Balance Mar'!E78)</f>
        <v>-1510.1242244351165</v>
      </c>
    </row>
    <row r="14" spans="2:5">
      <c r="B14" s="1" t="s">
        <v>76</v>
      </c>
      <c r="C14" s="16"/>
      <c r="D14" s="17"/>
      <c r="E14" s="67">
        <f>-'Trial Balance Mar'!E69</f>
        <v>0</v>
      </c>
    </row>
    <row r="15" spans="2:5">
      <c r="B15" s="1" t="s">
        <v>77</v>
      </c>
      <c r="E15" s="59">
        <f>+E11+E13+E14</f>
        <v>-3430.1498923002232</v>
      </c>
    </row>
    <row r="16" spans="2:5">
      <c r="B16" s="1" t="s">
        <v>15</v>
      </c>
      <c r="C16" s="19"/>
      <c r="E16" s="53">
        <f>-'Trial Balance Mar'!E81-'Trial Balance Mar'!E82</f>
        <v>0</v>
      </c>
    </row>
    <row r="17" spans="2:5">
      <c r="B17" s="1" t="s">
        <v>46</v>
      </c>
      <c r="E17" s="55">
        <f>SUM(E15:E16)</f>
        <v>-3430.1498923002232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-3430.1498923002232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0.39997558519241921"/>
  </sheetPr>
  <dimension ref="A1:H13"/>
  <sheetViews>
    <sheetView view="pageBreakPreview" zoomScale="90" zoomScaleNormal="75" zoomScaleSheetLayoutView="90" workbookViewId="0">
      <selection activeCell="F1" sqref="F1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Mar'!B1</f>
        <v>ESCAPE SWIMWEAR</v>
      </c>
    </row>
    <row r="2" spans="1:8">
      <c r="A2" s="2" t="s">
        <v>36</v>
      </c>
    </row>
    <row r="3" spans="1:8">
      <c r="A3" s="2" t="str">
        <f>'R. P&amp;L Mar'!B3</f>
        <v>FOR THE PERIOD ENDED MARCH 31,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Mar'!E6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Mar'!F20</f>
        <v>4877.5021937499987</v>
      </c>
      <c r="C9" s="60">
        <v>0</v>
      </c>
      <c r="D9" s="60">
        <f>SUM(B9:C9)</f>
        <v>4877.5021937499987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Mar'!D19</f>
        <v>0</v>
      </c>
      <c r="C11" s="61">
        <f>'R. P&amp;L Mar'!E19</f>
        <v>-3430.1498923002232</v>
      </c>
      <c r="D11" s="60">
        <f>SUM(B11:C11)</f>
        <v>-3430.1498923002232</v>
      </c>
    </row>
    <row r="12" spans="1:8" ht="13.5" thickBot="1">
      <c r="A12" s="8" t="s">
        <v>221</v>
      </c>
      <c r="B12" s="72">
        <f>SUM(B8:B11)</f>
        <v>4877.5021937499987</v>
      </c>
      <c r="C12" s="72">
        <f>SUM(C8:C11)</f>
        <v>-3430.1498923002232</v>
      </c>
      <c r="D12" s="72">
        <f>SUM(D8:D11)</f>
        <v>1447.3523014497755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0.39997558519241921"/>
  </sheetPr>
  <dimension ref="A1:E48"/>
  <sheetViews>
    <sheetView view="pageBreakPreview" topLeftCell="A28" zoomScale="110" zoomScaleSheetLayoutView="110" workbookViewId="0">
      <selection activeCell="D48" sqref="D48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Mar'!A1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Mar'!A3</f>
        <v>FOR THE PERIOD ENDED MARCH 31, 2020</v>
      </c>
      <c r="B3" s="30"/>
      <c r="C3" s="2"/>
    </row>
    <row r="4" spans="1:4">
      <c r="D4" s="46">
        <f>'R. P&amp;L Mar'!E5</f>
        <v>43921</v>
      </c>
    </row>
    <row r="5" spans="1:4">
      <c r="B5" s="30"/>
      <c r="D5" s="30" t="str">
        <f>'R. P&amp;L Mar'!E6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Mar'!E17</f>
        <v>-3430.1498923002232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Mar'!E16</f>
        <v>0</v>
      </c>
    </row>
    <row r="15" spans="1:4">
      <c r="A15" s="3" t="s">
        <v>23</v>
      </c>
      <c r="D15" s="55">
        <f>SUM(D8:D14)</f>
        <v>-3430.1498923002232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Mar'!E12-'Trial Balance Mar'!E13</f>
        <v>-3208.5423014497774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-3208.5423014497774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Mar'!F27</f>
        <v>3621.5999999999995</v>
      </c>
    </row>
    <row r="23" spans="1:4">
      <c r="A23" s="5"/>
      <c r="D23" s="58">
        <f>SUM(D21:D22)</f>
        <v>3621.5999999999995</v>
      </c>
    </row>
    <row r="24" spans="1:4">
      <c r="A24" s="10" t="s">
        <v>25</v>
      </c>
      <c r="D24" s="59">
        <f>+D15+D19+D23</f>
        <v>-3017.0921937500016</v>
      </c>
    </row>
    <row r="25" spans="1:4">
      <c r="A25" s="25" t="s">
        <v>26</v>
      </c>
      <c r="B25" s="29"/>
      <c r="C25" s="6"/>
      <c r="D25" s="56">
        <f>-'R. P&amp;L Mar'!E16</f>
        <v>0</v>
      </c>
    </row>
    <row r="26" spans="1:4">
      <c r="A26" s="1" t="s">
        <v>44</v>
      </c>
      <c r="D26" s="55">
        <f>SUM(D24:D25)</f>
        <v>-3017.0921937500016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Mar'!E8-'Trial Balance Mar'!E9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5">
      <c r="A33" s="1" t="s">
        <v>86</v>
      </c>
      <c r="B33" s="30"/>
      <c r="C33" s="2"/>
      <c r="D33" s="62">
        <f>'R. Equity Mar'!B12</f>
        <v>4877.5021937499987</v>
      </c>
    </row>
    <row r="34" spans="1:5">
      <c r="A34" s="5" t="s">
        <v>32</v>
      </c>
      <c r="B34" s="30"/>
      <c r="C34" s="2"/>
      <c r="D34" s="63">
        <f>'R. BS Mar'!G22</f>
        <v>0</v>
      </c>
    </row>
    <row r="35" spans="1:5">
      <c r="A35" s="5" t="s">
        <v>33</v>
      </c>
      <c r="B35" s="30"/>
      <c r="C35" s="2"/>
      <c r="D35" s="63">
        <v>0</v>
      </c>
    </row>
    <row r="36" spans="1:5">
      <c r="A36" s="5" t="s">
        <v>34</v>
      </c>
      <c r="D36" s="63">
        <v>0</v>
      </c>
    </row>
    <row r="37" spans="1:5">
      <c r="A37" s="5" t="s">
        <v>35</v>
      </c>
      <c r="D37" s="64">
        <v>0</v>
      </c>
    </row>
    <row r="38" spans="1:5">
      <c r="A38" s="1" t="s">
        <v>41</v>
      </c>
      <c r="D38" s="65">
        <f>SUM(D33:D37)</f>
        <v>4877.5021937499987</v>
      </c>
    </row>
    <row r="39" spans="1:5">
      <c r="A39" s="1" t="s">
        <v>45</v>
      </c>
      <c r="D39" s="55">
        <f>+D26+D31+D38</f>
        <v>1860.4099999999971</v>
      </c>
    </row>
    <row r="40" spans="1:5">
      <c r="A40" s="1" t="s">
        <v>72</v>
      </c>
      <c r="D40" s="55">
        <v>0</v>
      </c>
    </row>
    <row r="41" spans="1:5" ht="13.5" thickBot="1">
      <c r="A41" s="1" t="s">
        <v>73</v>
      </c>
      <c r="B41" s="19"/>
      <c r="D41" s="57">
        <f>SUM(D39:D40)</f>
        <v>1860.4099999999971</v>
      </c>
      <c r="E41" s="71">
        <f>'R. BS Mar'!G13</f>
        <v>1860.4099999999985</v>
      </c>
    </row>
    <row r="42" spans="1:5" ht="13.5" thickTop="1">
      <c r="D42" s="55"/>
    </row>
    <row r="43" spans="1:5">
      <c r="D43" s="55"/>
    </row>
    <row r="44" spans="1:5">
      <c r="D44" s="55"/>
    </row>
    <row r="45" spans="1:5">
      <c r="D45" s="55"/>
    </row>
    <row r="46" spans="1:5">
      <c r="D46" s="55"/>
    </row>
    <row r="47" spans="1:5">
      <c r="A47" s="2"/>
      <c r="D47" s="55"/>
    </row>
    <row r="48" spans="1:5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0.39997558519241921"/>
  </sheetPr>
  <dimension ref="A1:G86"/>
  <sheetViews>
    <sheetView view="pageBreakPreview" zoomScale="60" zoomScaleNormal="100" workbookViewId="0">
      <pane xSplit="4" ySplit="6" topLeftCell="E34" activePane="bottomRight" state="frozen"/>
      <selection activeCell="G44" sqref="G44"/>
      <selection pane="topRight" activeCell="G44" sqref="G44"/>
      <selection pane="bottomLeft" activeCell="G44" sqref="G44"/>
      <selection pane="bottomRight" activeCell="E50" sqref="E50:E55"/>
    </sheetView>
  </sheetViews>
  <sheetFormatPr defaultRowHeight="12.75"/>
  <cols>
    <col min="1" max="2" width="13.28515625" style="38" customWidth="1"/>
    <col min="3" max="3" width="13.28515625" customWidth="1"/>
    <col min="4" max="4" width="33.71093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E85+F85</f>
        <v>0</v>
      </c>
    </row>
    <row r="2" spans="1:6">
      <c r="A2" s="39" t="s">
        <v>64</v>
      </c>
    </row>
    <row r="3" spans="1:6">
      <c r="A3" s="39" t="s">
        <v>218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ledgers!J27</f>
        <v>3208.5423014497774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ledgers!G53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ledgers!J76</f>
        <v>5660.9199999999992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ledgers!J150</f>
        <v>-3800.5100000000007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ledgers!J238</f>
        <v>-4877.5021937499987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ledgers!J281</f>
        <v>-3621.5999999999995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ledgers!J341</f>
        <v>-8727.2899999999991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ledgers!J354</f>
        <v>5780.24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ledgers!J368</f>
        <v>-542.59999999999991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ledgers!J380</f>
        <v>-2171.2700000000004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ledgers!G392</f>
        <v>0</v>
      </c>
    </row>
    <row r="35" spans="1:6" s="26" customFormat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ledgers!J410</f>
        <v>1314.4376985502224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ledgers!G421</f>
        <v>0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ledgers!J448</f>
        <v>3735.1200000000003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ledgers!J467</f>
        <v>118.4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ledgers!J485</f>
        <v>420.01777556488349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ledgers!J502</f>
        <v>684.32019375000004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ledgers!J524</f>
        <v>1243.26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ledgers!G559</f>
        <v>0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ledgers!G574</f>
        <v>0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ledgers!G581</f>
        <v>0</v>
      </c>
    </row>
    <row r="49" spans="1:5" s="26" customFormat="1">
      <c r="A49" s="38"/>
      <c r="B49" s="38">
        <f>ledgers!B595</f>
        <v>86001</v>
      </c>
      <c r="C49"/>
      <c r="D49" t="str">
        <f>ledgers!D595</f>
        <v>Foreign Exchange Rate Adjustment</v>
      </c>
      <c r="E49" s="26">
        <f>ledgers!J602</f>
        <v>65.389999999999986</v>
      </c>
    </row>
    <row r="50" spans="1:5" s="26" customFormat="1">
      <c r="A50" s="38"/>
      <c r="B50" s="38">
        <f>ledgers!B611</f>
        <v>87001</v>
      </c>
      <c r="C50"/>
      <c r="D50">
        <f>ledgers!D611</f>
        <v>0</v>
      </c>
    </row>
    <row r="51" spans="1:5" s="26" customFormat="1">
      <c r="A51" s="38"/>
      <c r="B51" s="38">
        <f>ledgers!B616</f>
        <v>88001</v>
      </c>
      <c r="C51"/>
      <c r="D51">
        <f>ledgers!D616</f>
        <v>0</v>
      </c>
    </row>
    <row r="52" spans="1:5" s="26" customFormat="1">
      <c r="A52" s="38"/>
      <c r="B52" s="38">
        <f>ledgers!B621</f>
        <v>89001</v>
      </c>
      <c r="C52"/>
      <c r="D52">
        <f>ledgers!D621</f>
        <v>0</v>
      </c>
    </row>
    <row r="53" spans="1:5" s="26" customFormat="1">
      <c r="A53" s="38"/>
      <c r="B53" s="38">
        <f>ledgers!B631</f>
        <v>80101</v>
      </c>
      <c r="C53"/>
      <c r="D53">
        <f>ledgers!D631</f>
        <v>0</v>
      </c>
    </row>
    <row r="54" spans="1:5" s="26" customFormat="1">
      <c r="A54" s="38"/>
      <c r="B54" s="38">
        <f>ledgers!B641</f>
        <v>80102</v>
      </c>
      <c r="C54"/>
      <c r="D54">
        <f>ledgers!D641</f>
        <v>0</v>
      </c>
    </row>
    <row r="55" spans="1:5" s="26" customFormat="1">
      <c r="A55" s="38"/>
      <c r="B55" s="38">
        <f>ledgers!B646</f>
        <v>80103</v>
      </c>
      <c r="C55"/>
      <c r="D55">
        <f>ledgers!D646</f>
        <v>0</v>
      </c>
    </row>
    <row r="57" spans="1:5" s="26" customFormat="1">
      <c r="A57" s="38">
        <v>90001</v>
      </c>
      <c r="B57" s="38"/>
      <c r="C57" s="33" t="s">
        <v>61</v>
      </c>
      <c r="D57"/>
    </row>
    <row r="58" spans="1:5" s="26" customFormat="1">
      <c r="A58" s="38"/>
      <c r="B58" s="38">
        <f>ledgers!B652</f>
        <v>91001</v>
      </c>
      <c r="C58"/>
      <c r="D58" t="str">
        <f>ledgers!D652</f>
        <v>Office Expenses</v>
      </c>
      <c r="E58" s="26">
        <f>ledgers!G652</f>
        <v>0</v>
      </c>
    </row>
    <row r="59" spans="1:5" s="26" customFormat="1">
      <c r="A59" s="38"/>
      <c r="B59" s="38">
        <f>ledgers!B701</f>
        <v>92001</v>
      </c>
      <c r="C59"/>
      <c r="D59" t="str">
        <f>ledgers!D701</f>
        <v>Rent</v>
      </c>
      <c r="E59" s="26">
        <f>ledgers!G701</f>
        <v>0</v>
      </c>
    </row>
    <row r="60" spans="1:5" s="26" customFormat="1">
      <c r="A60" s="38"/>
      <c r="B60" s="38">
        <f>ledgers!B714</f>
        <v>930011</v>
      </c>
      <c r="C60"/>
      <c r="D60" t="str">
        <f>ledgers!D714</f>
        <v>Payroll - Kim - PR Assistant</v>
      </c>
      <c r="E60" s="26">
        <f>ledgers!J716</f>
        <v>1238.5520000000001</v>
      </c>
    </row>
    <row r="61" spans="1:5" s="26" customFormat="1">
      <c r="A61" s="38"/>
      <c r="B61" s="38">
        <f>ledgers!B735</f>
        <v>930012</v>
      </c>
      <c r="C61"/>
      <c r="D61" t="str">
        <f>ledgers!D735</f>
        <v>Payroll - Lynnel - Creatives/Tasks</v>
      </c>
      <c r="E61" s="26">
        <f>ledgers!G735</f>
        <v>0</v>
      </c>
    </row>
    <row r="62" spans="1:5" s="26" customFormat="1">
      <c r="A62" s="38"/>
      <c r="B62" s="38">
        <f>ledgers!B756</f>
        <v>930013</v>
      </c>
      <c r="C62"/>
      <c r="D62" t="str">
        <f>ledgers!D756</f>
        <v>Payroll - Yaiko - Video Editor</v>
      </c>
      <c r="E62" s="26">
        <f>ledgers!G756</f>
        <v>0</v>
      </c>
    </row>
    <row r="63" spans="1:5" s="26" customFormat="1">
      <c r="A63" s="38"/>
      <c r="B63" s="38">
        <f>ledgers!B777</f>
        <v>930014</v>
      </c>
      <c r="C63"/>
      <c r="D63" t="str">
        <f>ledgers!D777</f>
        <v>Payroll - Jojo - Blog Writer</v>
      </c>
      <c r="E63" s="26">
        <f>ledgers!G777</f>
        <v>0</v>
      </c>
    </row>
    <row r="64" spans="1:5" s="26" customFormat="1">
      <c r="A64" s="38"/>
      <c r="B64" s="38">
        <f>ledgers!B798</f>
        <v>930015</v>
      </c>
      <c r="C64"/>
      <c r="D64" t="str">
        <f>ledgers!D798</f>
        <v>Payroll - Jocelle - Content Writer</v>
      </c>
    </row>
    <row r="65" spans="1:5" s="26" customFormat="1">
      <c r="A65" s="38"/>
      <c r="B65" s="38">
        <f>ledgers!B819</f>
        <v>930016</v>
      </c>
      <c r="C65"/>
      <c r="D65">
        <f>ledgers!D838</f>
        <v>0</v>
      </c>
    </row>
    <row r="66" spans="1:5" s="26" customFormat="1">
      <c r="A66" s="38"/>
      <c r="B66" s="38">
        <f>ledgers!B840</f>
        <v>940011</v>
      </c>
      <c r="C66"/>
      <c r="D66" t="str">
        <f>ledgers!D840</f>
        <v>Dues and Subscription -Google  G Suite</v>
      </c>
      <c r="E66" s="26">
        <f>ledgers!J842</f>
        <v>33.33</v>
      </c>
    </row>
    <row r="67" spans="1:5" s="26" customFormat="1">
      <c r="A67" s="38"/>
      <c r="B67" s="38">
        <f>ledgers!B865</f>
        <v>940012</v>
      </c>
      <c r="C67"/>
      <c r="D67" t="str">
        <f>ledgers!D865</f>
        <v>Dues and Subscription - Lead Pages</v>
      </c>
      <c r="E67" s="26">
        <f>ledgers!G865</f>
        <v>0</v>
      </c>
    </row>
    <row r="68" spans="1:5" s="26" customFormat="1">
      <c r="A68" s="38"/>
      <c r="B68" s="38">
        <f>ledgers!B879</f>
        <v>940013</v>
      </c>
      <c r="C68"/>
      <c r="D68" t="str">
        <f>ledgers!D879</f>
        <v>Dues and Subscription - Shopify</v>
      </c>
      <c r="E68" s="26">
        <f>ledgers!J882</f>
        <v>238.2422244351165</v>
      </c>
    </row>
    <row r="69" spans="1:5" s="26" customFormat="1">
      <c r="A69" s="38"/>
      <c r="B69" s="38">
        <f>ledgers!B921</f>
        <v>95001</v>
      </c>
      <c r="C69"/>
      <c r="D69" t="str">
        <f>ledgers!D921</f>
        <v>Entertainment and Dining</v>
      </c>
      <c r="E69" s="26">
        <f>ledgers!G921</f>
        <v>0</v>
      </c>
    </row>
    <row r="70" spans="1:5" s="26" customFormat="1">
      <c r="A70" s="38"/>
      <c r="B70" s="38">
        <f>ledgers!B941</f>
        <v>96001</v>
      </c>
      <c r="C70"/>
      <c r="D70" t="str">
        <f>ledgers!D941</f>
        <v>Insurance</v>
      </c>
      <c r="E70" s="26">
        <f>ledgers!G941</f>
        <v>0</v>
      </c>
    </row>
    <row r="71" spans="1:5" s="26" customFormat="1">
      <c r="A71" s="38"/>
      <c r="B71" s="38">
        <f>ledgers!B948</f>
        <v>97001</v>
      </c>
      <c r="C71"/>
      <c r="D71" t="str">
        <f>ledgers!D948</f>
        <v>Communication</v>
      </c>
      <c r="E71" s="26">
        <f>ledgers!G948</f>
        <v>0</v>
      </c>
    </row>
    <row r="72" spans="1:5" s="26" customFormat="1">
      <c r="A72" s="38"/>
      <c r="B72" s="38">
        <f>ledgers!B955</f>
        <v>98001</v>
      </c>
      <c r="C72"/>
      <c r="D72" t="str">
        <f>ledgers!D955</f>
        <v>Consultancy Fee</v>
      </c>
      <c r="E72" s="26">
        <f>ledgers!G955</f>
        <v>0</v>
      </c>
    </row>
    <row r="73" spans="1:5" s="26" customFormat="1">
      <c r="A73" s="38"/>
      <c r="B73" s="38">
        <f>ledgers!B962</f>
        <v>99001</v>
      </c>
      <c r="C73"/>
      <c r="D73" t="str">
        <f>ledgers!D962</f>
        <v>Repair and Maintenance</v>
      </c>
      <c r="E73" s="26">
        <f>ledgers!G962</f>
        <v>0</v>
      </c>
    </row>
    <row r="74" spans="1:5" s="26" customFormat="1">
      <c r="A74" s="38"/>
      <c r="B74" s="38">
        <f>ledgers!B979</f>
        <v>90101</v>
      </c>
      <c r="C74"/>
      <c r="D74" t="str">
        <f>ledgers!D979</f>
        <v>Utilities</v>
      </c>
      <c r="E74" s="26">
        <f>ledgers!G979</f>
        <v>0</v>
      </c>
    </row>
    <row r="75" spans="1:5" s="26" customFormat="1">
      <c r="A75" s="38"/>
      <c r="B75" s="38">
        <f>ledgers!B985</f>
        <v>90102</v>
      </c>
      <c r="C75"/>
      <c r="D75" t="str">
        <f>ledgers!D985</f>
        <v>Miscellaneous Expenses</v>
      </c>
      <c r="E75" s="26">
        <f>ledgers!G985</f>
        <v>0</v>
      </c>
    </row>
    <row r="76" spans="1:5" s="26" customFormat="1">
      <c r="A76" s="38"/>
      <c r="B76" s="38">
        <f>ledgers!B991</f>
        <v>90103</v>
      </c>
      <c r="C76"/>
      <c r="D76" t="str">
        <f>ledgers!D991</f>
        <v xml:space="preserve">Trademark </v>
      </c>
    </row>
    <row r="77" spans="1:5" s="26" customFormat="1">
      <c r="A77" s="38"/>
      <c r="B77" s="38">
        <f>ledgers!B1021</f>
        <v>90104</v>
      </c>
      <c r="C77"/>
      <c r="D77">
        <f>ledgers!D1021</f>
        <v>0</v>
      </c>
    </row>
    <row r="78" spans="1:5" s="26" customFormat="1">
      <c r="A78" s="38"/>
      <c r="B78" s="38">
        <f>ledgers!B1034</f>
        <v>90105</v>
      </c>
      <c r="C78"/>
      <c r="D78">
        <f>ledgers!D1034</f>
        <v>0</v>
      </c>
    </row>
    <row r="80" spans="1:5" s="26" customFormat="1">
      <c r="A80" s="38">
        <v>11001</v>
      </c>
      <c r="B80" s="38"/>
      <c r="C80" t="str">
        <f>ledgers!C1060</f>
        <v>Financial Cost</v>
      </c>
      <c r="D80"/>
    </row>
    <row r="81" spans="1:6" s="26" customFormat="1">
      <c r="A81" s="38"/>
      <c r="B81" s="38">
        <f>ledgers!B1061</f>
        <v>11101</v>
      </c>
      <c r="C81"/>
      <c r="D81" t="str">
        <f>ledgers!D1061</f>
        <v>Bank Charges</v>
      </c>
      <c r="E81" s="26">
        <f>ledgers!G1061</f>
        <v>0</v>
      </c>
    </row>
    <row r="82" spans="1:6">
      <c r="B82" s="38">
        <f>ledgers!B1266</f>
        <v>11102</v>
      </c>
      <c r="D82" t="str">
        <f>ledgers!D1266</f>
        <v>Interest Charge</v>
      </c>
      <c r="E82" s="26">
        <f>ledgers!J1269</f>
        <v>0</v>
      </c>
    </row>
    <row r="85" spans="1:6" s="26" customFormat="1" ht="13.5" thickBot="1">
      <c r="A85" s="38"/>
      <c r="B85" s="38"/>
      <c r="C85"/>
      <c r="D85"/>
      <c r="E85" s="43">
        <f>SUM(E7:E84)</f>
        <v>19940.262193750001</v>
      </c>
      <c r="F85" s="43">
        <f>SUM(F7:F84)</f>
        <v>-19940.262193749997</v>
      </c>
    </row>
    <row r="86" spans="1:6" s="26" customFormat="1" ht="13.5" thickTop="1">
      <c r="A86" s="38"/>
      <c r="B86" s="38"/>
      <c r="C86"/>
      <c r="D86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6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8" tint="0.39997558519241921"/>
  </sheetPr>
  <dimension ref="A1:G38"/>
  <sheetViews>
    <sheetView view="pageBreakPreview" topLeftCell="A18" zoomScaleSheetLayoutView="100" workbookViewId="0">
      <selection activeCell="G18" sqref="G18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14062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Feb'!A1</f>
        <v>ESCAPE SWIMWEAR</v>
      </c>
    </row>
    <row r="2" spans="1:7">
      <c r="B2" s="2" t="s">
        <v>215</v>
      </c>
    </row>
    <row r="3" spans="1:7">
      <c r="C3" s="2"/>
    </row>
    <row r="4" spans="1:7">
      <c r="A4" s="1" t="s">
        <v>71</v>
      </c>
      <c r="E4" s="1"/>
      <c r="G4" s="46">
        <v>43889</v>
      </c>
    </row>
    <row r="5" spans="1:7">
      <c r="E5" s="30"/>
      <c r="F5" s="30"/>
      <c r="G5" s="46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Feb'!$C$7,'R. BS Feb'!$A$1,'Trial Balance Feb'!D8)</f>
        <v>Fixed Asset - Vehicles</v>
      </c>
      <c r="D8" s="15"/>
      <c r="E8" s="16"/>
      <c r="F8" s="17"/>
      <c r="G8" s="68">
        <f>VLOOKUP(A8,'Trial Balance Feb'!$B$7:$F$84,4,FALSE)</f>
        <v>0</v>
      </c>
    </row>
    <row r="9" spans="1:7">
      <c r="A9" s="45">
        <v>11002</v>
      </c>
      <c r="C9" s="5" t="str">
        <f>_xlfn.CONCAT('Trial Balance Feb'!$C$7,'R. BS Feb'!$A$1,'Trial Balance Feb'!D9)</f>
        <v>Fixed Asset - Electrical Equipments</v>
      </c>
      <c r="D9" s="15"/>
      <c r="E9" s="16"/>
      <c r="F9" s="17"/>
      <c r="G9" s="68">
        <f>VLOOKUP(A9,'Trial Balance Feb'!$B$7:$F$84,4,FALSE)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Feb'!C11</f>
        <v>Inventory</v>
      </c>
      <c r="F12" s="68"/>
      <c r="G12" s="68">
        <f>'Trial Balance Feb'!E12+'Trial Balance Feb'!E13</f>
        <v>208.16315270935954</v>
      </c>
    </row>
    <row r="13" spans="1:7">
      <c r="C13" s="5" t="s">
        <v>189</v>
      </c>
      <c r="G13" s="48">
        <f>'Trial Balance Feb'!E16+'Trial Balance Feb'!E17</f>
        <v>1302.94</v>
      </c>
    </row>
    <row r="14" spans="1:7" ht="13.5" thickBot="1">
      <c r="B14" s="2" t="s">
        <v>3</v>
      </c>
      <c r="E14" s="17"/>
      <c r="F14" s="17"/>
      <c r="G14" s="49">
        <f>G8+G9+G12+G13</f>
        <v>1511.1031527093596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Feb'!D20</f>
        <v>Capital</v>
      </c>
      <c r="G18" s="48">
        <f>'R. Equity Feb'!B12</f>
        <v>1572.7234625000001</v>
      </c>
    </row>
    <row r="19" spans="2:7">
      <c r="C19" s="5" t="s">
        <v>85</v>
      </c>
      <c r="D19" s="15"/>
      <c r="G19" s="50">
        <f>'R. Equity Feb'!C12</f>
        <v>-1045.3403097906405</v>
      </c>
    </row>
    <row r="20" spans="2:7">
      <c r="C20" s="5"/>
      <c r="D20" s="15"/>
      <c r="G20" s="48">
        <f>SUM(G18:G19)</f>
        <v>527.38315270935959</v>
      </c>
    </row>
    <row r="21" spans="2:7">
      <c r="C21" s="2" t="s">
        <v>75</v>
      </c>
      <c r="G21" s="48"/>
    </row>
    <row r="22" spans="2:7">
      <c r="C22" s="5" t="str">
        <f>'Trial Balance Feb'!D23</f>
        <v>Long Term Liabilities</v>
      </c>
      <c r="D22" s="15"/>
      <c r="E22" s="19"/>
      <c r="G22" s="68">
        <f>-'Trial Balance Feb'!F23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Feb'!D27</f>
        <v>Credit Card</v>
      </c>
      <c r="D25" s="15"/>
      <c r="E25" s="19"/>
      <c r="G25" s="68">
        <f>-'Trial Balance Feb'!F27</f>
        <v>983.71999999999991</v>
      </c>
    </row>
    <row r="26" spans="2:7">
      <c r="G26" s="83"/>
    </row>
    <row r="27" spans="2:7" ht="13.5" thickBot="1">
      <c r="B27" s="2" t="s">
        <v>8</v>
      </c>
      <c r="G27" s="51">
        <f>+G20+G25+G22</f>
        <v>1511.1031527093596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8" tint="0.39997558519241921"/>
  </sheetPr>
  <dimension ref="B1:E20"/>
  <sheetViews>
    <sheetView view="pageBreakPreview" zoomScaleSheetLayoutView="89" workbookViewId="0">
      <selection activeCell="E11" sqref="E11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5">
      <c r="B1" s="2" t="str">
        <f>'R. BS Feb'!B1</f>
        <v>ESCAPE SWIMWEAR</v>
      </c>
    </row>
    <row r="2" spans="2:5">
      <c r="B2" s="2" t="s">
        <v>10</v>
      </c>
    </row>
    <row r="3" spans="2:5">
      <c r="B3" s="2" t="s">
        <v>213</v>
      </c>
    </row>
    <row r="4" spans="2:5">
      <c r="B4" s="2"/>
    </row>
    <row r="5" spans="2:5">
      <c r="C5" s="30"/>
      <c r="D5" s="30"/>
      <c r="E5" s="46">
        <f>'R. BS Feb'!G4</f>
        <v>43889</v>
      </c>
    </row>
    <row r="6" spans="2:5">
      <c r="C6" s="30"/>
      <c r="E6" s="31" t="str">
        <f>'R. BS Feb'!G5</f>
        <v>USD $</v>
      </c>
    </row>
    <row r="8" spans="2:5">
      <c r="E8" s="22"/>
    </row>
    <row r="9" spans="2:5">
      <c r="B9" s="1" t="s">
        <v>206</v>
      </c>
      <c r="C9" s="16"/>
      <c r="D9" s="17"/>
      <c r="E9" s="53">
        <f>-'Trial Balance Feb'!F30-'Trial Balance Feb'!E31-'Trial Balance Feb'!F32-'Trial Balance Feb'!F33-'Trial Balance Feb'!E34-'Trial Balance Feb'!F35</f>
        <v>3106.15</v>
      </c>
    </row>
    <row r="10" spans="2:5">
      <c r="B10" s="1" t="s">
        <v>12</v>
      </c>
      <c r="C10" s="16"/>
      <c r="D10" s="17"/>
      <c r="E10" s="54">
        <f>-('Trial Balance Feb'!E38+'Trial Balance Feb'!E39+'Trial Balance Feb'!E40+'Trial Balance Feb'!E41+'Trial Balance Feb'!E42+'Trial Balance Feb'!E43+'Trial Balance Feb'!E44+'Trial Balance Feb'!E45+'Trial Balance Feb'!E46+'Trial Balance Feb'!E47+'Trial Balance Feb'!E48+'Trial Balance Feb'!E49+'Trial Balance Feb'!E50+'Trial Balance Feb'!E51+'Trial Balance Feb'!E52+'Trial Balance Feb'!E53+'Trial Balance Feb'!E54+'Trial Balance Feb'!E55)</f>
        <v>-3175.4904579525073</v>
      </c>
    </row>
    <row r="11" spans="2:5">
      <c r="B11" s="1" t="s">
        <v>13</v>
      </c>
      <c r="E11" s="55">
        <f>SUM(E9:E10)</f>
        <v>-69.340457952507222</v>
      </c>
    </row>
    <row r="12" spans="2:5">
      <c r="E12" s="23"/>
    </row>
    <row r="13" spans="2:5">
      <c r="B13" s="1" t="s">
        <v>14</v>
      </c>
      <c r="C13" s="16"/>
      <c r="D13" s="17"/>
      <c r="E13" s="67">
        <f>-('Trial Balance Feb'!E58+'Trial Balance Feb'!E59+'Trial Balance Feb'!E60+'Trial Balance Feb'!E61+'Trial Balance Feb'!E62+'Trial Balance Feb'!E63+'Trial Balance Feb'!E64+'Trial Balance Feb'!E65+'Trial Balance Feb'!E66+'Trial Balance Feb'!E67+'Trial Balance Feb'!E68+'Trial Balance Feb'!E69+'Trial Balance Feb'!E70+'Trial Balance Feb'!E71+'Trial Balance Feb'!E72+'Trial Balance Feb'!E73+'Trial Balance Feb'!E74+'Trial Balance Feb'!E75+'Trial Balance Feb'!E76+'Trial Balance Feb'!E77+'Trial Balance Feb'!E78)</f>
        <v>-955.31985183813322</v>
      </c>
    </row>
    <row r="14" spans="2:5">
      <c r="B14" s="1" t="s">
        <v>76</v>
      </c>
      <c r="C14" s="16"/>
      <c r="D14" s="17"/>
      <c r="E14" s="67">
        <f>-'Trial Balance Feb'!E69</f>
        <v>0</v>
      </c>
    </row>
    <row r="15" spans="2:5">
      <c r="B15" s="1" t="s">
        <v>77</v>
      </c>
      <c r="E15" s="59">
        <f>+E11+E13+E14</f>
        <v>-1024.6603097906404</v>
      </c>
    </row>
    <row r="16" spans="2:5">
      <c r="B16" s="1" t="s">
        <v>15</v>
      </c>
      <c r="C16" s="19"/>
      <c r="E16" s="53">
        <f>-'Trial Balance Feb'!E81-'Trial Balance Feb'!E82</f>
        <v>-20.68</v>
      </c>
    </row>
    <row r="17" spans="2:5">
      <c r="B17" s="1" t="s">
        <v>46</v>
      </c>
      <c r="E17" s="55">
        <f>SUM(E15:E16)</f>
        <v>-1045.3403097906405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-1045.3403097906405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8" tint="0.39997558519241921"/>
  </sheetPr>
  <dimension ref="A1:H13"/>
  <sheetViews>
    <sheetView view="pageBreakPreview" zoomScale="90" zoomScaleNormal="75" zoomScaleSheetLayoutView="90" workbookViewId="0">
      <selection activeCell="B9" sqref="B9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Feb'!B1</f>
        <v>ESCAPE SWIMWEAR</v>
      </c>
    </row>
    <row r="2" spans="1:8">
      <c r="A2" s="2" t="s">
        <v>36</v>
      </c>
    </row>
    <row r="3" spans="1:8">
      <c r="A3" s="2" t="str">
        <f>'R. P&amp;L Feb'!B3</f>
        <v>FOR THE PERIOD ENDED FEBRUARY 28,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Feb'!E6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Feb'!F20</f>
        <v>1572.7234625000001</v>
      </c>
      <c r="C9" s="60">
        <v>0</v>
      </c>
      <c r="D9" s="60">
        <f>SUM(B9:C9)</f>
        <v>1572.7234625000001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Feb'!D19</f>
        <v>0</v>
      </c>
      <c r="C11" s="61">
        <f>'R. P&amp;L Feb'!E19</f>
        <v>-1045.3403097906405</v>
      </c>
      <c r="D11" s="60">
        <f>SUM(B11:C11)</f>
        <v>-1045.3403097906405</v>
      </c>
    </row>
    <row r="12" spans="1:8" ht="13.5" thickBot="1">
      <c r="A12" s="8" t="s">
        <v>216</v>
      </c>
      <c r="B12" s="72">
        <f>SUM(B8:B11)</f>
        <v>1572.7234625000001</v>
      </c>
      <c r="C12" s="72">
        <f>SUM(C8:C11)</f>
        <v>-1045.3403097906405</v>
      </c>
      <c r="D12" s="72">
        <f>SUM(D8:D11)</f>
        <v>527.38315270935959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8" tint="0.39997558519241921"/>
  </sheetPr>
  <dimension ref="A1:F48"/>
  <sheetViews>
    <sheetView view="pageBreakPreview" topLeftCell="A27" zoomScale="110" zoomScaleSheetLayoutView="110" workbookViewId="0">
      <selection activeCell="F41" sqref="F41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Feb'!A1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Feb'!A3</f>
        <v>FOR THE PERIOD ENDED FEBRUARY 28, 2020</v>
      </c>
      <c r="B3" s="30"/>
      <c r="C3" s="2"/>
    </row>
    <row r="4" spans="1:4">
      <c r="D4" s="46">
        <f>'R. P&amp;L Feb'!E5</f>
        <v>43889</v>
      </c>
    </row>
    <row r="5" spans="1:4">
      <c r="B5" s="30"/>
      <c r="D5" s="30" t="str">
        <f>'R. P&amp;L Feb'!E6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Feb'!E17</f>
        <v>-1045.3403097906405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Feb'!E16</f>
        <v>-20.68</v>
      </c>
    </row>
    <row r="15" spans="1:4">
      <c r="A15" s="3" t="s">
        <v>23</v>
      </c>
      <c r="D15" s="55">
        <f>SUM(D8:D14)</f>
        <v>-1066.0203097906406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Feb'!E12-'Trial Balance Feb'!E13</f>
        <v>-208.16315270935954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-208.16315270935954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Feb'!F27</f>
        <v>983.71999999999991</v>
      </c>
    </row>
    <row r="23" spans="1:4">
      <c r="A23" s="5"/>
      <c r="D23" s="58">
        <f>SUM(D21:D22)</f>
        <v>983.71999999999991</v>
      </c>
    </row>
    <row r="24" spans="1:4">
      <c r="A24" s="10" t="s">
        <v>25</v>
      </c>
      <c r="D24" s="59">
        <f>+D15+D19+D23</f>
        <v>-290.46346250000022</v>
      </c>
    </row>
    <row r="25" spans="1:4">
      <c r="A25" s="25" t="s">
        <v>26</v>
      </c>
      <c r="B25" s="29"/>
      <c r="C25" s="6"/>
      <c r="D25" s="56">
        <f>-'R. P&amp;L Feb'!E16</f>
        <v>20.68</v>
      </c>
    </row>
    <row r="26" spans="1:4">
      <c r="A26" s="1" t="s">
        <v>44</v>
      </c>
      <c r="D26" s="55">
        <f>SUM(D24:D25)</f>
        <v>-269.78346250000021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Feb'!E8-'Trial Balance Feb'!E9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6">
      <c r="A33" s="1" t="s">
        <v>86</v>
      </c>
      <c r="B33" s="30"/>
      <c r="C33" s="2"/>
      <c r="D33" s="62">
        <f>'R. Equity Feb'!B12</f>
        <v>1572.7234625000001</v>
      </c>
    </row>
    <row r="34" spans="1:6">
      <c r="A34" s="5" t="s">
        <v>32</v>
      </c>
      <c r="B34" s="30"/>
      <c r="C34" s="2"/>
      <c r="D34" s="63">
        <f>'R. BS Feb'!G22</f>
        <v>0</v>
      </c>
    </row>
    <row r="35" spans="1:6">
      <c r="A35" s="5" t="s">
        <v>33</v>
      </c>
      <c r="B35" s="30"/>
      <c r="C35" s="2"/>
      <c r="D35" s="63">
        <v>0</v>
      </c>
    </row>
    <row r="36" spans="1:6">
      <c r="A36" s="5" t="s">
        <v>34</v>
      </c>
      <c r="D36" s="63">
        <v>0</v>
      </c>
    </row>
    <row r="37" spans="1:6">
      <c r="A37" s="5" t="s">
        <v>35</v>
      </c>
      <c r="D37" s="64">
        <v>0</v>
      </c>
    </row>
    <row r="38" spans="1:6">
      <c r="A38" s="1" t="s">
        <v>41</v>
      </c>
      <c r="D38" s="65">
        <f>SUM(D33:D37)</f>
        <v>1572.7234625000001</v>
      </c>
    </row>
    <row r="39" spans="1:6">
      <c r="A39" s="1" t="s">
        <v>45</v>
      </c>
      <c r="D39" s="55">
        <f>+D26+D31+D38</f>
        <v>1302.9399999999998</v>
      </c>
    </row>
    <row r="40" spans="1:6">
      <c r="A40" s="1" t="s">
        <v>72</v>
      </c>
      <c r="D40" s="55">
        <v>0</v>
      </c>
    </row>
    <row r="41" spans="1:6" ht="13.5" thickBot="1">
      <c r="A41" s="1" t="s">
        <v>73</v>
      </c>
      <c r="B41" s="19"/>
      <c r="D41" s="57">
        <f>SUM(D39:D40)</f>
        <v>1302.9399999999998</v>
      </c>
      <c r="E41" s="71">
        <f>'R. BS Feb'!G13</f>
        <v>1302.94</v>
      </c>
      <c r="F41" s="71"/>
    </row>
    <row r="42" spans="1:6" ht="13.5" thickTop="1">
      <c r="D42" s="55"/>
    </row>
    <row r="43" spans="1:6">
      <c r="D43" s="55"/>
    </row>
    <row r="44" spans="1:6">
      <c r="D44" s="55"/>
    </row>
    <row r="45" spans="1:6">
      <c r="D45" s="55"/>
    </row>
    <row r="46" spans="1:6">
      <c r="D46" s="55"/>
    </row>
    <row r="47" spans="1:6">
      <c r="A47" s="2"/>
      <c r="D47" s="55"/>
    </row>
    <row r="48" spans="1:6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8" tint="0.39997558519241921"/>
  </sheetPr>
  <dimension ref="A1:G86"/>
  <sheetViews>
    <sheetView view="pageBreakPreview" zoomScale="60" zoomScaleNormal="100" workbookViewId="0">
      <pane xSplit="4" ySplit="6" topLeftCell="E34" activePane="bottomRight" state="frozen"/>
      <selection activeCell="H5" sqref="H5"/>
      <selection pane="topRight" activeCell="H5" sqref="H5"/>
      <selection pane="bottomLeft" activeCell="H5" sqref="H5"/>
      <selection pane="bottomRight" activeCell="E50" sqref="E50:E55"/>
    </sheetView>
  </sheetViews>
  <sheetFormatPr defaultRowHeight="12.75"/>
  <cols>
    <col min="1" max="2" width="13.28515625" style="38" customWidth="1"/>
    <col min="3" max="3" width="13.28515625" customWidth="1"/>
    <col min="4" max="4" width="33.71093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E85+F85</f>
        <v>0</v>
      </c>
    </row>
    <row r="2" spans="1:6">
      <c r="A2" s="39" t="s">
        <v>64</v>
      </c>
    </row>
    <row r="3" spans="1:6">
      <c r="A3" s="39" t="s">
        <v>212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ledgers!J24</f>
        <v>208.16315270935954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ledgers!G53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ledgers!J71</f>
        <v>3106.15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ledgers!J134</f>
        <v>-1803.21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ledgers!J231</f>
        <v>-1572.7234625000001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ledgers!J263</f>
        <v>-983.71999999999991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ledgers!J340</f>
        <v>-5359.49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ledgers!J353</f>
        <v>4005.1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ledgers!J367</f>
        <v>-319.94999999999993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ledgers!J379</f>
        <v>-1431.8100000000004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ledgers!G392</f>
        <v>0</v>
      </c>
    </row>
    <row r="35" spans="1:6" s="26" customFormat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ledgers!J409</f>
        <v>754.8768472906404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ledgers!G421</f>
        <v>0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ledgers!J440</f>
        <v>1788.7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ledgers!G467</f>
        <v>0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ledgers!J483</f>
        <v>161.19014816186686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ledgers!J501</f>
        <v>456.21346250000005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ledgers!G515</f>
        <v>0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ledgers!G559</f>
        <v>0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ledgers!G574</f>
        <v>0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ledgers!G581</f>
        <v>0</v>
      </c>
    </row>
    <row r="49" spans="1:5" s="26" customFormat="1">
      <c r="A49" s="38"/>
      <c r="B49" s="38">
        <f>ledgers!B595</f>
        <v>86001</v>
      </c>
      <c r="C49"/>
      <c r="D49" t="str">
        <f>ledgers!D595</f>
        <v>Foreign Exchange Rate Adjustment</v>
      </c>
      <c r="E49" s="26">
        <f>ledgers!J600</f>
        <v>14.509999999999991</v>
      </c>
    </row>
    <row r="50" spans="1:5" s="26" customFormat="1">
      <c r="A50" s="38"/>
      <c r="B50" s="38">
        <f>ledgers!B611</f>
        <v>87001</v>
      </c>
      <c r="C50"/>
      <c r="D50">
        <f>ledgers!D611</f>
        <v>0</v>
      </c>
    </row>
    <row r="51" spans="1:5" s="26" customFormat="1">
      <c r="A51" s="38"/>
      <c r="B51" s="38">
        <f>ledgers!B616</f>
        <v>88001</v>
      </c>
      <c r="C51"/>
      <c r="D51">
        <f>ledgers!D616</f>
        <v>0</v>
      </c>
    </row>
    <row r="52" spans="1:5" s="26" customFormat="1">
      <c r="A52" s="38"/>
      <c r="B52" s="38">
        <f>ledgers!B621</f>
        <v>89001</v>
      </c>
      <c r="C52"/>
      <c r="D52">
        <f>ledgers!D621</f>
        <v>0</v>
      </c>
    </row>
    <row r="53" spans="1:5" s="26" customFormat="1">
      <c r="A53" s="38"/>
      <c r="B53" s="38">
        <f>ledgers!B631</f>
        <v>80101</v>
      </c>
      <c r="C53"/>
      <c r="D53">
        <f>ledgers!D631</f>
        <v>0</v>
      </c>
    </row>
    <row r="54" spans="1:5" s="26" customFormat="1">
      <c r="A54" s="38"/>
      <c r="B54" s="38">
        <f>ledgers!B641</f>
        <v>80102</v>
      </c>
      <c r="C54"/>
      <c r="D54">
        <f>ledgers!D641</f>
        <v>0</v>
      </c>
    </row>
    <row r="55" spans="1:5" s="26" customFormat="1">
      <c r="A55" s="38"/>
      <c r="B55" s="38">
        <f>ledgers!B646</f>
        <v>80103</v>
      </c>
      <c r="C55"/>
      <c r="D55">
        <f>ledgers!D646</f>
        <v>0</v>
      </c>
    </row>
    <row r="57" spans="1:5" s="26" customFormat="1">
      <c r="A57" s="38"/>
      <c r="B57" s="38"/>
      <c r="C57" s="33" t="s">
        <v>61</v>
      </c>
      <c r="D57"/>
    </row>
    <row r="58" spans="1:5" s="26" customFormat="1">
      <c r="A58" s="38">
        <v>90001</v>
      </c>
      <c r="B58" s="38">
        <f>ledgers!B652</f>
        <v>91001</v>
      </c>
      <c r="C58"/>
      <c r="D58" t="str">
        <f>ledgers!D652</f>
        <v>Office Expenses</v>
      </c>
      <c r="E58" s="26">
        <f>ledgers!G652</f>
        <v>0</v>
      </c>
    </row>
    <row r="59" spans="1:5" s="26" customFormat="1">
      <c r="A59" s="38"/>
      <c r="B59" s="38">
        <f>ledgers!B701</f>
        <v>92001</v>
      </c>
      <c r="C59"/>
      <c r="D59" t="str">
        <f>ledgers!D701</f>
        <v>Rent</v>
      </c>
      <c r="E59" s="26">
        <f>ledgers!G701</f>
        <v>0</v>
      </c>
    </row>
    <row r="60" spans="1:5" s="26" customFormat="1">
      <c r="A60" s="38"/>
      <c r="B60" s="38">
        <f>ledgers!B714</f>
        <v>930011</v>
      </c>
      <c r="C60"/>
      <c r="D60" t="str">
        <f>ledgers!D714</f>
        <v>Payroll - Kim - PR Assistant</v>
      </c>
      <c r="E60" s="26">
        <f>ledgers!J715</f>
        <v>841.12</v>
      </c>
    </row>
    <row r="61" spans="1:5" s="26" customFormat="1">
      <c r="A61" s="38"/>
      <c r="B61" s="38">
        <f>ledgers!B735</f>
        <v>930012</v>
      </c>
      <c r="C61"/>
      <c r="D61" t="str">
        <f>ledgers!D735</f>
        <v>Payroll - Lynnel - Creatives/Tasks</v>
      </c>
      <c r="E61" s="26">
        <f>ledgers!G735</f>
        <v>0</v>
      </c>
    </row>
    <row r="62" spans="1:5" s="26" customFormat="1">
      <c r="A62" s="38"/>
      <c r="B62" s="38">
        <f>ledgers!B756</f>
        <v>930013</v>
      </c>
      <c r="C62"/>
      <c r="D62" t="str">
        <f>ledgers!D756</f>
        <v>Payroll - Yaiko - Video Editor</v>
      </c>
      <c r="E62" s="26">
        <f>ledgers!G756</f>
        <v>0</v>
      </c>
    </row>
    <row r="63" spans="1:5" s="26" customFormat="1">
      <c r="A63" s="38"/>
      <c r="B63" s="38">
        <f>ledgers!B777</f>
        <v>930014</v>
      </c>
      <c r="C63"/>
      <c r="D63" t="str">
        <f>ledgers!D777</f>
        <v>Payroll - Jojo - Blog Writer</v>
      </c>
      <c r="E63" s="26">
        <f>ledgers!G777</f>
        <v>0</v>
      </c>
    </row>
    <row r="64" spans="1:5" s="26" customFormat="1">
      <c r="A64" s="38"/>
      <c r="B64" s="38">
        <f>ledgers!B798</f>
        <v>930015</v>
      </c>
      <c r="C64"/>
      <c r="D64" t="str">
        <f>ledgers!D798</f>
        <v>Payroll - Jocelle - Content Writer</v>
      </c>
    </row>
    <row r="65" spans="1:5" s="26" customFormat="1">
      <c r="A65" s="38"/>
      <c r="B65" s="38">
        <f>ledgers!B819</f>
        <v>930016</v>
      </c>
      <c r="C65"/>
      <c r="D65">
        <f>ledgers!D838</f>
        <v>0</v>
      </c>
    </row>
    <row r="66" spans="1:5" s="26" customFormat="1">
      <c r="A66" s="38"/>
      <c r="B66" s="38">
        <f>ledgers!B840</f>
        <v>940011</v>
      </c>
      <c r="C66"/>
      <c r="D66" t="str">
        <f>ledgers!D840</f>
        <v>Dues and Subscription -Google  G Suite</v>
      </c>
      <c r="E66" s="26">
        <f>ledgers!J841</f>
        <v>22.22</v>
      </c>
    </row>
    <row r="67" spans="1:5" s="26" customFormat="1">
      <c r="A67" s="38"/>
      <c r="B67" s="38">
        <f>ledgers!B865</f>
        <v>940012</v>
      </c>
      <c r="C67"/>
      <c r="D67" t="str">
        <f>ledgers!D865</f>
        <v>Dues and Subscription - Lead Pages</v>
      </c>
      <c r="E67" s="26">
        <f>ledgers!G865</f>
        <v>0</v>
      </c>
    </row>
    <row r="68" spans="1:5" s="26" customFormat="1">
      <c r="A68" s="38"/>
      <c r="B68" s="38">
        <f>ledgers!B879</f>
        <v>940013</v>
      </c>
      <c r="C68"/>
      <c r="D68" t="str">
        <f>ledgers!D879</f>
        <v>Dues and Subscription - Shopify</v>
      </c>
      <c r="E68" s="26">
        <f>ledgers!J880</f>
        <v>91.979851838133158</v>
      </c>
    </row>
    <row r="69" spans="1:5" s="26" customFormat="1">
      <c r="A69" s="38"/>
      <c r="B69" s="38">
        <f>ledgers!B921</f>
        <v>95001</v>
      </c>
      <c r="C69"/>
      <c r="D69" t="str">
        <f>ledgers!D921</f>
        <v>Entertainment and Dining</v>
      </c>
      <c r="E69" s="26">
        <f>ledgers!G921</f>
        <v>0</v>
      </c>
    </row>
    <row r="70" spans="1:5" s="26" customFormat="1">
      <c r="A70" s="38"/>
      <c r="B70" s="38">
        <f>ledgers!B941</f>
        <v>96001</v>
      </c>
      <c r="C70"/>
      <c r="D70" t="str">
        <f>ledgers!D941</f>
        <v>Insurance</v>
      </c>
      <c r="E70" s="26">
        <f>ledgers!G941</f>
        <v>0</v>
      </c>
    </row>
    <row r="71" spans="1:5" s="26" customFormat="1">
      <c r="A71" s="38"/>
      <c r="B71" s="38">
        <f>ledgers!B948</f>
        <v>97001</v>
      </c>
      <c r="C71"/>
      <c r="D71" t="str">
        <f>ledgers!D948</f>
        <v>Communication</v>
      </c>
      <c r="E71" s="26">
        <f>ledgers!G948</f>
        <v>0</v>
      </c>
    </row>
    <row r="72" spans="1:5" s="26" customFormat="1">
      <c r="A72" s="38"/>
      <c r="B72" s="38">
        <f>ledgers!B955</f>
        <v>98001</v>
      </c>
      <c r="C72"/>
      <c r="D72" t="str">
        <f>ledgers!D955</f>
        <v>Consultancy Fee</v>
      </c>
      <c r="E72" s="26">
        <f>ledgers!G955</f>
        <v>0</v>
      </c>
    </row>
    <row r="73" spans="1:5" s="26" customFormat="1">
      <c r="A73" s="38"/>
      <c r="B73" s="38">
        <f>ledgers!B962</f>
        <v>99001</v>
      </c>
      <c r="C73"/>
      <c r="D73" t="str">
        <f>ledgers!D962</f>
        <v>Repair and Maintenance</v>
      </c>
      <c r="E73" s="26">
        <f>ledgers!G962</f>
        <v>0</v>
      </c>
    </row>
    <row r="74" spans="1:5" s="26" customFormat="1">
      <c r="A74" s="38"/>
      <c r="B74" s="38">
        <f>ledgers!B979</f>
        <v>90101</v>
      </c>
      <c r="C74"/>
      <c r="D74" t="str">
        <f>ledgers!D979</f>
        <v>Utilities</v>
      </c>
      <c r="E74" s="26">
        <f>ledgers!G979</f>
        <v>0</v>
      </c>
    </row>
    <row r="75" spans="1:5" s="26" customFormat="1">
      <c r="A75" s="38"/>
      <c r="B75" s="38">
        <f>ledgers!B985</f>
        <v>90102</v>
      </c>
      <c r="C75"/>
      <c r="D75" t="str">
        <f>ledgers!D985</f>
        <v>Miscellaneous Expenses</v>
      </c>
      <c r="E75" s="26">
        <f>ledgers!G985</f>
        <v>0</v>
      </c>
    </row>
    <row r="76" spans="1:5" s="26" customFormat="1">
      <c r="A76" s="38"/>
      <c r="B76" s="38">
        <f>ledgers!B991</f>
        <v>90103</v>
      </c>
      <c r="C76"/>
      <c r="D76" t="str">
        <f>ledgers!D991</f>
        <v xml:space="preserve">Trademark </v>
      </c>
    </row>
    <row r="77" spans="1:5" s="26" customFormat="1">
      <c r="A77" s="38"/>
      <c r="B77" s="38">
        <f>ledgers!B1021</f>
        <v>90104</v>
      </c>
      <c r="C77"/>
      <c r="D77">
        <f>ledgers!D1021</f>
        <v>0</v>
      </c>
    </row>
    <row r="78" spans="1:5" s="26" customFormat="1">
      <c r="A78" s="38"/>
      <c r="B78" s="38">
        <f>ledgers!B1034</f>
        <v>90105</v>
      </c>
      <c r="C78"/>
      <c r="D78">
        <f>ledgers!D1034</f>
        <v>0</v>
      </c>
    </row>
    <row r="80" spans="1:5" s="26" customFormat="1">
      <c r="A80" s="38"/>
      <c r="B80" s="38"/>
      <c r="C80" t="str">
        <f>ledgers!C1060</f>
        <v>Financial Cost</v>
      </c>
      <c r="D80"/>
    </row>
    <row r="81" spans="1:6" s="26" customFormat="1">
      <c r="A81" s="38">
        <v>11001</v>
      </c>
      <c r="B81" s="38">
        <f>ledgers!B1061</f>
        <v>11101</v>
      </c>
      <c r="C81"/>
      <c r="D81" t="str">
        <f>ledgers!D1061</f>
        <v>Bank Charges</v>
      </c>
      <c r="E81" s="26">
        <f>ledgers!G1061</f>
        <v>0</v>
      </c>
    </row>
    <row r="82" spans="1:6">
      <c r="B82" s="38">
        <f>ledgers!B1266</f>
        <v>11102</v>
      </c>
      <c r="D82" t="str">
        <f>ledgers!D1266</f>
        <v>Interest Charge</v>
      </c>
      <c r="E82" s="26">
        <f>ledgers!J1266</f>
        <v>20.68</v>
      </c>
    </row>
    <row r="85" spans="1:6" s="26" customFormat="1" ht="13.5" thickBot="1">
      <c r="A85" s="38"/>
      <c r="B85" s="38"/>
      <c r="C85"/>
      <c r="D85"/>
      <c r="E85" s="43">
        <f>SUM(E7:E84)</f>
        <v>9667.6934625000013</v>
      </c>
      <c r="F85" s="43">
        <f>SUM(F7:F84)</f>
        <v>-9667.6934624999994</v>
      </c>
    </row>
    <row r="86" spans="1:6" s="26" customFormat="1" ht="13.5" thickTop="1">
      <c r="A86" s="38"/>
      <c r="B86" s="38"/>
      <c r="C86"/>
      <c r="D86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6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theme="7" tint="0.39997558519241921"/>
  </sheetPr>
  <dimension ref="A1:G38"/>
  <sheetViews>
    <sheetView view="pageBreakPreview" topLeftCell="A22" zoomScaleSheetLayoutView="100" workbookViewId="0">
      <selection activeCell="J38" sqref="J38"/>
    </sheetView>
  </sheetViews>
  <sheetFormatPr defaultColWidth="9.140625" defaultRowHeight="12.75"/>
  <cols>
    <col min="1" max="1" width="12.7109375" style="1" customWidth="1"/>
    <col min="2" max="2" width="1.7109375" style="1" customWidth="1"/>
    <col min="3" max="3" width="48.28515625" style="1" customWidth="1"/>
    <col min="4" max="4" width="8.140625" style="13" customWidth="1"/>
    <col min="5" max="5" width="0.5703125" style="9" customWidth="1"/>
    <col min="6" max="6" width="12.5703125" style="9" customWidth="1"/>
    <col min="7" max="7" width="12.7109375" style="30" customWidth="1"/>
    <col min="8" max="16384" width="9.140625" style="1"/>
  </cols>
  <sheetData>
    <row r="1" spans="1:7">
      <c r="A1" s="1" t="s">
        <v>66</v>
      </c>
      <c r="B1" s="73" t="str">
        <f>'Trial Balance Jan'!A1</f>
        <v>ESCAPE SWIMWEAR</v>
      </c>
    </row>
    <row r="2" spans="1:7">
      <c r="B2" s="2" t="s">
        <v>214</v>
      </c>
    </row>
    <row r="3" spans="1:7">
      <c r="C3" s="2"/>
    </row>
    <row r="4" spans="1:7">
      <c r="A4" s="1" t="s">
        <v>71</v>
      </c>
      <c r="E4" s="1"/>
      <c r="G4" s="46">
        <v>43861</v>
      </c>
    </row>
    <row r="5" spans="1:7">
      <c r="E5" s="30"/>
      <c r="F5" s="30"/>
      <c r="G5" s="46" t="s">
        <v>96</v>
      </c>
    </row>
    <row r="6" spans="1:7">
      <c r="B6" s="2" t="s">
        <v>0</v>
      </c>
      <c r="E6" s="30"/>
      <c r="F6" s="30"/>
      <c r="G6" s="47"/>
    </row>
    <row r="7" spans="1:7">
      <c r="C7" s="2" t="s">
        <v>83</v>
      </c>
      <c r="G7" s="48"/>
    </row>
    <row r="8" spans="1:7">
      <c r="A8" s="45">
        <v>11001</v>
      </c>
      <c r="C8" s="5" t="str">
        <f>_xlfn.CONCAT('Trial Balance Jan'!$C$7,'R. BS Jan'!$A$1,'Trial Balance Jan'!D8)</f>
        <v>Fixed Asset - Vehicles</v>
      </c>
      <c r="D8" s="15"/>
      <c r="E8" s="16"/>
      <c r="F8" s="17"/>
      <c r="G8" s="68">
        <f>VLOOKUP(A8,'Trial Balance Jan'!$B$7:$F$84,4,FALSE)</f>
        <v>0</v>
      </c>
    </row>
    <row r="9" spans="1:7">
      <c r="A9" s="45">
        <v>11002</v>
      </c>
      <c r="C9" s="5" t="str">
        <f>_xlfn.CONCAT('Trial Balance Jan'!$C$7,'R. BS Jan'!$A$1,'Trial Balance Jan'!D9)</f>
        <v>Fixed Asset - Electrical Equipments</v>
      </c>
      <c r="D9" s="15"/>
      <c r="E9" s="16"/>
      <c r="F9" s="17"/>
      <c r="G9" s="68">
        <f>VLOOKUP(A9,'Trial Balance Jan'!$B$7:$F$84,4,FALSE)</f>
        <v>0</v>
      </c>
    </row>
    <row r="10" spans="1:7">
      <c r="A10" s="45"/>
      <c r="C10" s="5"/>
      <c r="D10" s="15"/>
      <c r="E10" s="16"/>
      <c r="F10" s="17"/>
      <c r="G10" s="68"/>
    </row>
    <row r="11" spans="1:7">
      <c r="C11" s="2" t="s">
        <v>1</v>
      </c>
      <c r="G11" s="48"/>
    </row>
    <row r="12" spans="1:7">
      <c r="C12" s="5" t="str">
        <f>'Trial Balance Jan'!C11</f>
        <v>Inventory</v>
      </c>
      <c r="F12" s="68"/>
      <c r="G12" s="68">
        <f>'Trial Balance Jan'!E12+'Trial Balance Jan'!E13</f>
        <v>359.13852216748762</v>
      </c>
    </row>
    <row r="13" spans="1:7">
      <c r="C13" s="5" t="s">
        <v>189</v>
      </c>
      <c r="G13" s="48">
        <f>'Trial Balance Jan'!E16+'Trial Balance Jan'!E17</f>
        <v>849.10000000000014</v>
      </c>
    </row>
    <row r="14" spans="1:7" ht="13.5" thickBot="1">
      <c r="B14" s="2" t="s">
        <v>3</v>
      </c>
      <c r="E14" s="17"/>
      <c r="F14" s="17"/>
      <c r="G14" s="49">
        <f>G8+G9+G12+G13</f>
        <v>1208.2385221674876</v>
      </c>
    </row>
    <row r="15" spans="1:7" ht="13.5" thickTop="1">
      <c r="B15" s="2"/>
      <c r="E15" s="17"/>
      <c r="F15" s="17"/>
      <c r="G15" s="68"/>
    </row>
    <row r="16" spans="1:7">
      <c r="B16" s="2" t="s">
        <v>4</v>
      </c>
      <c r="C16" s="2"/>
      <c r="G16" s="48"/>
    </row>
    <row r="17" spans="2:7">
      <c r="C17" s="2" t="s">
        <v>5</v>
      </c>
      <c r="G17" s="48"/>
    </row>
    <row r="18" spans="2:7">
      <c r="C18" s="5" t="str">
        <f>'Trial Balance Jan'!D20</f>
        <v>Capital</v>
      </c>
      <c r="G18" s="48">
        <f>'R. Equity Jan'!B12</f>
        <v>692.23073124999996</v>
      </c>
    </row>
    <row r="19" spans="2:7">
      <c r="C19" s="5" t="s">
        <v>85</v>
      </c>
      <c r="D19" s="15"/>
      <c r="G19" s="50">
        <f>'R. Equity Jan'!C12</f>
        <v>-447.03220908251183</v>
      </c>
    </row>
    <row r="20" spans="2:7">
      <c r="C20" s="5"/>
      <c r="D20" s="15"/>
      <c r="G20" s="48">
        <f>SUM(G18:G19)</f>
        <v>245.19852216748814</v>
      </c>
    </row>
    <row r="21" spans="2:7">
      <c r="C21" s="2" t="s">
        <v>75</v>
      </c>
      <c r="G21" s="48"/>
    </row>
    <row r="22" spans="2:7">
      <c r="C22" s="5" t="str">
        <f>'Trial Balance Jan'!D23</f>
        <v>Long Term Liabilities</v>
      </c>
      <c r="D22" s="15"/>
      <c r="E22" s="19"/>
      <c r="G22" s="68">
        <f>-'Trial Balance Jan'!F23</f>
        <v>0</v>
      </c>
    </row>
    <row r="23" spans="2:7">
      <c r="G23" s="83"/>
    </row>
    <row r="24" spans="2:7">
      <c r="C24" s="2" t="s">
        <v>7</v>
      </c>
      <c r="G24" s="48"/>
    </row>
    <row r="25" spans="2:7">
      <c r="C25" s="5" t="str">
        <f>'Trial Balance Jan'!D27</f>
        <v>Credit Card</v>
      </c>
      <c r="D25" s="15"/>
      <c r="E25" s="19"/>
      <c r="G25" s="68">
        <f>-'Trial Balance Jan'!F27</f>
        <v>963.04</v>
      </c>
    </row>
    <row r="26" spans="2:7">
      <c r="G26" s="83"/>
    </row>
    <row r="27" spans="2:7" ht="13.5" thickBot="1">
      <c r="B27" s="2" t="s">
        <v>8</v>
      </c>
      <c r="G27" s="51">
        <f>+G20+G25+G22</f>
        <v>1208.2385221674881</v>
      </c>
    </row>
    <row r="28" spans="2:7" ht="13.5" thickTop="1">
      <c r="B28" s="2"/>
      <c r="G28" s="52"/>
    </row>
    <row r="29" spans="2:7">
      <c r="G29" s="52"/>
    </row>
    <row r="30" spans="2:7">
      <c r="G30" s="52"/>
    </row>
    <row r="31" spans="2:7">
      <c r="G31" s="52"/>
    </row>
    <row r="32" spans="2:7">
      <c r="B32" s="2"/>
      <c r="G32" s="18"/>
    </row>
    <row r="33" spans="1:7">
      <c r="B33" s="2"/>
      <c r="G33" s="18"/>
    </row>
    <row r="34" spans="1:7">
      <c r="E34" s="17" t="s">
        <v>9</v>
      </c>
      <c r="F34" s="17"/>
      <c r="G34" s="20">
        <f>+G14-G27</f>
        <v>0</v>
      </c>
    </row>
    <row r="35" spans="1:7">
      <c r="G35" s="18"/>
    </row>
    <row r="36" spans="1:7">
      <c r="G36" s="21"/>
    </row>
    <row r="37" spans="1:7">
      <c r="C37" s="2"/>
    </row>
    <row r="38" spans="1:7" s="13" customFormat="1">
      <c r="A38" s="1"/>
      <c r="B38" s="1"/>
      <c r="C38" s="5"/>
      <c r="E38" s="9"/>
      <c r="F38" s="9"/>
      <c r="G38" s="30"/>
    </row>
  </sheetData>
  <pageMargins left="0.75" right="0.75" top="1" bottom="0" header="0" footer="0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7" tint="0.39997558519241921"/>
  </sheetPr>
  <dimension ref="B1:F20"/>
  <sheetViews>
    <sheetView view="pageBreakPreview" zoomScaleSheetLayoutView="89" workbookViewId="0">
      <selection activeCell="E11" sqref="E11"/>
    </sheetView>
  </sheetViews>
  <sheetFormatPr defaultColWidth="9.140625" defaultRowHeight="12.75"/>
  <cols>
    <col min="1" max="1" width="13.140625" style="1" customWidth="1"/>
    <col min="2" max="2" width="56.5703125" style="1" customWidth="1"/>
    <col min="3" max="3" width="6.5703125" style="9" customWidth="1"/>
    <col min="4" max="4" width="1.28515625" style="9" customWidth="1"/>
    <col min="5" max="5" width="12.7109375" style="14" customWidth="1"/>
    <col min="6" max="7" width="9.140625" style="1"/>
    <col min="8" max="8" width="10.7109375" style="1" bestFit="1" customWidth="1"/>
    <col min="9" max="16384" width="9.140625" style="1"/>
  </cols>
  <sheetData>
    <row r="1" spans="2:6">
      <c r="B1" s="2" t="str">
        <f>'R. BS Jan'!B1</f>
        <v>ESCAPE SWIMWEAR</v>
      </c>
    </row>
    <row r="2" spans="2:6">
      <c r="B2" s="2" t="s">
        <v>10</v>
      </c>
    </row>
    <row r="3" spans="2:6">
      <c r="B3" s="2" t="s">
        <v>93</v>
      </c>
    </row>
    <row r="4" spans="2:6">
      <c r="B4" s="2"/>
    </row>
    <row r="5" spans="2:6">
      <c r="C5" s="30"/>
      <c r="D5" s="30"/>
      <c r="E5" s="46">
        <f>'R. BS Jan'!G4</f>
        <v>43861</v>
      </c>
    </row>
    <row r="6" spans="2:6">
      <c r="C6" s="30"/>
      <c r="E6" s="31" t="str">
        <f>'R. BS Jan'!G5</f>
        <v>USD $</v>
      </c>
    </row>
    <row r="8" spans="2:6">
      <c r="E8" s="22"/>
    </row>
    <row r="9" spans="2:6">
      <c r="B9" s="1" t="s">
        <v>206</v>
      </c>
      <c r="C9" s="16"/>
      <c r="D9" s="17"/>
      <c r="E9" s="53">
        <f>-'Trial Balance Jan'!F30-'Trial Balance Jan'!E31-'Trial Balance Jan'!F32-'Trial Balance Jan'!F33-'Trial Balance Jan'!E34-'Trial Balance Jan'!F35</f>
        <v>2348.8000000000002</v>
      </c>
      <c r="F9" s="71"/>
    </row>
    <row r="10" spans="2:6">
      <c r="B10" s="1" t="s">
        <v>12</v>
      </c>
      <c r="C10" s="16"/>
      <c r="D10" s="17"/>
      <c r="E10" s="54">
        <f>-('Trial Balance Jan'!E38+'Trial Balance Jan'!E39+'Trial Balance Jan'!E40+'Trial Balance Jan'!E41+'Trial Balance Jan'!E42+'Trial Balance Jan'!E43+'Trial Balance Jan'!E44+'Trial Balance Jan'!E45+'Trial Balance Jan'!E46+'Trial Balance Jan'!E47+'Trial Balance Jan'!E48+'Trial Balance Jan'!E49+'Trial Balance Jan'!E50+'Trial Balance Jan'!E51+'Trial Balance Jan'!E52+'Trial Balance Jan'!E53+'Trial Balance Jan'!E54+'Trial Balance Jan'!E55)</f>
        <v>-2331.708209082512</v>
      </c>
    </row>
    <row r="11" spans="2:6">
      <c r="B11" s="1" t="s">
        <v>13</v>
      </c>
      <c r="E11" s="55">
        <f>SUM(E9:E10)</f>
        <v>17.091790917488197</v>
      </c>
    </row>
    <row r="12" spans="2:6">
      <c r="E12" s="23"/>
    </row>
    <row r="13" spans="2:6">
      <c r="B13" s="1" t="s">
        <v>14</v>
      </c>
      <c r="C13" s="16"/>
      <c r="D13" s="17"/>
      <c r="E13" s="67">
        <f>-('Trial Balance Jan'!E58+'Trial Balance Jan'!E59+'Trial Balance Jan'!E60+'Trial Balance Jan'!E61+'Trial Balance Jan'!E62+'Trial Balance Jan'!E63+'Trial Balance Jan'!E64+'Trial Balance Jan'!E65+'Trial Balance Jan'!E66+'Trial Balance Jan'!E67+'Trial Balance Jan'!E68+'Trial Balance Jan'!E69+'Trial Balance Jan'!E70+'Trial Balance Jan'!E71+'Trial Balance Jan'!E72+'Trial Balance Jan'!E73+'Trial Balance Jan'!E74+'Trial Balance Jan'!E75+'Trial Balance Jan'!E76+'Trial Balance Jan'!E77+'Trial Balance Jan'!E78)</f>
        <v>-464.12400000000002</v>
      </c>
    </row>
    <row r="14" spans="2:6">
      <c r="B14" s="1" t="s">
        <v>76</v>
      </c>
      <c r="C14" s="16"/>
      <c r="D14" s="17"/>
      <c r="E14" s="67">
        <f>-'Trial Balance Jan'!E69</f>
        <v>0</v>
      </c>
    </row>
    <row r="15" spans="2:6">
      <c r="B15" s="1" t="s">
        <v>77</v>
      </c>
      <c r="E15" s="59">
        <f>+E11+E13+E14</f>
        <v>-447.03220908251183</v>
      </c>
    </row>
    <row r="16" spans="2:6">
      <c r="B16" s="1" t="s">
        <v>15</v>
      </c>
      <c r="C16" s="19"/>
      <c r="E16" s="53">
        <f>-'Trial Balance Jan'!E81</f>
        <v>0</v>
      </c>
    </row>
    <row r="17" spans="2:5">
      <c r="B17" s="1" t="s">
        <v>46</v>
      </c>
      <c r="E17" s="55">
        <f>SUM(E15:E16)</f>
        <v>-447.03220908251183</v>
      </c>
    </row>
    <row r="18" spans="2:5">
      <c r="B18" s="1" t="s">
        <v>16</v>
      </c>
      <c r="C18" s="19"/>
      <c r="E18" s="56">
        <v>0</v>
      </c>
    </row>
    <row r="19" spans="2:5" ht="13.5" thickBot="1">
      <c r="B19" s="1" t="s">
        <v>87</v>
      </c>
      <c r="E19" s="57">
        <f>SUM(E17:E18)</f>
        <v>-447.03220908251183</v>
      </c>
    </row>
    <row r="20" spans="2:5" ht="13.5" thickTop="1">
      <c r="E20" s="58"/>
    </row>
  </sheetData>
  <pageMargins left="0.75" right="0.75" top="1" bottom="0.4" header="0" footer="0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7" tint="0.39997558519241921"/>
  </sheetPr>
  <dimension ref="A1:H13"/>
  <sheetViews>
    <sheetView view="pageBreakPreview" zoomScale="90" zoomScaleNormal="75" zoomScaleSheetLayoutView="90" workbookViewId="0">
      <selection activeCell="H5" sqref="H5"/>
    </sheetView>
  </sheetViews>
  <sheetFormatPr defaultColWidth="9.140625" defaultRowHeight="12.75"/>
  <cols>
    <col min="1" max="1" width="39.7109375" style="7" customWidth="1"/>
    <col min="2" max="4" width="16.5703125" style="7" customWidth="1"/>
    <col min="5" max="5" width="6.85546875" style="7" customWidth="1"/>
    <col min="6" max="6" width="14.5703125" style="7" bestFit="1" customWidth="1"/>
    <col min="7" max="16384" width="9.140625" style="7"/>
  </cols>
  <sheetData>
    <row r="1" spans="1:8">
      <c r="A1" s="2" t="str">
        <f>'R. P&amp;L Jan'!B1</f>
        <v>ESCAPE SWIMWEAR</v>
      </c>
    </row>
    <row r="2" spans="1:8">
      <c r="A2" s="2" t="s">
        <v>36</v>
      </c>
    </row>
    <row r="3" spans="1:8">
      <c r="A3" s="2" t="str">
        <f>'R. P&amp;L Jan'!B3</f>
        <v>FOR THE PERIOD ENDED JANUARY 31, 2020</v>
      </c>
    </row>
    <row r="4" spans="1:8">
      <c r="A4" s="2"/>
    </row>
    <row r="5" spans="1:8" ht="25.5">
      <c r="A5" s="14"/>
      <c r="B5" s="24" t="s">
        <v>63</v>
      </c>
      <c r="C5" s="24" t="s">
        <v>6</v>
      </c>
      <c r="D5" s="24" t="s">
        <v>37</v>
      </c>
    </row>
    <row r="6" spans="1:8">
      <c r="B6" s="322" t="str">
        <f>'R. P&amp;L Jan'!E6</f>
        <v>USD $</v>
      </c>
      <c r="C6" s="322"/>
      <c r="D6" s="322"/>
    </row>
    <row r="7" spans="1:8">
      <c r="B7" s="4"/>
      <c r="C7" s="4"/>
      <c r="D7" s="4"/>
    </row>
    <row r="8" spans="1:8">
      <c r="A8" s="8" t="s">
        <v>94</v>
      </c>
      <c r="B8" s="60">
        <v>0</v>
      </c>
      <c r="C8" s="60">
        <v>0</v>
      </c>
      <c r="D8" s="60">
        <f>SUM(B8:C8)</f>
        <v>0</v>
      </c>
      <c r="H8" s="28"/>
    </row>
    <row r="9" spans="1:8">
      <c r="A9" s="8" t="s">
        <v>84</v>
      </c>
      <c r="B9" s="60">
        <f>-'Trial Balance Jan'!F20</f>
        <v>692.23073124999996</v>
      </c>
      <c r="C9" s="60">
        <v>0</v>
      </c>
      <c r="D9" s="60">
        <f>SUM(B9:C9)</f>
        <v>692.23073124999996</v>
      </c>
    </row>
    <row r="10" spans="1:8">
      <c r="A10" s="70" t="s">
        <v>78</v>
      </c>
      <c r="B10" s="61"/>
      <c r="C10" s="61"/>
      <c r="D10" s="60">
        <f>SUM(B10:C10)</f>
        <v>0</v>
      </c>
    </row>
    <row r="11" spans="1:8">
      <c r="A11" s="27" t="s">
        <v>79</v>
      </c>
      <c r="B11" s="61">
        <f>'R. P&amp;L Jan'!D19</f>
        <v>0</v>
      </c>
      <c r="C11" s="61">
        <f>'R. P&amp;L Jan'!E19</f>
        <v>-447.03220908251183</v>
      </c>
      <c r="D11" s="60">
        <f>SUM(B11:C11)</f>
        <v>-447.03220908251183</v>
      </c>
    </row>
    <row r="12" spans="1:8" ht="13.5" thickBot="1">
      <c r="A12" s="8" t="s">
        <v>95</v>
      </c>
      <c r="B12" s="72">
        <f>SUM(B8:B11)</f>
        <v>692.23073124999996</v>
      </c>
      <c r="C12" s="72">
        <f>SUM(C8:C11)</f>
        <v>-447.03220908251183</v>
      </c>
      <c r="D12" s="72">
        <f>SUM(D8:D11)</f>
        <v>245.19852216748814</v>
      </c>
    </row>
    <row r="13" spans="1:8" ht="13.5" thickTop="1"/>
  </sheetData>
  <mergeCells count="1">
    <mergeCell ref="B6:D6"/>
  </mergeCells>
  <pageMargins left="0.75" right="0.75" top="1" bottom="0" header="0" footer="0"/>
  <pageSetup scale="86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7" tint="0.39997558519241921"/>
  </sheetPr>
  <dimension ref="A1:E48"/>
  <sheetViews>
    <sheetView view="pageBreakPreview" topLeftCell="A22" zoomScale="110" zoomScaleSheetLayoutView="110" workbookViewId="0">
      <selection activeCell="E42" sqref="E42"/>
    </sheetView>
  </sheetViews>
  <sheetFormatPr defaultColWidth="9.140625" defaultRowHeight="12.75"/>
  <cols>
    <col min="1" max="1" width="61" style="1" customWidth="1"/>
    <col min="2" max="2" width="7.140625" style="9" bestFit="1" customWidth="1"/>
    <col min="3" max="3" width="1.140625" style="1" customWidth="1"/>
    <col min="4" max="4" width="12.7109375" style="1" customWidth="1"/>
    <col min="5" max="5" width="10.85546875" style="1" bestFit="1" customWidth="1"/>
    <col min="6" max="16384" width="9.140625" style="1"/>
  </cols>
  <sheetData>
    <row r="1" spans="1:4">
      <c r="A1" s="2" t="str">
        <f>'R. Equity Jan'!A1</f>
        <v>ESCAPE SWIMWEAR</v>
      </c>
      <c r="B1" s="30"/>
      <c r="C1" s="2"/>
    </row>
    <row r="2" spans="1:4">
      <c r="A2" s="2" t="s">
        <v>17</v>
      </c>
      <c r="B2" s="30"/>
      <c r="C2" s="2"/>
    </row>
    <row r="3" spans="1:4">
      <c r="A3" s="2" t="str">
        <f>'R. Equity Jan'!A3</f>
        <v>FOR THE PERIOD ENDED JANUARY 31, 2020</v>
      </c>
      <c r="B3" s="30"/>
      <c r="C3" s="2"/>
    </row>
    <row r="4" spans="1:4">
      <c r="D4" s="46">
        <f>'R. P&amp;L Jan'!E5</f>
        <v>43861</v>
      </c>
    </row>
    <row r="5" spans="1:4">
      <c r="B5" s="30"/>
      <c r="D5" s="30" t="str">
        <f>'R. P&amp;L Jan'!E6</f>
        <v>USD $</v>
      </c>
    </row>
    <row r="7" spans="1:4">
      <c r="A7" s="2" t="s">
        <v>18</v>
      </c>
      <c r="B7" s="30"/>
      <c r="C7" s="2"/>
    </row>
    <row r="8" spans="1:4">
      <c r="A8" s="5" t="s">
        <v>42</v>
      </c>
      <c r="C8" s="10"/>
      <c r="D8" s="55">
        <f>'R. P&amp;L Jan'!E17</f>
        <v>-447.03220908251183</v>
      </c>
    </row>
    <row r="9" spans="1:4">
      <c r="A9" s="5" t="s">
        <v>19</v>
      </c>
      <c r="C9" s="10"/>
      <c r="D9" s="55"/>
    </row>
    <row r="10" spans="1:4">
      <c r="A10" s="10" t="s">
        <v>20</v>
      </c>
      <c r="C10" s="11"/>
      <c r="D10" s="55">
        <v>0</v>
      </c>
    </row>
    <row r="11" spans="1:4">
      <c r="A11" s="10" t="s">
        <v>39</v>
      </c>
      <c r="B11" s="19"/>
      <c r="C11" s="11"/>
      <c r="D11" s="55">
        <v>0</v>
      </c>
    </row>
    <row r="12" spans="1:4">
      <c r="A12" s="10" t="s">
        <v>21</v>
      </c>
      <c r="B12" s="19"/>
      <c r="C12" s="11"/>
      <c r="D12" s="55">
        <v>0</v>
      </c>
    </row>
    <row r="13" spans="1:4">
      <c r="A13" s="10" t="s">
        <v>22</v>
      </c>
      <c r="B13" s="19"/>
      <c r="C13" s="11"/>
      <c r="D13" s="55">
        <v>0</v>
      </c>
    </row>
    <row r="14" spans="1:4">
      <c r="A14" s="10" t="s">
        <v>15</v>
      </c>
      <c r="B14" s="19"/>
      <c r="C14" s="11"/>
      <c r="D14" s="56">
        <f>'R. P&amp;L Jan'!E16</f>
        <v>0</v>
      </c>
    </row>
    <row r="15" spans="1:4">
      <c r="A15" s="3" t="s">
        <v>23</v>
      </c>
      <c r="D15" s="55">
        <f>SUM(D8:D14)</f>
        <v>-447.03220908251183</v>
      </c>
    </row>
    <row r="16" spans="1:4">
      <c r="A16" s="12" t="s">
        <v>82</v>
      </c>
      <c r="D16" s="58"/>
    </row>
    <row r="17" spans="1:4">
      <c r="A17" s="10" t="s">
        <v>57</v>
      </c>
      <c r="D17" s="62">
        <f>-'Trial Balance Jan'!E12-'Trial Balance Jan'!E13</f>
        <v>-359.13852216748762</v>
      </c>
    </row>
    <row r="18" spans="1:4">
      <c r="A18" s="10" t="s">
        <v>2</v>
      </c>
      <c r="D18" s="66">
        <v>0</v>
      </c>
    </row>
    <row r="19" spans="1:4">
      <c r="A19" s="11"/>
      <c r="D19" s="55">
        <f>SUM(D17:D18)</f>
        <v>-359.13852216748762</v>
      </c>
    </row>
    <row r="20" spans="1:4">
      <c r="A20" s="12" t="s">
        <v>43</v>
      </c>
      <c r="B20" s="30"/>
      <c r="C20" s="2"/>
      <c r="D20" s="55"/>
    </row>
    <row r="21" spans="1:4">
      <c r="A21" s="5" t="s">
        <v>24</v>
      </c>
      <c r="D21" s="62">
        <v>0</v>
      </c>
    </row>
    <row r="22" spans="1:4">
      <c r="A22" s="10" t="s">
        <v>193</v>
      </c>
      <c r="D22" s="66">
        <f>-'Trial Balance Jan'!F27</f>
        <v>963.04</v>
      </c>
    </row>
    <row r="23" spans="1:4">
      <c r="A23" s="5"/>
      <c r="D23" s="58">
        <f>SUM(D21:D22)</f>
        <v>963.04</v>
      </c>
    </row>
    <row r="24" spans="1:4">
      <c r="A24" s="10" t="s">
        <v>25</v>
      </c>
      <c r="D24" s="59">
        <f>+D15+D19+D23</f>
        <v>156.86926875000051</v>
      </c>
    </row>
    <row r="25" spans="1:4">
      <c r="A25" s="25" t="s">
        <v>26</v>
      </c>
      <c r="B25" s="29"/>
      <c r="C25" s="6"/>
      <c r="D25" s="56">
        <f>-'R. P&amp;L Jan'!E16</f>
        <v>0</v>
      </c>
    </row>
    <row r="26" spans="1:4">
      <c r="A26" s="1" t="s">
        <v>44</v>
      </c>
      <c r="D26" s="55">
        <f>SUM(D24:D25)</f>
        <v>156.86926875000051</v>
      </c>
    </row>
    <row r="27" spans="1:4">
      <c r="A27" s="2" t="s">
        <v>27</v>
      </c>
      <c r="B27" s="30"/>
      <c r="C27" s="2"/>
      <c r="D27" s="58"/>
    </row>
    <row r="28" spans="1:4">
      <c r="A28" s="5" t="s">
        <v>28</v>
      </c>
      <c r="D28" s="58">
        <f>-'Trial Balance Jan'!E8-'Trial Balance Jan'!E9</f>
        <v>0</v>
      </c>
    </row>
    <row r="29" spans="1:4">
      <c r="A29" s="5" t="s">
        <v>29</v>
      </c>
      <c r="D29" s="58">
        <v>0</v>
      </c>
    </row>
    <row r="30" spans="1:4">
      <c r="A30" s="5" t="s">
        <v>30</v>
      </c>
      <c r="D30" s="56">
        <v>0</v>
      </c>
    </row>
    <row r="31" spans="1:4">
      <c r="A31" s="3" t="s">
        <v>40</v>
      </c>
      <c r="D31" s="59">
        <f>SUM(D28:D30)</f>
        <v>0</v>
      </c>
    </row>
    <row r="32" spans="1:4">
      <c r="A32" s="2" t="s">
        <v>31</v>
      </c>
      <c r="B32" s="30"/>
      <c r="C32" s="2"/>
      <c r="D32" s="55"/>
    </row>
    <row r="33" spans="1:5">
      <c r="A33" s="1" t="s">
        <v>86</v>
      </c>
      <c r="B33" s="30"/>
      <c r="C33" s="2"/>
      <c r="D33" s="62">
        <f>'R. Equity Jan'!B12</f>
        <v>692.23073124999996</v>
      </c>
    </row>
    <row r="34" spans="1:5">
      <c r="A34" s="5" t="s">
        <v>32</v>
      </c>
      <c r="B34" s="30"/>
      <c r="C34" s="2"/>
      <c r="D34" s="63">
        <f>'R. BS Jan'!G22</f>
        <v>0</v>
      </c>
    </row>
    <row r="35" spans="1:5">
      <c r="A35" s="5" t="s">
        <v>33</v>
      </c>
      <c r="B35" s="30"/>
      <c r="C35" s="2"/>
      <c r="D35" s="63">
        <v>0</v>
      </c>
    </row>
    <row r="36" spans="1:5">
      <c r="A36" s="5" t="s">
        <v>34</v>
      </c>
      <c r="D36" s="63">
        <v>0</v>
      </c>
    </row>
    <row r="37" spans="1:5">
      <c r="A37" s="5" t="s">
        <v>35</v>
      </c>
      <c r="D37" s="64">
        <v>0</v>
      </c>
    </row>
    <row r="38" spans="1:5">
      <c r="A38" s="1" t="s">
        <v>41</v>
      </c>
      <c r="D38" s="65">
        <f>SUM(D33:D37)</f>
        <v>692.23073124999996</v>
      </c>
    </row>
    <row r="39" spans="1:5">
      <c r="A39" s="1" t="s">
        <v>45</v>
      </c>
      <c r="D39" s="55">
        <f>+D26+D31+D38</f>
        <v>849.10000000000048</v>
      </c>
    </row>
    <row r="40" spans="1:5">
      <c r="A40" s="1" t="s">
        <v>72</v>
      </c>
      <c r="D40" s="55">
        <v>0</v>
      </c>
    </row>
    <row r="41" spans="1:5" ht="13.5" thickBot="1">
      <c r="A41" s="1" t="s">
        <v>73</v>
      </c>
      <c r="B41" s="19"/>
      <c r="D41" s="57">
        <f>SUM(D39:D40)</f>
        <v>849.10000000000048</v>
      </c>
      <c r="E41" s="71">
        <f>'R. BS Jan'!G13</f>
        <v>849.10000000000014</v>
      </c>
    </row>
    <row r="42" spans="1:5" ht="13.5" thickTop="1">
      <c r="D42" s="55"/>
    </row>
    <row r="43" spans="1:5">
      <c r="D43" s="55"/>
    </row>
    <row r="44" spans="1:5">
      <c r="D44" s="55"/>
    </row>
    <row r="45" spans="1:5">
      <c r="D45" s="55"/>
    </row>
    <row r="46" spans="1:5">
      <c r="D46" s="55"/>
    </row>
    <row r="47" spans="1:5">
      <c r="A47" s="2"/>
      <c r="D47" s="55"/>
    </row>
    <row r="48" spans="1:5">
      <c r="A48" s="2"/>
      <c r="D48" s="55"/>
    </row>
  </sheetData>
  <pageMargins left="0.75" right="0.75" top="0.75" bottom="0" header="0" footer="0"/>
  <pageSetup scale="95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theme="7" tint="0.39997558519241921"/>
  </sheetPr>
  <dimension ref="A1:G86"/>
  <sheetViews>
    <sheetView view="pageBreakPreview" zoomScale="60" zoomScaleNormal="100" workbookViewId="0">
      <pane xSplit="4" ySplit="6" topLeftCell="E20" activePane="bottomRight" state="frozen"/>
      <selection activeCell="H5" sqref="H5"/>
      <selection pane="topRight" activeCell="H5" sqref="H5"/>
      <selection pane="bottomLeft" activeCell="H5" sqref="H5"/>
      <selection pane="bottomRight" activeCell="E72" sqref="E72"/>
    </sheetView>
  </sheetViews>
  <sheetFormatPr defaultRowHeight="12.75"/>
  <cols>
    <col min="1" max="2" width="13.28515625" style="38" customWidth="1"/>
    <col min="3" max="3" width="13.28515625" customWidth="1"/>
    <col min="4" max="4" width="44.85546875" customWidth="1"/>
    <col min="5" max="6" width="18.140625" style="26" customWidth="1"/>
    <col min="7" max="7" width="10.28515625" style="26" bestFit="1" customWidth="1"/>
  </cols>
  <sheetData>
    <row r="1" spans="1:6">
      <c r="A1" s="39" t="str">
        <f>ledgers!A1</f>
        <v>ESCAPE SWIMWEAR</v>
      </c>
      <c r="F1" s="26">
        <f>E85+F85</f>
        <v>0</v>
      </c>
    </row>
    <row r="2" spans="1:6">
      <c r="A2" s="39" t="s">
        <v>64</v>
      </c>
    </row>
    <row r="3" spans="1:6">
      <c r="A3" s="39" t="s">
        <v>90</v>
      </c>
    </row>
    <row r="5" spans="1:6">
      <c r="A5" s="323" t="s">
        <v>48</v>
      </c>
      <c r="B5" s="323" t="s">
        <v>49</v>
      </c>
      <c r="C5" s="324" t="s">
        <v>55</v>
      </c>
      <c r="D5" s="324" t="s">
        <v>47</v>
      </c>
      <c r="E5" s="40" t="s">
        <v>54</v>
      </c>
      <c r="F5" s="40" t="s">
        <v>50</v>
      </c>
    </row>
    <row r="6" spans="1:6">
      <c r="A6" s="323"/>
      <c r="B6" s="323"/>
      <c r="C6" s="324"/>
      <c r="D6" s="324"/>
      <c r="E6" s="41" t="s">
        <v>96</v>
      </c>
      <c r="F6" s="41" t="str">
        <f>E6</f>
        <v>USD $</v>
      </c>
    </row>
    <row r="7" spans="1:6">
      <c r="A7" s="38">
        <v>10001</v>
      </c>
      <c r="C7" s="33" t="s">
        <v>56</v>
      </c>
    </row>
    <row r="8" spans="1:6" s="26" customFormat="1">
      <c r="A8" s="38"/>
      <c r="B8" s="38">
        <f>ledgers!B8</f>
        <v>11001</v>
      </c>
      <c r="C8"/>
      <c r="D8" t="str">
        <f>ledgers!D8</f>
        <v>Vehicles</v>
      </c>
      <c r="E8" s="26">
        <f>ledgers!G8</f>
        <v>0</v>
      </c>
    </row>
    <row r="9" spans="1:6" s="26" customFormat="1">
      <c r="A9" s="38"/>
      <c r="B9" s="38">
        <f>ledgers!B13</f>
        <v>11002</v>
      </c>
      <c r="C9"/>
      <c r="D9" t="str">
        <f>ledgers!D13</f>
        <v>Electrical Equipments</v>
      </c>
      <c r="E9" s="26">
        <f>ledgers!G13</f>
        <v>0</v>
      </c>
    </row>
    <row r="11" spans="1:6" s="26" customFormat="1">
      <c r="A11" s="38">
        <v>20001</v>
      </c>
      <c r="B11" s="38"/>
      <c r="C11" s="33" t="s">
        <v>57</v>
      </c>
      <c r="D11"/>
    </row>
    <row r="12" spans="1:6" s="26" customFormat="1">
      <c r="A12" s="38"/>
      <c r="B12" s="38">
        <f>ledgers!B22</f>
        <v>21001</v>
      </c>
      <c r="C12"/>
      <c r="D12" t="str">
        <f>ledgers!D22</f>
        <v xml:space="preserve">Swimwear Product </v>
      </c>
      <c r="E12" s="26">
        <f>ledgers!J23</f>
        <v>359.13852216748762</v>
      </c>
    </row>
    <row r="13" spans="1:6" s="26" customFormat="1">
      <c r="A13" s="38"/>
      <c r="B13" s="38">
        <f>ledgers!B53</f>
        <v>21002</v>
      </c>
      <c r="C13"/>
      <c r="D13" s="38" t="str">
        <f>ledgers!D53</f>
        <v>Packing Material</v>
      </c>
      <c r="E13" s="26">
        <f>ledgers!G53</f>
        <v>0</v>
      </c>
    </row>
    <row r="15" spans="1:6" s="26" customFormat="1">
      <c r="A15" s="38">
        <v>30001</v>
      </c>
      <c r="B15" s="38"/>
      <c r="C15" s="33" t="s">
        <v>58</v>
      </c>
      <c r="D15"/>
    </row>
    <row r="16" spans="1:6" s="26" customFormat="1">
      <c r="A16" s="38"/>
      <c r="B16" s="38">
        <f>ledgers!B68</f>
        <v>31001</v>
      </c>
      <c r="C16"/>
      <c r="D16" t="str">
        <f>ledgers!D68</f>
        <v>Bank Account</v>
      </c>
      <c r="E16" s="26">
        <f>ledgers!J70</f>
        <v>2348.8000000000002</v>
      </c>
    </row>
    <row r="17" spans="1:6" s="26" customFormat="1">
      <c r="A17" s="38"/>
      <c r="B17" s="38">
        <f>ledgers!B124</f>
        <v>31002</v>
      </c>
      <c r="C17"/>
      <c r="D17" s="38" t="str">
        <f>ledgers!D124</f>
        <v>PayPal Account</v>
      </c>
      <c r="E17" s="26">
        <f>ledgers!J128</f>
        <v>-1499.7</v>
      </c>
    </row>
    <row r="19" spans="1:6" s="26" customFormat="1">
      <c r="A19" s="38">
        <v>40001</v>
      </c>
      <c r="B19" s="38"/>
      <c r="C19" s="33" t="s">
        <v>59</v>
      </c>
      <c r="D19"/>
    </row>
    <row r="20" spans="1:6" s="26" customFormat="1">
      <c r="A20" s="38"/>
      <c r="B20" s="38">
        <f>ledgers!B224</f>
        <v>41001</v>
      </c>
      <c r="C20"/>
      <c r="D20" t="str">
        <f>ledgers!D224</f>
        <v>Capital</v>
      </c>
      <c r="F20" s="69">
        <f>ledgers!J227</f>
        <v>-692.23073124999996</v>
      </c>
    </row>
    <row r="22" spans="1:6" s="26" customFormat="1">
      <c r="A22" s="38">
        <v>50001</v>
      </c>
      <c r="B22" s="38"/>
      <c r="C22" s="33" t="str">
        <f>ledgers!C251</f>
        <v>Non Current Liabilities</v>
      </c>
      <c r="D22"/>
    </row>
    <row r="23" spans="1:6" s="26" customFormat="1">
      <c r="A23" s="38"/>
      <c r="B23" s="38">
        <f>ledgers!B252</f>
        <v>51001</v>
      </c>
      <c r="C23"/>
      <c r="D23" t="str">
        <f>ledgers!D252</f>
        <v>Long Term Liabilities</v>
      </c>
      <c r="F23" s="26">
        <f>ledgers!G252</f>
        <v>0</v>
      </c>
    </row>
    <row r="26" spans="1:6" s="26" customFormat="1">
      <c r="A26" s="38">
        <v>60001</v>
      </c>
      <c r="B26" s="38"/>
      <c r="C26" s="33" t="str">
        <f>ledgers!C259</f>
        <v>Current Liabilities</v>
      </c>
      <c r="D26"/>
    </row>
    <row r="27" spans="1:6" s="26" customFormat="1">
      <c r="A27" s="38"/>
      <c r="B27" s="38">
        <f>ledgers!B260</f>
        <v>61001</v>
      </c>
      <c r="C27"/>
      <c r="D27" t="str">
        <f>ledgers!D260</f>
        <v>Credit Card</v>
      </c>
      <c r="F27" s="26">
        <f>ledgers!J262</f>
        <v>-963.04</v>
      </c>
    </row>
    <row r="29" spans="1:6" s="26" customFormat="1">
      <c r="A29" s="38">
        <v>70001</v>
      </c>
      <c r="B29" s="38"/>
      <c r="C29" s="33" t="s">
        <v>206</v>
      </c>
      <c r="D29"/>
    </row>
    <row r="30" spans="1:6" s="26" customFormat="1">
      <c r="A30" s="38"/>
      <c r="B30" s="38">
        <f>ledgers!B339</f>
        <v>71001</v>
      </c>
      <c r="C30"/>
      <c r="D30" t="str">
        <f>ledgers!D339</f>
        <v>Sale of Swimwear</v>
      </c>
      <c r="F30" s="26">
        <f>ledgers!J339</f>
        <v>-4259.49</v>
      </c>
    </row>
    <row r="31" spans="1:6" s="26" customFormat="1">
      <c r="A31" s="38"/>
      <c r="B31" s="38">
        <f>ledgers!B352</f>
        <v>72001</v>
      </c>
      <c r="C31"/>
      <c r="D31" t="str">
        <f>ledgers!D352</f>
        <v>Less: Discounts</v>
      </c>
      <c r="E31" s="26">
        <f>ledgers!J352</f>
        <v>3352.1</v>
      </c>
    </row>
    <row r="32" spans="1:6" s="26" customFormat="1">
      <c r="A32" s="38"/>
      <c r="B32" s="38">
        <f>ledgers!B366</f>
        <v>73001</v>
      </c>
      <c r="C32"/>
      <c r="D32" t="str">
        <f>ledgers!D366</f>
        <v>Add: Sales Tax</v>
      </c>
      <c r="F32" s="26">
        <f>ledgers!J366</f>
        <v>-249.40999999999997</v>
      </c>
    </row>
    <row r="33" spans="1:6" s="26" customFormat="1">
      <c r="A33" s="38"/>
      <c r="B33" s="38">
        <f>ledgers!B378</f>
        <v>74001</v>
      </c>
      <c r="C33"/>
      <c r="D33" t="str">
        <f>ledgers!D378</f>
        <v>Add: Shipping Outward Charges</v>
      </c>
      <c r="F33" s="26">
        <f>ledgers!J378</f>
        <v>-1192.0000000000005</v>
      </c>
    </row>
    <row r="34" spans="1:6" s="26" customFormat="1">
      <c r="A34" s="38"/>
      <c r="B34" s="38">
        <f>ledgers!B392</f>
        <v>75001</v>
      </c>
      <c r="C34"/>
      <c r="D34" t="str">
        <f>ledgers!D392</f>
        <v>Less: Sales Returns</v>
      </c>
      <c r="E34" s="26">
        <f>ledgers!G392</f>
        <v>0</v>
      </c>
    </row>
    <row r="35" spans="1:6" s="26" customFormat="1">
      <c r="A35" s="38"/>
      <c r="B35" s="38">
        <f>ledgers!B400</f>
        <v>76001</v>
      </c>
      <c r="C35"/>
      <c r="D35">
        <f>ledgers!D400</f>
        <v>0</v>
      </c>
      <c r="F35" s="26">
        <f>ledgers!J406</f>
        <v>0</v>
      </c>
    </row>
    <row r="37" spans="1:6" s="26" customFormat="1">
      <c r="A37" s="38">
        <v>80001</v>
      </c>
      <c r="B37" s="38"/>
      <c r="C37" s="33" t="s">
        <v>60</v>
      </c>
      <c r="D37"/>
    </row>
    <row r="38" spans="1:6" s="26" customFormat="1">
      <c r="A38" s="38"/>
      <c r="B38" s="38">
        <f>ledgers!B408</f>
        <v>81001</v>
      </c>
      <c r="C38"/>
      <c r="D38" t="str">
        <f>ledgers!D408</f>
        <v>Inventory Cost</v>
      </c>
      <c r="E38" s="26">
        <f>ledgers!J408</f>
        <v>603.90147783251234</v>
      </c>
    </row>
    <row r="39" spans="1:6" s="26" customFormat="1">
      <c r="A39" s="38"/>
      <c r="B39" s="38">
        <f>ledgers!B421</f>
        <v>82001</v>
      </c>
      <c r="C39"/>
      <c r="D39" t="str">
        <f>ledgers!D421</f>
        <v>Packing Material Cost</v>
      </c>
      <c r="E39" s="26">
        <f>ledgers!G421</f>
        <v>0</v>
      </c>
    </row>
    <row r="40" spans="1:6" s="26" customFormat="1">
      <c r="A40" s="38"/>
      <c r="B40" s="38">
        <f>ledgers!B437</f>
        <v>830011</v>
      </c>
      <c r="C40"/>
      <c r="D40" t="str">
        <f>ledgers!D437</f>
        <v>Shipping Charges - Paypal</v>
      </c>
      <c r="E40" s="26">
        <f>ledgers!J438</f>
        <v>1500</v>
      </c>
    </row>
    <row r="41" spans="1:6" s="26" customFormat="1">
      <c r="A41" s="38"/>
      <c r="B41" s="38">
        <f>ledgers!B467</f>
        <v>830012</v>
      </c>
      <c r="C41"/>
      <c r="D41" t="str">
        <f>ledgers!D467</f>
        <v>Shipping Charges - Alibaba</v>
      </c>
      <c r="E41" s="26">
        <f>ledgers!G467</f>
        <v>0</v>
      </c>
    </row>
    <row r="42" spans="1:6" s="26" customFormat="1">
      <c r="A42" s="38"/>
      <c r="B42" s="38">
        <f>ledgers!B483</f>
        <v>830013</v>
      </c>
      <c r="C42"/>
      <c r="D42" t="str">
        <f>ledgers!D483</f>
        <v>Shipping Charges - Shopify</v>
      </c>
      <c r="E42" s="26">
        <f>ledgers!G483</f>
        <v>0</v>
      </c>
    </row>
    <row r="43" spans="1:6" s="26" customFormat="1">
      <c r="A43" s="38"/>
      <c r="B43" s="38">
        <f>ledgers!B500</f>
        <v>84001</v>
      </c>
      <c r="C43"/>
      <c r="D43" t="str">
        <f>ledgers!D500</f>
        <v>Delivery Outward Charges</v>
      </c>
      <c r="E43" s="26">
        <f>ledgers!J500</f>
        <v>228.10673125000002</v>
      </c>
    </row>
    <row r="44" spans="1:6" s="26" customFormat="1">
      <c r="A44" s="38"/>
      <c r="B44" s="38">
        <f>ledgers!B515</f>
        <v>850011</v>
      </c>
      <c r="C44"/>
      <c r="D44" t="str">
        <f>ledgers!D515</f>
        <v>Advertisement and Marketing - Facebook Ads</v>
      </c>
      <c r="E44" s="26">
        <f>ledgers!G515</f>
        <v>0</v>
      </c>
    </row>
    <row r="45" spans="1:6" s="26" customFormat="1">
      <c r="A45" s="38"/>
      <c r="B45" s="38">
        <f>ledgers!B552</f>
        <v>850012</v>
      </c>
      <c r="C45"/>
      <c r="D45" t="str">
        <f>ledgers!D552</f>
        <v>Advertisement and Marketing - Instagram Ads</v>
      </c>
      <c r="E45" s="26">
        <f>ledgers!G552</f>
        <v>0</v>
      </c>
    </row>
    <row r="46" spans="1:6" s="26" customFormat="1">
      <c r="A46" s="38"/>
      <c r="B46" s="38">
        <f>ledgers!B559</f>
        <v>850013</v>
      </c>
      <c r="C46"/>
      <c r="D46" t="str">
        <f>ledgers!D559</f>
        <v>Advertisement and Marketing - Instagram Influencers</v>
      </c>
      <c r="E46" s="26">
        <f>ledgers!G559</f>
        <v>0</v>
      </c>
    </row>
    <row r="47" spans="1:6" s="26" customFormat="1">
      <c r="A47" s="38"/>
      <c r="B47" s="38">
        <f>ledgers!B574</f>
        <v>850014</v>
      </c>
      <c r="C47"/>
      <c r="D47" t="str">
        <f>ledgers!D574</f>
        <v>Advertisement and Marketing - Youtube Influencers</v>
      </c>
      <c r="E47" s="26">
        <f>ledgers!G574</f>
        <v>0</v>
      </c>
    </row>
    <row r="48" spans="1:6" s="26" customFormat="1">
      <c r="A48" s="38"/>
      <c r="B48" s="38">
        <f>ledgers!B581</f>
        <v>850015</v>
      </c>
      <c r="C48"/>
      <c r="D48" t="str">
        <f>ledgers!D581</f>
        <v>Advertisement and Marketing - Bloggers</v>
      </c>
      <c r="E48" s="26">
        <f>ledgers!G581</f>
        <v>0</v>
      </c>
    </row>
    <row r="49" spans="1:5" s="26" customFormat="1">
      <c r="A49" s="38"/>
      <c r="B49" s="38">
        <f>ledgers!B595</f>
        <v>86001</v>
      </c>
      <c r="C49"/>
      <c r="D49" t="str">
        <f>ledgers!D595</f>
        <v>Foreign Exchange Rate Adjustment</v>
      </c>
      <c r="E49" s="26">
        <f>ledgers!J596</f>
        <v>-0.29999999999999982</v>
      </c>
    </row>
    <row r="50" spans="1:5" s="26" customFormat="1">
      <c r="A50" s="38"/>
      <c r="B50" s="38">
        <f>ledgers!B611</f>
        <v>87001</v>
      </c>
      <c r="C50"/>
      <c r="D50">
        <f>ledgers!D611</f>
        <v>0</v>
      </c>
    </row>
    <row r="51" spans="1:5" s="26" customFormat="1">
      <c r="A51" s="38"/>
      <c r="B51" s="38">
        <f>ledgers!B616</f>
        <v>88001</v>
      </c>
      <c r="C51"/>
      <c r="D51">
        <f>ledgers!D616</f>
        <v>0</v>
      </c>
    </row>
    <row r="52" spans="1:5" s="26" customFormat="1">
      <c r="A52" s="38"/>
      <c r="B52" s="38">
        <f>ledgers!B621</f>
        <v>89001</v>
      </c>
      <c r="C52"/>
      <c r="D52">
        <f>ledgers!D621</f>
        <v>0</v>
      </c>
    </row>
    <row r="53" spans="1:5" s="26" customFormat="1">
      <c r="A53" s="38"/>
      <c r="B53" s="38">
        <f>ledgers!B631</f>
        <v>80101</v>
      </c>
      <c r="C53"/>
      <c r="D53">
        <f>ledgers!D631</f>
        <v>0</v>
      </c>
    </row>
    <row r="54" spans="1:5" s="26" customFormat="1">
      <c r="A54" s="38"/>
      <c r="B54" s="38">
        <f>ledgers!B641</f>
        <v>80102</v>
      </c>
      <c r="C54"/>
      <c r="D54">
        <f>ledgers!D641</f>
        <v>0</v>
      </c>
    </row>
    <row r="55" spans="1:5" s="26" customFormat="1">
      <c r="A55" s="38"/>
      <c r="B55" s="38">
        <f>ledgers!B646</f>
        <v>80103</v>
      </c>
      <c r="C55"/>
      <c r="D55">
        <f>ledgers!D646</f>
        <v>0</v>
      </c>
    </row>
    <row r="57" spans="1:5" s="26" customFormat="1">
      <c r="A57" s="38">
        <v>90001</v>
      </c>
      <c r="B57" s="38"/>
      <c r="C57" s="33" t="s">
        <v>61</v>
      </c>
      <c r="D57"/>
    </row>
    <row r="58" spans="1:5" s="26" customFormat="1">
      <c r="A58" s="38"/>
      <c r="B58" s="38">
        <f>ledgers!B652</f>
        <v>91001</v>
      </c>
      <c r="C58"/>
      <c r="D58" t="str">
        <f>ledgers!D652</f>
        <v>Office Expenses</v>
      </c>
      <c r="E58" s="26">
        <f>ledgers!G652</f>
        <v>0</v>
      </c>
    </row>
    <row r="59" spans="1:5" s="26" customFormat="1">
      <c r="A59" s="38"/>
      <c r="B59" s="38">
        <f>ledgers!B701</f>
        <v>92001</v>
      </c>
      <c r="C59"/>
      <c r="D59" t="str">
        <f>ledgers!D701</f>
        <v>Rent</v>
      </c>
      <c r="E59" s="26">
        <f>ledgers!G701</f>
        <v>0</v>
      </c>
    </row>
    <row r="60" spans="1:5" s="26" customFormat="1">
      <c r="A60" s="38"/>
      <c r="B60" s="38">
        <f>ledgers!B714</f>
        <v>930011</v>
      </c>
      <c r="C60"/>
      <c r="D60" t="str">
        <f>ledgers!D714</f>
        <v>Payroll - Kim - PR Assistant</v>
      </c>
      <c r="E60" s="26">
        <f>ledgers!J714</f>
        <v>423.024</v>
      </c>
    </row>
    <row r="61" spans="1:5" s="26" customFormat="1">
      <c r="A61" s="38"/>
      <c r="B61" s="38">
        <f>ledgers!B735</f>
        <v>930012</v>
      </c>
      <c r="C61"/>
      <c r="D61" t="str">
        <f>ledgers!D735</f>
        <v>Payroll - Lynnel - Creatives/Tasks</v>
      </c>
      <c r="E61" s="26">
        <f>ledgers!G735</f>
        <v>0</v>
      </c>
    </row>
    <row r="62" spans="1:5" s="26" customFormat="1">
      <c r="A62" s="38"/>
      <c r="B62" s="38">
        <f>ledgers!B756</f>
        <v>930013</v>
      </c>
      <c r="C62"/>
      <c r="D62" t="str">
        <f>ledgers!D756</f>
        <v>Payroll - Yaiko - Video Editor</v>
      </c>
      <c r="E62" s="26">
        <f>ledgers!G756</f>
        <v>0</v>
      </c>
    </row>
    <row r="63" spans="1:5" s="26" customFormat="1">
      <c r="A63" s="38"/>
      <c r="B63" s="38">
        <f>ledgers!B777</f>
        <v>930014</v>
      </c>
      <c r="C63"/>
      <c r="D63" t="str">
        <f>ledgers!D777</f>
        <v>Payroll - Jojo - Blog Writer</v>
      </c>
      <c r="E63" s="26">
        <f>ledgers!G777</f>
        <v>0</v>
      </c>
    </row>
    <row r="64" spans="1:5" s="26" customFormat="1">
      <c r="A64" s="38"/>
      <c r="B64" s="38">
        <f>ledgers!B798</f>
        <v>930015</v>
      </c>
      <c r="C64"/>
      <c r="D64" t="str">
        <f>ledgers!D798</f>
        <v>Payroll - Jocelle - Content Writer</v>
      </c>
    </row>
    <row r="65" spans="1:5" s="26" customFormat="1">
      <c r="A65" s="38"/>
      <c r="B65" s="38">
        <f>ledgers!B819</f>
        <v>930016</v>
      </c>
      <c r="C65"/>
      <c r="D65">
        <f>ledgers!D838</f>
        <v>0</v>
      </c>
    </row>
    <row r="66" spans="1:5" s="26" customFormat="1">
      <c r="A66" s="38"/>
      <c r="B66" s="38">
        <f>ledgers!B840</f>
        <v>940011</v>
      </c>
      <c r="C66"/>
      <c r="D66" t="str">
        <f>ledgers!D840</f>
        <v>Dues and Subscription -Google  G Suite</v>
      </c>
      <c r="E66" s="26">
        <f>ledgers!J840</f>
        <v>11.11</v>
      </c>
    </row>
    <row r="67" spans="1:5" s="26" customFormat="1">
      <c r="A67" s="38"/>
      <c r="B67" s="38">
        <f>ledgers!B865</f>
        <v>940012</v>
      </c>
      <c r="C67"/>
      <c r="D67" t="str">
        <f>ledgers!D865</f>
        <v>Dues and Subscription - Lead Pages</v>
      </c>
      <c r="E67" s="26">
        <f>ledgers!G865</f>
        <v>0</v>
      </c>
    </row>
    <row r="68" spans="1:5" s="26" customFormat="1">
      <c r="A68" s="38"/>
      <c r="B68" s="38">
        <f>ledgers!B879</f>
        <v>940013</v>
      </c>
      <c r="C68"/>
      <c r="D68" t="str">
        <f>ledgers!D879</f>
        <v>Dues and Subscription - Shopify</v>
      </c>
      <c r="E68" s="26">
        <f>ledgers!J879</f>
        <v>29.99</v>
      </c>
    </row>
    <row r="69" spans="1:5" s="26" customFormat="1">
      <c r="A69" s="38"/>
      <c r="B69" s="38">
        <f>ledgers!B921</f>
        <v>95001</v>
      </c>
      <c r="C69"/>
      <c r="D69" t="str">
        <f>ledgers!D921</f>
        <v>Entertainment and Dining</v>
      </c>
      <c r="E69" s="26">
        <f>ledgers!G921</f>
        <v>0</v>
      </c>
    </row>
    <row r="70" spans="1:5" s="26" customFormat="1">
      <c r="A70" s="38"/>
      <c r="B70" s="38">
        <f>ledgers!B941</f>
        <v>96001</v>
      </c>
      <c r="C70"/>
      <c r="D70" t="str">
        <f>ledgers!D941</f>
        <v>Insurance</v>
      </c>
      <c r="E70" s="26">
        <f>ledgers!G941</f>
        <v>0</v>
      </c>
    </row>
    <row r="71" spans="1:5" s="26" customFormat="1">
      <c r="A71" s="38"/>
      <c r="B71" s="38">
        <f>ledgers!B948</f>
        <v>97001</v>
      </c>
      <c r="C71"/>
      <c r="D71" t="str">
        <f>ledgers!D948</f>
        <v>Communication</v>
      </c>
      <c r="E71" s="26">
        <f>ledgers!G948</f>
        <v>0</v>
      </c>
    </row>
    <row r="72" spans="1:5" s="26" customFormat="1">
      <c r="A72" s="38"/>
      <c r="B72" s="38">
        <f>ledgers!B955</f>
        <v>98001</v>
      </c>
      <c r="C72"/>
      <c r="D72" t="str">
        <f>ledgers!D955</f>
        <v>Consultancy Fee</v>
      </c>
      <c r="E72" s="26">
        <f>ledgers!G955</f>
        <v>0</v>
      </c>
    </row>
    <row r="73" spans="1:5" s="26" customFormat="1">
      <c r="A73" s="38"/>
      <c r="B73" s="38">
        <f>ledgers!B962</f>
        <v>99001</v>
      </c>
      <c r="C73"/>
      <c r="D73" t="str">
        <f>ledgers!D962</f>
        <v>Repair and Maintenance</v>
      </c>
      <c r="E73" s="26">
        <f>ledgers!G962</f>
        <v>0</v>
      </c>
    </row>
    <row r="74" spans="1:5" s="26" customFormat="1">
      <c r="A74" s="38"/>
      <c r="B74" s="38">
        <f>ledgers!B979</f>
        <v>90101</v>
      </c>
      <c r="C74"/>
      <c r="D74" t="str">
        <f>ledgers!D979</f>
        <v>Utilities</v>
      </c>
      <c r="E74" s="26">
        <f>ledgers!G979</f>
        <v>0</v>
      </c>
    </row>
    <row r="75" spans="1:5" s="26" customFormat="1">
      <c r="A75" s="38"/>
      <c r="B75" s="38">
        <f>ledgers!B985</f>
        <v>90102</v>
      </c>
      <c r="C75"/>
      <c r="D75" t="str">
        <f>ledgers!D985</f>
        <v>Miscellaneous Expenses</v>
      </c>
      <c r="E75" s="26">
        <f>ledgers!G985</f>
        <v>0</v>
      </c>
    </row>
    <row r="76" spans="1:5" s="26" customFormat="1">
      <c r="A76" s="38"/>
      <c r="B76" s="38">
        <f>ledgers!B991</f>
        <v>90103</v>
      </c>
      <c r="C76"/>
      <c r="D76" t="str">
        <f>ledgers!D991</f>
        <v xml:space="preserve">Trademark </v>
      </c>
    </row>
    <row r="77" spans="1:5" s="26" customFormat="1">
      <c r="A77" s="38"/>
      <c r="B77" s="38">
        <f>ledgers!B1021</f>
        <v>90104</v>
      </c>
      <c r="C77"/>
      <c r="D77">
        <f>ledgers!D1021</f>
        <v>0</v>
      </c>
    </row>
    <row r="78" spans="1:5" s="26" customFormat="1">
      <c r="A78" s="38"/>
      <c r="B78" s="38">
        <f>ledgers!B1034</f>
        <v>90105</v>
      </c>
      <c r="C78"/>
      <c r="D78">
        <f>ledgers!D1034</f>
        <v>0</v>
      </c>
    </row>
    <row r="80" spans="1:5" s="26" customFormat="1">
      <c r="A80" s="38">
        <v>11001</v>
      </c>
      <c r="B80" s="38"/>
      <c r="C80" t="str">
        <f>ledgers!C1060</f>
        <v>Financial Cost</v>
      </c>
      <c r="D80"/>
    </row>
    <row r="81" spans="1:6" s="26" customFormat="1">
      <c r="A81" s="38"/>
      <c r="B81" s="38">
        <f>ledgers!B1061</f>
        <v>11101</v>
      </c>
      <c r="C81"/>
      <c r="D81" t="str">
        <f>ledgers!D1061</f>
        <v>Bank Charges</v>
      </c>
      <c r="E81" s="26">
        <f>ledgers!G1061</f>
        <v>0</v>
      </c>
    </row>
    <row r="82" spans="1:6">
      <c r="B82" s="38">
        <f>ledgers!B1266</f>
        <v>11102</v>
      </c>
      <c r="D82" t="str">
        <f>ledgers!D1266</f>
        <v>Interest Charge</v>
      </c>
      <c r="E82" s="26">
        <f>ledgers!G1266</f>
        <v>0</v>
      </c>
    </row>
    <row r="85" spans="1:6" s="26" customFormat="1" ht="13.5" thickBot="1">
      <c r="A85" s="38"/>
      <c r="B85" s="38"/>
      <c r="C85"/>
      <c r="D85"/>
      <c r="E85" s="43">
        <f>SUM(E7:E84)</f>
        <v>7356.1707312500002</v>
      </c>
      <c r="F85" s="43">
        <f>SUM(F7:F84)</f>
        <v>-7356.1707312500002</v>
      </c>
    </row>
    <row r="86" spans="1:6" s="26" customFormat="1" ht="13.5" thickTop="1">
      <c r="A86" s="38"/>
      <c r="B86" s="38"/>
      <c r="C86"/>
      <c r="D86"/>
    </row>
  </sheetData>
  <mergeCells count="4">
    <mergeCell ref="A5:A6"/>
    <mergeCell ref="B5:B6"/>
    <mergeCell ref="C5:C6"/>
    <mergeCell ref="D5:D6"/>
  </mergeCells>
  <pageMargins left="0.7" right="0.7" top="0.48" bottom="0.22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51</vt:i4>
      </vt:variant>
    </vt:vector>
  </HeadingPairs>
  <TitlesOfParts>
    <vt:vector size="108" baseType="lpstr">
      <vt:lpstr>Cost and Profit Margin Analysis</vt:lpstr>
      <vt:lpstr>Per Unit Average Cost</vt:lpstr>
      <vt:lpstr>R. P&amp;L Mthws Dtld w shipping</vt:lpstr>
      <vt:lpstr>R. BS Aug</vt:lpstr>
      <vt:lpstr>R. P&amp;L Aug</vt:lpstr>
      <vt:lpstr>R. Equity Aug</vt:lpstr>
      <vt:lpstr>R. CF Aug</vt:lpstr>
      <vt:lpstr>Trial Balance Aug</vt:lpstr>
      <vt:lpstr>ledgers</vt:lpstr>
      <vt:lpstr>Aug Detail</vt:lpstr>
      <vt:lpstr>Inventory Management</vt:lpstr>
      <vt:lpstr>Sales Jan to Aug</vt:lpstr>
      <vt:lpstr>R. BS Jul</vt:lpstr>
      <vt:lpstr>R. P&amp;L Jul</vt:lpstr>
      <vt:lpstr>R. Equity Jul</vt:lpstr>
      <vt:lpstr>R. CF Jul</vt:lpstr>
      <vt:lpstr>Trial Balance Jul</vt:lpstr>
      <vt:lpstr>May details</vt:lpstr>
      <vt:lpstr>July Details</vt:lpstr>
      <vt:lpstr>June Details</vt:lpstr>
      <vt:lpstr>PayPal Details</vt:lpstr>
      <vt:lpstr>CC Details</vt:lpstr>
      <vt:lpstr>Variable and Fixed Cost</vt:lpstr>
      <vt:lpstr>Variance Analysis</vt:lpstr>
      <vt:lpstr>Variance Analysis - Graphs</vt:lpstr>
      <vt:lpstr>R. P&amp;L Mthws Dtld wo shippin</vt:lpstr>
      <vt:lpstr>R. BS Jun</vt:lpstr>
      <vt:lpstr>R. P&amp;L Jun</vt:lpstr>
      <vt:lpstr>R. Equity Jun</vt:lpstr>
      <vt:lpstr>R. CF Jun</vt:lpstr>
      <vt:lpstr>Trial Balance Jun</vt:lpstr>
      <vt:lpstr>R. BS May</vt:lpstr>
      <vt:lpstr>R. P&amp;L May</vt:lpstr>
      <vt:lpstr>R. Equity May</vt:lpstr>
      <vt:lpstr>R. CF May</vt:lpstr>
      <vt:lpstr>Trial Balance May</vt:lpstr>
      <vt:lpstr>R. BS Apr</vt:lpstr>
      <vt:lpstr>R. P&amp;L Monthwise</vt:lpstr>
      <vt:lpstr>R. P&amp;L Apr</vt:lpstr>
      <vt:lpstr>R. Equity Apr</vt:lpstr>
      <vt:lpstr>R. CF Apr</vt:lpstr>
      <vt:lpstr>Trial Balance Apr</vt:lpstr>
      <vt:lpstr>R. BS Mar</vt:lpstr>
      <vt:lpstr>R. P&amp;L Mar</vt:lpstr>
      <vt:lpstr>R. Equity Mar</vt:lpstr>
      <vt:lpstr>R. CF Mar</vt:lpstr>
      <vt:lpstr>Trial Balance Mar</vt:lpstr>
      <vt:lpstr>R. BS Feb</vt:lpstr>
      <vt:lpstr>R. P&amp;L Feb</vt:lpstr>
      <vt:lpstr>R. Equity Feb</vt:lpstr>
      <vt:lpstr>R. CF Feb</vt:lpstr>
      <vt:lpstr>Trial Balance Feb</vt:lpstr>
      <vt:lpstr>R. BS Jan</vt:lpstr>
      <vt:lpstr>R. P&amp;L Jan</vt:lpstr>
      <vt:lpstr>R. Equity Jan</vt:lpstr>
      <vt:lpstr>R. CF Jan</vt:lpstr>
      <vt:lpstr>Trial Balance Jan</vt:lpstr>
      <vt:lpstr>'Cost and Profit Margin Analysis'!Print_Area</vt:lpstr>
      <vt:lpstr>'Per Unit Average Cost'!Print_Area</vt:lpstr>
      <vt:lpstr>'R. BS Apr'!Print_Area</vt:lpstr>
      <vt:lpstr>'R. BS Aug'!Print_Area</vt:lpstr>
      <vt:lpstr>'R. BS Feb'!Print_Area</vt:lpstr>
      <vt:lpstr>'R. BS Jan'!Print_Area</vt:lpstr>
      <vt:lpstr>'R. BS Jul'!Print_Area</vt:lpstr>
      <vt:lpstr>'R. BS Jun'!Print_Area</vt:lpstr>
      <vt:lpstr>'R. BS Mar'!Print_Area</vt:lpstr>
      <vt:lpstr>'R. BS May'!Print_Area</vt:lpstr>
      <vt:lpstr>'R. CF Apr'!Print_Area</vt:lpstr>
      <vt:lpstr>'R. CF Aug'!Print_Area</vt:lpstr>
      <vt:lpstr>'R. CF Feb'!Print_Area</vt:lpstr>
      <vt:lpstr>'R. CF Jan'!Print_Area</vt:lpstr>
      <vt:lpstr>'R. CF Jul'!Print_Area</vt:lpstr>
      <vt:lpstr>'R. CF Jun'!Print_Area</vt:lpstr>
      <vt:lpstr>'R. CF Mar'!Print_Area</vt:lpstr>
      <vt:lpstr>'R. CF May'!Print_Area</vt:lpstr>
      <vt:lpstr>'R. Equity Apr'!Print_Area</vt:lpstr>
      <vt:lpstr>'R. Equity Aug'!Print_Area</vt:lpstr>
      <vt:lpstr>'R. Equity Feb'!Print_Area</vt:lpstr>
      <vt:lpstr>'R. Equity Jan'!Print_Area</vt:lpstr>
      <vt:lpstr>'R. Equity Jul'!Print_Area</vt:lpstr>
      <vt:lpstr>'R. Equity Jun'!Print_Area</vt:lpstr>
      <vt:lpstr>'R. Equity Mar'!Print_Area</vt:lpstr>
      <vt:lpstr>'R. Equity May'!Print_Area</vt:lpstr>
      <vt:lpstr>'R. P&amp;L Apr'!Print_Area</vt:lpstr>
      <vt:lpstr>'R. P&amp;L Aug'!Print_Area</vt:lpstr>
      <vt:lpstr>'R. P&amp;L Feb'!Print_Area</vt:lpstr>
      <vt:lpstr>'R. P&amp;L Jan'!Print_Area</vt:lpstr>
      <vt:lpstr>'R. P&amp;L Jul'!Print_Area</vt:lpstr>
      <vt:lpstr>'R. P&amp;L Jun'!Print_Area</vt:lpstr>
      <vt:lpstr>'R. P&amp;L Mar'!Print_Area</vt:lpstr>
      <vt:lpstr>'R. P&amp;L May'!Print_Area</vt:lpstr>
      <vt:lpstr>'R. P&amp;L Monthwise'!Print_Area</vt:lpstr>
      <vt:lpstr>'R. P&amp;L Mthws Dtld w shipping'!Print_Area</vt:lpstr>
      <vt:lpstr>'R. P&amp;L Mthws Dtld wo shippin'!Print_Area</vt:lpstr>
      <vt:lpstr>'Trial Balance Aug'!Print_Area</vt:lpstr>
      <vt:lpstr>'Variable and Fixed Cost'!Print_Area</vt:lpstr>
      <vt:lpstr>'Variance Analysis'!Print_Area</vt:lpstr>
      <vt:lpstr>'Variance Analysis - Graphs'!Print_Area</vt:lpstr>
      <vt:lpstr>'R. CF Apr'!Print_Titles</vt:lpstr>
      <vt:lpstr>'R. CF Aug'!Print_Titles</vt:lpstr>
      <vt:lpstr>'R. CF Feb'!Print_Titles</vt:lpstr>
      <vt:lpstr>'R. CF Jan'!Print_Titles</vt:lpstr>
      <vt:lpstr>'R. CF Jul'!Print_Titles</vt:lpstr>
      <vt:lpstr>'R. CF Jun'!Print_Titles</vt:lpstr>
      <vt:lpstr>'R. CF Mar'!Print_Titles</vt:lpstr>
      <vt:lpstr>'R. CF May'!Print_Titles</vt:lpstr>
      <vt:lpstr>'Variance Analysis'!Print_Titles</vt:lpstr>
      <vt:lpstr>'Variance Analysis - Graphs'!Print_Titles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 Raza</dc:creator>
  <cp:lastModifiedBy>Haya</cp:lastModifiedBy>
  <cp:lastPrinted>2020-08-06T11:38:33Z</cp:lastPrinted>
  <dcterms:created xsi:type="dcterms:W3CDTF">2014-08-25T07:08:02Z</dcterms:created>
  <dcterms:modified xsi:type="dcterms:W3CDTF">2020-09-03T10:17:58Z</dcterms:modified>
</cp:coreProperties>
</file>