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040"/>
  </bookViews>
  <sheets>
    <sheet name="Soal 1" sheetId="1" r:id="rId1"/>
    <sheet name="Soal 2" sheetId="2" r:id="rId2"/>
  </sheets>
  <definedNames>
    <definedName name="_xlnm._FilterDatabase" localSheetId="0" hidden="1">'Soal 1'!$A$4:$M$1002</definedName>
    <definedName name="_xlnm.Print_Area" localSheetId="0">'Soal 1'!$A$1:$T$1012</definedName>
  </definedNames>
  <calcPr calcId="152511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G1004" i="1"/>
  <c r="O39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  <c r="J6" i="1" l="1"/>
  <c r="J14" i="1"/>
  <c r="J16" i="1"/>
  <c r="J1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14" i="1"/>
  <c r="J130" i="1"/>
  <c r="J170" i="1"/>
  <c r="J182" i="1"/>
  <c r="J191" i="1"/>
  <c r="J192" i="1"/>
  <c r="J201" i="1"/>
  <c r="J204" i="1"/>
  <c r="J206" i="1"/>
  <c r="J216" i="1"/>
  <c r="J223" i="1"/>
  <c r="J232" i="1"/>
  <c r="J242" i="1"/>
  <c r="J247" i="1"/>
  <c r="J248" i="1"/>
  <c r="J257" i="1"/>
  <c r="J272" i="1"/>
  <c r="J288" i="1"/>
  <c r="J291" i="1"/>
  <c r="J292" i="1"/>
  <c r="J304" i="1"/>
  <c r="J321" i="1"/>
  <c r="J322" i="1"/>
  <c r="J323" i="1"/>
  <c r="J329" i="1"/>
  <c r="J332" i="1"/>
  <c r="J333" i="1"/>
  <c r="J335" i="1"/>
  <c r="J336" i="1"/>
  <c r="J338" i="1"/>
  <c r="J339" i="1"/>
  <c r="J347" i="1"/>
  <c r="J358" i="1"/>
  <c r="J359" i="1"/>
  <c r="J367" i="1"/>
  <c r="J372" i="1"/>
  <c r="J376" i="1"/>
  <c r="J377" i="1"/>
  <c r="J388" i="1"/>
  <c r="J396" i="1"/>
  <c r="J403" i="1"/>
  <c r="J413" i="1"/>
  <c r="J427" i="1"/>
  <c r="J439" i="1"/>
  <c r="J440" i="1"/>
  <c r="J448" i="1"/>
  <c r="J457" i="1"/>
  <c r="J459" i="1"/>
  <c r="J462" i="1"/>
  <c r="J464" i="1"/>
  <c r="J501" i="1"/>
  <c r="J510" i="1"/>
  <c r="J539" i="1"/>
  <c r="J540" i="1"/>
  <c r="J546" i="1"/>
  <c r="J561" i="1"/>
  <c r="J591" i="1"/>
  <c r="J594" i="1"/>
  <c r="J602" i="1"/>
  <c r="J607" i="1"/>
  <c r="J631" i="1"/>
  <c r="J638" i="1"/>
  <c r="J648" i="1"/>
  <c r="J649" i="1"/>
  <c r="J650" i="1"/>
  <c r="J657" i="1"/>
  <c r="J660" i="1"/>
  <c r="J664" i="1"/>
  <c r="J666" i="1"/>
  <c r="J675" i="1"/>
  <c r="J696" i="1"/>
  <c r="J708" i="1"/>
  <c r="J720" i="1"/>
  <c r="J745" i="1"/>
  <c r="J764" i="1"/>
  <c r="J770" i="1"/>
  <c r="J781" i="1"/>
  <c r="J792" i="1"/>
  <c r="J799" i="1"/>
  <c r="J805" i="1"/>
  <c r="J809" i="1"/>
  <c r="J814" i="1"/>
  <c r="J817" i="1"/>
  <c r="J828" i="1"/>
  <c r="J832" i="1"/>
  <c r="J838" i="1"/>
  <c r="J839" i="1"/>
  <c r="J840" i="1"/>
  <c r="J841" i="1"/>
  <c r="J853" i="1"/>
  <c r="J883" i="1"/>
  <c r="J885" i="1"/>
  <c r="J903" i="1"/>
  <c r="J905" i="1"/>
  <c r="J912" i="1"/>
  <c r="J916" i="1"/>
  <c r="J936" i="1"/>
  <c r="J943" i="1"/>
  <c r="J961" i="1"/>
  <c r="J965" i="1"/>
  <c r="J967" i="1"/>
  <c r="J980" i="1"/>
  <c r="J981" i="1"/>
  <c r="J990" i="1"/>
  <c r="L5" i="1"/>
  <c r="M5" i="1" s="1"/>
  <c r="H6" i="1"/>
  <c r="I6" i="1" s="1"/>
  <c r="K6" i="1" s="1"/>
  <c r="H7" i="1"/>
  <c r="H8" i="1"/>
  <c r="H9" i="1"/>
  <c r="H10" i="1"/>
  <c r="I10" i="1" s="1"/>
  <c r="H11" i="1"/>
  <c r="H12" i="1"/>
  <c r="I12" i="1" s="1"/>
  <c r="J12" i="1" s="1"/>
  <c r="H13" i="1"/>
  <c r="I13" i="1" s="1"/>
  <c r="J13" i="1" s="1"/>
  <c r="H14" i="1"/>
  <c r="I14" i="1" s="1"/>
  <c r="K14" i="1" s="1"/>
  <c r="H15" i="1"/>
  <c r="H16" i="1"/>
  <c r="H17" i="1"/>
  <c r="I17" i="1" s="1"/>
  <c r="K17" i="1" s="1"/>
  <c r="H18" i="1"/>
  <c r="I18" i="1" s="1"/>
  <c r="H19" i="1"/>
  <c r="H20" i="1"/>
  <c r="I20" i="1" s="1"/>
  <c r="K20" i="1" s="1"/>
  <c r="H21" i="1"/>
  <c r="I21" i="1" s="1"/>
  <c r="K21" i="1" s="1"/>
  <c r="H22" i="1"/>
  <c r="I22" i="1" s="1"/>
  <c r="H23" i="1"/>
  <c r="H24" i="1"/>
  <c r="I24" i="1" s="1"/>
  <c r="K24" i="1" s="1"/>
  <c r="H25" i="1"/>
  <c r="I25" i="1" s="1"/>
  <c r="K25" i="1" s="1"/>
  <c r="H26" i="1"/>
  <c r="I26" i="1" s="1"/>
  <c r="H27" i="1"/>
  <c r="H28" i="1"/>
  <c r="I28" i="1" s="1"/>
  <c r="K28" i="1" s="1"/>
  <c r="H29" i="1"/>
  <c r="I29" i="1" s="1"/>
  <c r="K29" i="1" s="1"/>
  <c r="H30" i="1"/>
  <c r="I30" i="1" s="1"/>
  <c r="H31" i="1"/>
  <c r="I31" i="1" s="1"/>
  <c r="H32" i="1"/>
  <c r="I32" i="1" s="1"/>
  <c r="H33" i="1"/>
  <c r="I33" i="1" s="1"/>
  <c r="K33" i="1" s="1"/>
  <c r="H34" i="1"/>
  <c r="I34" i="1" s="1"/>
  <c r="H35" i="1"/>
  <c r="I35" i="1" s="1"/>
  <c r="H36" i="1"/>
  <c r="I36" i="1" s="1"/>
  <c r="H37" i="1"/>
  <c r="I37" i="1" s="1"/>
  <c r="K37" i="1" s="1"/>
  <c r="H38" i="1"/>
  <c r="I38" i="1" s="1"/>
  <c r="H39" i="1"/>
  <c r="I39" i="1" s="1"/>
  <c r="H40" i="1"/>
  <c r="I40" i="1" s="1"/>
  <c r="H41" i="1"/>
  <c r="I41" i="1" s="1"/>
  <c r="K41" i="1" s="1"/>
  <c r="H42" i="1"/>
  <c r="I42" i="1" s="1"/>
  <c r="H43" i="1"/>
  <c r="I43" i="1" s="1"/>
  <c r="H44" i="1"/>
  <c r="I44" i="1" s="1"/>
  <c r="H45" i="1"/>
  <c r="I45" i="1" s="1"/>
  <c r="K45" i="1" s="1"/>
  <c r="H46" i="1"/>
  <c r="I46" i="1" s="1"/>
  <c r="H47" i="1"/>
  <c r="I47" i="1" s="1"/>
  <c r="H48" i="1"/>
  <c r="I48" i="1" s="1"/>
  <c r="H49" i="1"/>
  <c r="I49" i="1" s="1"/>
  <c r="K49" i="1" s="1"/>
  <c r="H50" i="1"/>
  <c r="I50" i="1" s="1"/>
  <c r="H51" i="1"/>
  <c r="I51" i="1" s="1"/>
  <c r="H52" i="1"/>
  <c r="I52" i="1" s="1"/>
  <c r="H53" i="1"/>
  <c r="I53" i="1" s="1"/>
  <c r="K53" i="1" s="1"/>
  <c r="H54" i="1"/>
  <c r="I54" i="1" s="1"/>
  <c r="H55" i="1"/>
  <c r="I55" i="1" s="1"/>
  <c r="H56" i="1"/>
  <c r="I56" i="1" s="1"/>
  <c r="H57" i="1"/>
  <c r="I57" i="1" s="1"/>
  <c r="K57" i="1" s="1"/>
  <c r="H58" i="1"/>
  <c r="I58" i="1" s="1"/>
  <c r="H59" i="1"/>
  <c r="I59" i="1" s="1"/>
  <c r="H60" i="1"/>
  <c r="I60" i="1" s="1"/>
  <c r="H61" i="1"/>
  <c r="I61" i="1" s="1"/>
  <c r="K61" i="1" s="1"/>
  <c r="H62" i="1"/>
  <c r="I62" i="1" s="1"/>
  <c r="H63" i="1"/>
  <c r="I63" i="1" s="1"/>
  <c r="H64" i="1"/>
  <c r="I64" i="1" s="1"/>
  <c r="H65" i="1"/>
  <c r="I65" i="1" s="1"/>
  <c r="K65" i="1" s="1"/>
  <c r="H66" i="1"/>
  <c r="I66" i="1" s="1"/>
  <c r="H67" i="1"/>
  <c r="I67" i="1" s="1"/>
  <c r="H68" i="1"/>
  <c r="I68" i="1" s="1"/>
  <c r="H69" i="1"/>
  <c r="I69" i="1" s="1"/>
  <c r="K69" i="1" s="1"/>
  <c r="H70" i="1"/>
  <c r="I70" i="1" s="1"/>
  <c r="H71" i="1"/>
  <c r="I71" i="1" s="1"/>
  <c r="H72" i="1"/>
  <c r="I72" i="1" s="1"/>
  <c r="H73" i="1"/>
  <c r="I73" i="1" s="1"/>
  <c r="K73" i="1" s="1"/>
  <c r="H74" i="1"/>
  <c r="I74" i="1" s="1"/>
  <c r="H75" i="1"/>
  <c r="I75" i="1" s="1"/>
  <c r="H76" i="1"/>
  <c r="I76" i="1" s="1"/>
  <c r="H77" i="1"/>
  <c r="I77" i="1" s="1"/>
  <c r="K77" i="1" s="1"/>
  <c r="H78" i="1"/>
  <c r="I78" i="1" s="1"/>
  <c r="H79" i="1"/>
  <c r="I79" i="1" s="1"/>
  <c r="H80" i="1"/>
  <c r="I80" i="1" s="1"/>
  <c r="H81" i="1"/>
  <c r="I81" i="1" s="1"/>
  <c r="K81" i="1" s="1"/>
  <c r="H82" i="1"/>
  <c r="I82" i="1" s="1"/>
  <c r="H83" i="1"/>
  <c r="I83" i="1" s="1"/>
  <c r="H84" i="1"/>
  <c r="I84" i="1" s="1"/>
  <c r="H85" i="1"/>
  <c r="I85" i="1" s="1"/>
  <c r="K85" i="1" s="1"/>
  <c r="H86" i="1"/>
  <c r="I86" i="1" s="1"/>
  <c r="H87" i="1"/>
  <c r="I87" i="1" s="1"/>
  <c r="H88" i="1"/>
  <c r="I88" i="1" s="1"/>
  <c r="H89" i="1"/>
  <c r="I89" i="1" s="1"/>
  <c r="K89" i="1" s="1"/>
  <c r="H90" i="1"/>
  <c r="I90" i="1" s="1"/>
  <c r="H91" i="1"/>
  <c r="I91" i="1" s="1"/>
  <c r="H92" i="1"/>
  <c r="I92" i="1" s="1"/>
  <c r="H93" i="1"/>
  <c r="I93" i="1" s="1"/>
  <c r="K93" i="1" s="1"/>
  <c r="H94" i="1"/>
  <c r="I94" i="1" s="1"/>
  <c r="H95" i="1"/>
  <c r="I95" i="1" s="1"/>
  <c r="H96" i="1"/>
  <c r="I96" i="1" s="1"/>
  <c r="H97" i="1"/>
  <c r="I97" i="1" s="1"/>
  <c r="H98" i="1"/>
  <c r="I98" i="1" s="1"/>
  <c r="J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J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J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J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J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K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J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J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J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J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J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J280" i="1" s="1"/>
  <c r="H281" i="1"/>
  <c r="I281" i="1" s="1"/>
  <c r="H282" i="1"/>
  <c r="I282" i="1" s="1"/>
  <c r="J282" i="1" s="1"/>
  <c r="H283" i="1"/>
  <c r="I283" i="1" s="1"/>
  <c r="H284" i="1"/>
  <c r="I284" i="1" s="1"/>
  <c r="H285" i="1"/>
  <c r="I285" i="1" s="1"/>
  <c r="J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J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K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J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J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J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J390" i="1" s="1"/>
  <c r="H391" i="1"/>
  <c r="I391" i="1" s="1"/>
  <c r="J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J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J432" i="1" s="1"/>
  <c r="H433" i="1"/>
  <c r="I433" i="1" s="1"/>
  <c r="H434" i="1"/>
  <c r="I434" i="1" s="1"/>
  <c r="J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J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J454" i="1" s="1"/>
  <c r="H455" i="1"/>
  <c r="I455" i="1" s="1"/>
  <c r="J455" i="1" s="1"/>
  <c r="H456" i="1"/>
  <c r="I456" i="1" s="1"/>
  <c r="H457" i="1"/>
  <c r="I457" i="1" s="1"/>
  <c r="K457" i="1" s="1"/>
  <c r="H458" i="1"/>
  <c r="I458" i="1" s="1"/>
  <c r="H459" i="1"/>
  <c r="I459" i="1" s="1"/>
  <c r="H460" i="1"/>
  <c r="I460" i="1" s="1"/>
  <c r="J460" i="1" s="1"/>
  <c r="H461" i="1"/>
  <c r="I461" i="1" s="1"/>
  <c r="H462" i="1"/>
  <c r="I462" i="1" s="1"/>
  <c r="H463" i="1"/>
  <c r="I463" i="1" s="1"/>
  <c r="H464" i="1"/>
  <c r="I464" i="1" s="1"/>
  <c r="H465" i="1"/>
  <c r="I465" i="1" s="1"/>
  <c r="J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J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J497" i="1" s="1"/>
  <c r="H498" i="1"/>
  <c r="I498" i="1" s="1"/>
  <c r="J498" i="1" s="1"/>
  <c r="H499" i="1"/>
  <c r="I499" i="1" s="1"/>
  <c r="H500" i="1"/>
  <c r="I500" i="1" s="1"/>
  <c r="H501" i="1"/>
  <c r="I501" i="1" s="1"/>
  <c r="K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J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J518" i="1" s="1"/>
  <c r="H519" i="1"/>
  <c r="I519" i="1" s="1"/>
  <c r="J519" i="1" s="1"/>
  <c r="H520" i="1"/>
  <c r="I520" i="1" s="1"/>
  <c r="J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J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J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J555" i="1" s="1"/>
  <c r="H556" i="1"/>
  <c r="I556" i="1" s="1"/>
  <c r="J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J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J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J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J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J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J603" i="1" s="1"/>
  <c r="H604" i="1"/>
  <c r="I604" i="1" s="1"/>
  <c r="J604" i="1" s="1"/>
  <c r="H605" i="1"/>
  <c r="I605" i="1" s="1"/>
  <c r="J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J617" i="1" s="1"/>
  <c r="H618" i="1"/>
  <c r="I618" i="1" s="1"/>
  <c r="H619" i="1"/>
  <c r="I619" i="1" s="1"/>
  <c r="J619" i="1" s="1"/>
  <c r="H620" i="1"/>
  <c r="I620" i="1" s="1"/>
  <c r="H621" i="1"/>
  <c r="I621" i="1" s="1"/>
  <c r="H622" i="1"/>
  <c r="I622" i="1" s="1"/>
  <c r="J622" i="1" s="1"/>
  <c r="H623" i="1"/>
  <c r="I623" i="1" s="1"/>
  <c r="H624" i="1"/>
  <c r="I624" i="1" s="1"/>
  <c r="H625" i="1"/>
  <c r="I625" i="1" s="1"/>
  <c r="H626" i="1"/>
  <c r="I626" i="1" s="1"/>
  <c r="J626" i="1" s="1"/>
  <c r="H627" i="1"/>
  <c r="I627" i="1" s="1"/>
  <c r="J627" i="1" s="1"/>
  <c r="H628" i="1"/>
  <c r="I628" i="1" s="1"/>
  <c r="H629" i="1"/>
  <c r="I629" i="1" s="1"/>
  <c r="H630" i="1"/>
  <c r="I630" i="1" s="1"/>
  <c r="J630" i="1" s="1"/>
  <c r="K630" i="1" s="1"/>
  <c r="H631" i="1"/>
  <c r="I631" i="1" s="1"/>
  <c r="H632" i="1"/>
  <c r="I632" i="1" s="1"/>
  <c r="H633" i="1"/>
  <c r="I633" i="1" s="1"/>
  <c r="H634" i="1"/>
  <c r="I634" i="1" s="1"/>
  <c r="J634" i="1" s="1"/>
  <c r="H635" i="1"/>
  <c r="I635" i="1" s="1"/>
  <c r="J635" i="1" s="1"/>
  <c r="H636" i="1"/>
  <c r="I636" i="1" s="1"/>
  <c r="H637" i="1"/>
  <c r="I637" i="1" s="1"/>
  <c r="H638" i="1"/>
  <c r="I638" i="1" s="1"/>
  <c r="H639" i="1"/>
  <c r="I639" i="1" s="1"/>
  <c r="J639" i="1" s="1"/>
  <c r="H640" i="1"/>
  <c r="I640" i="1" s="1"/>
  <c r="H641" i="1"/>
  <c r="I641" i="1" s="1"/>
  <c r="H642" i="1"/>
  <c r="I642" i="1" s="1"/>
  <c r="J642" i="1" s="1"/>
  <c r="H643" i="1"/>
  <c r="I643" i="1" s="1"/>
  <c r="J643" i="1" s="1"/>
  <c r="H644" i="1"/>
  <c r="I644" i="1" s="1"/>
  <c r="H645" i="1"/>
  <c r="I645" i="1" s="1"/>
  <c r="H646" i="1"/>
  <c r="I646" i="1" s="1"/>
  <c r="J646" i="1" s="1"/>
  <c r="K646" i="1" s="1"/>
  <c r="H647" i="1"/>
  <c r="I647" i="1" s="1"/>
  <c r="J647" i="1" s="1"/>
  <c r="K647" i="1" s="1"/>
  <c r="H648" i="1"/>
  <c r="I648" i="1" s="1"/>
  <c r="H649" i="1"/>
  <c r="I649" i="1" s="1"/>
  <c r="H650" i="1"/>
  <c r="I650" i="1" s="1"/>
  <c r="H651" i="1"/>
  <c r="I651" i="1" s="1"/>
  <c r="J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K657" i="1" s="1"/>
  <c r="H658" i="1"/>
  <c r="I658" i="1" s="1"/>
  <c r="J658" i="1" s="1"/>
  <c r="H659" i="1"/>
  <c r="I659" i="1" s="1"/>
  <c r="J659" i="1" s="1"/>
  <c r="H660" i="1"/>
  <c r="I660" i="1" s="1"/>
  <c r="H661" i="1"/>
  <c r="I661" i="1" s="1"/>
  <c r="H662" i="1"/>
  <c r="I662" i="1" s="1"/>
  <c r="J662" i="1" s="1"/>
  <c r="K662" i="1" s="1"/>
  <c r="H663" i="1"/>
  <c r="I663" i="1" s="1"/>
  <c r="J663" i="1" s="1"/>
  <c r="K663" i="1" s="1"/>
  <c r="H664" i="1"/>
  <c r="I664" i="1" s="1"/>
  <c r="H665" i="1"/>
  <c r="I665" i="1" s="1"/>
  <c r="H666" i="1"/>
  <c r="I666" i="1" s="1"/>
  <c r="H667" i="1"/>
  <c r="I667" i="1" s="1"/>
  <c r="J667" i="1" s="1"/>
  <c r="H668" i="1"/>
  <c r="I668" i="1" s="1"/>
  <c r="H669" i="1"/>
  <c r="I669" i="1" s="1"/>
  <c r="H670" i="1"/>
  <c r="I670" i="1" s="1"/>
  <c r="J670" i="1" s="1"/>
  <c r="H671" i="1"/>
  <c r="I671" i="1" s="1"/>
  <c r="H672" i="1"/>
  <c r="I672" i="1" s="1"/>
  <c r="H673" i="1"/>
  <c r="I673" i="1" s="1"/>
  <c r="H674" i="1"/>
  <c r="I674" i="1" s="1"/>
  <c r="J674" i="1" s="1"/>
  <c r="H675" i="1"/>
  <c r="I675" i="1" s="1"/>
  <c r="H676" i="1"/>
  <c r="I676" i="1" s="1"/>
  <c r="H677" i="1"/>
  <c r="I677" i="1" s="1"/>
  <c r="H678" i="1"/>
  <c r="I678" i="1" s="1"/>
  <c r="J678" i="1" s="1"/>
  <c r="K678" i="1" s="1"/>
  <c r="H679" i="1"/>
  <c r="I679" i="1" s="1"/>
  <c r="J679" i="1" s="1"/>
  <c r="K679" i="1" s="1"/>
  <c r="H680" i="1"/>
  <c r="I680" i="1" s="1"/>
  <c r="H681" i="1"/>
  <c r="I681" i="1" s="1"/>
  <c r="H682" i="1"/>
  <c r="I682" i="1" s="1"/>
  <c r="J682" i="1" s="1"/>
  <c r="H683" i="1"/>
  <c r="I683" i="1" s="1"/>
  <c r="J683" i="1" s="1"/>
  <c r="H684" i="1"/>
  <c r="I684" i="1" s="1"/>
  <c r="H685" i="1"/>
  <c r="I685" i="1" s="1"/>
  <c r="H686" i="1"/>
  <c r="I686" i="1" s="1"/>
  <c r="J686" i="1" s="1"/>
  <c r="H687" i="1"/>
  <c r="I687" i="1" s="1"/>
  <c r="H688" i="1"/>
  <c r="I688" i="1" s="1"/>
  <c r="H689" i="1"/>
  <c r="I689" i="1" s="1"/>
  <c r="H690" i="1"/>
  <c r="I690" i="1" s="1"/>
  <c r="J690" i="1" s="1"/>
  <c r="H691" i="1"/>
  <c r="I691" i="1" s="1"/>
  <c r="J691" i="1" s="1"/>
  <c r="H692" i="1"/>
  <c r="I692" i="1" s="1"/>
  <c r="H693" i="1"/>
  <c r="I693" i="1" s="1"/>
  <c r="H694" i="1"/>
  <c r="I694" i="1" s="1"/>
  <c r="J694" i="1" s="1"/>
  <c r="K694" i="1" s="1"/>
  <c r="H695" i="1"/>
  <c r="I695" i="1" s="1"/>
  <c r="J695" i="1" s="1"/>
  <c r="K695" i="1" s="1"/>
  <c r="H696" i="1"/>
  <c r="I696" i="1" s="1"/>
  <c r="H697" i="1"/>
  <c r="I697" i="1" s="1"/>
  <c r="H698" i="1"/>
  <c r="I698" i="1" s="1"/>
  <c r="J698" i="1" s="1"/>
  <c r="H699" i="1"/>
  <c r="I699" i="1" s="1"/>
  <c r="J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J706" i="1" s="1"/>
  <c r="H707" i="1"/>
  <c r="I707" i="1" s="1"/>
  <c r="J707" i="1" s="1"/>
  <c r="H708" i="1"/>
  <c r="I708" i="1" s="1"/>
  <c r="H709" i="1"/>
  <c r="I709" i="1" s="1"/>
  <c r="H710" i="1"/>
  <c r="I710" i="1" s="1"/>
  <c r="J710" i="1" s="1"/>
  <c r="K710" i="1" s="1"/>
  <c r="H711" i="1"/>
  <c r="I711" i="1" s="1"/>
  <c r="J711" i="1" s="1"/>
  <c r="K711" i="1" s="1"/>
  <c r="H712" i="1"/>
  <c r="I712" i="1" s="1"/>
  <c r="H713" i="1"/>
  <c r="I713" i="1" s="1"/>
  <c r="H714" i="1"/>
  <c r="I714" i="1" s="1"/>
  <c r="J714" i="1" s="1"/>
  <c r="H715" i="1"/>
  <c r="I715" i="1" s="1"/>
  <c r="J715" i="1" s="1"/>
  <c r="H716" i="1"/>
  <c r="I716" i="1" s="1"/>
  <c r="H717" i="1"/>
  <c r="I717" i="1" s="1"/>
  <c r="H718" i="1"/>
  <c r="I718" i="1" s="1"/>
  <c r="J718" i="1" s="1"/>
  <c r="H719" i="1"/>
  <c r="I719" i="1" s="1"/>
  <c r="J719" i="1" s="1"/>
  <c r="H720" i="1"/>
  <c r="I720" i="1" s="1"/>
  <c r="H721" i="1"/>
  <c r="I721" i="1" s="1"/>
  <c r="H722" i="1"/>
  <c r="I722" i="1" s="1"/>
  <c r="J722" i="1" s="1"/>
  <c r="H723" i="1"/>
  <c r="I723" i="1" s="1"/>
  <c r="J723" i="1" s="1"/>
  <c r="H724" i="1"/>
  <c r="I724" i="1" s="1"/>
  <c r="H725" i="1"/>
  <c r="I725" i="1" s="1"/>
  <c r="H726" i="1"/>
  <c r="I726" i="1" s="1"/>
  <c r="J726" i="1" s="1"/>
  <c r="K726" i="1" s="1"/>
  <c r="H727" i="1"/>
  <c r="I727" i="1" s="1"/>
  <c r="J727" i="1" s="1"/>
  <c r="K727" i="1" s="1"/>
  <c r="H728" i="1"/>
  <c r="I728" i="1" s="1"/>
  <c r="H729" i="1"/>
  <c r="I729" i="1" s="1"/>
  <c r="H730" i="1"/>
  <c r="I730" i="1" s="1"/>
  <c r="J730" i="1" s="1"/>
  <c r="H731" i="1"/>
  <c r="I731" i="1" s="1"/>
  <c r="J731" i="1" s="1"/>
  <c r="H732" i="1"/>
  <c r="I732" i="1" s="1"/>
  <c r="H733" i="1"/>
  <c r="I733" i="1" s="1"/>
  <c r="H734" i="1"/>
  <c r="I734" i="1" s="1"/>
  <c r="J734" i="1" s="1"/>
  <c r="H735" i="1"/>
  <c r="I735" i="1" s="1"/>
  <c r="J735" i="1" s="1"/>
  <c r="H736" i="1"/>
  <c r="I736" i="1" s="1"/>
  <c r="H737" i="1"/>
  <c r="I737" i="1" s="1"/>
  <c r="H738" i="1"/>
  <c r="I738" i="1" s="1"/>
  <c r="J738" i="1" s="1"/>
  <c r="H739" i="1"/>
  <c r="I739" i="1" s="1"/>
  <c r="J739" i="1" s="1"/>
  <c r="H740" i="1"/>
  <c r="I740" i="1" s="1"/>
  <c r="H741" i="1"/>
  <c r="I741" i="1" s="1"/>
  <c r="H742" i="1"/>
  <c r="I742" i="1" s="1"/>
  <c r="J742" i="1" s="1"/>
  <c r="K742" i="1" s="1"/>
  <c r="H743" i="1"/>
  <c r="I743" i="1" s="1"/>
  <c r="H744" i="1"/>
  <c r="I744" i="1" s="1"/>
  <c r="H745" i="1"/>
  <c r="I745" i="1" s="1"/>
  <c r="H746" i="1"/>
  <c r="I746" i="1" s="1"/>
  <c r="J746" i="1" s="1"/>
  <c r="H747" i="1"/>
  <c r="I747" i="1" s="1"/>
  <c r="J747" i="1" s="1"/>
  <c r="H748" i="1"/>
  <c r="I748" i="1" s="1"/>
  <c r="H749" i="1"/>
  <c r="I749" i="1" s="1"/>
  <c r="H750" i="1"/>
  <c r="I750" i="1" s="1"/>
  <c r="J750" i="1" s="1"/>
  <c r="H751" i="1"/>
  <c r="I751" i="1" s="1"/>
  <c r="H752" i="1"/>
  <c r="I752" i="1" s="1"/>
  <c r="H753" i="1"/>
  <c r="I753" i="1" s="1"/>
  <c r="H754" i="1"/>
  <c r="I754" i="1" s="1"/>
  <c r="J754" i="1" s="1"/>
  <c r="H755" i="1"/>
  <c r="I755" i="1" s="1"/>
  <c r="J755" i="1" s="1"/>
  <c r="H756" i="1"/>
  <c r="I756" i="1" s="1"/>
  <c r="H757" i="1"/>
  <c r="I757" i="1" s="1"/>
  <c r="H758" i="1"/>
  <c r="I758" i="1" s="1"/>
  <c r="J758" i="1" s="1"/>
  <c r="K758" i="1" s="1"/>
  <c r="H759" i="1"/>
  <c r="I759" i="1" s="1"/>
  <c r="J759" i="1" s="1"/>
  <c r="K759" i="1" s="1"/>
  <c r="H760" i="1"/>
  <c r="I760" i="1" s="1"/>
  <c r="H761" i="1"/>
  <c r="I761" i="1" s="1"/>
  <c r="H762" i="1"/>
  <c r="I762" i="1" s="1"/>
  <c r="J762" i="1" s="1"/>
  <c r="H763" i="1"/>
  <c r="I763" i="1" s="1"/>
  <c r="J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J771" i="1" s="1"/>
  <c r="H772" i="1"/>
  <c r="I772" i="1" s="1"/>
  <c r="H773" i="1"/>
  <c r="I773" i="1" s="1"/>
  <c r="H774" i="1"/>
  <c r="I774" i="1" s="1"/>
  <c r="J774" i="1" s="1"/>
  <c r="K774" i="1" s="1"/>
  <c r="H775" i="1"/>
  <c r="I775" i="1" s="1"/>
  <c r="J775" i="1" s="1"/>
  <c r="K775" i="1" s="1"/>
  <c r="H776" i="1"/>
  <c r="I776" i="1" s="1"/>
  <c r="H777" i="1"/>
  <c r="I777" i="1" s="1"/>
  <c r="H778" i="1"/>
  <c r="I778" i="1" s="1"/>
  <c r="J778" i="1" s="1"/>
  <c r="H779" i="1"/>
  <c r="I779" i="1" s="1"/>
  <c r="J779" i="1" s="1"/>
  <c r="H780" i="1"/>
  <c r="I780" i="1" s="1"/>
  <c r="H781" i="1"/>
  <c r="I781" i="1" s="1"/>
  <c r="K781" i="1" s="1"/>
  <c r="H782" i="1"/>
  <c r="I782" i="1" s="1"/>
  <c r="J782" i="1" s="1"/>
  <c r="H783" i="1"/>
  <c r="I783" i="1" s="1"/>
  <c r="J783" i="1" s="1"/>
  <c r="H784" i="1"/>
  <c r="I784" i="1" s="1"/>
  <c r="H785" i="1"/>
  <c r="I785" i="1" s="1"/>
  <c r="H786" i="1"/>
  <c r="I786" i="1" s="1"/>
  <c r="J786" i="1" s="1"/>
  <c r="H787" i="1"/>
  <c r="I787" i="1" s="1"/>
  <c r="J787" i="1" s="1"/>
  <c r="H788" i="1"/>
  <c r="I788" i="1" s="1"/>
  <c r="H789" i="1"/>
  <c r="I789" i="1" s="1"/>
  <c r="H790" i="1"/>
  <c r="I790" i="1" s="1"/>
  <c r="J790" i="1" s="1"/>
  <c r="K790" i="1" s="1"/>
  <c r="H791" i="1"/>
  <c r="I791" i="1" s="1"/>
  <c r="J791" i="1" s="1"/>
  <c r="K791" i="1" s="1"/>
  <c r="H792" i="1"/>
  <c r="I792" i="1" s="1"/>
  <c r="H793" i="1"/>
  <c r="I793" i="1" s="1"/>
  <c r="H794" i="1"/>
  <c r="I794" i="1" s="1"/>
  <c r="J794" i="1" s="1"/>
  <c r="H795" i="1"/>
  <c r="I795" i="1" s="1"/>
  <c r="J795" i="1" s="1"/>
  <c r="H796" i="1"/>
  <c r="I796" i="1" s="1"/>
  <c r="H797" i="1"/>
  <c r="I797" i="1" s="1"/>
  <c r="H798" i="1"/>
  <c r="I798" i="1" s="1"/>
  <c r="J798" i="1" s="1"/>
  <c r="H799" i="1"/>
  <c r="I799" i="1" s="1"/>
  <c r="H800" i="1"/>
  <c r="I800" i="1" s="1"/>
  <c r="H801" i="1"/>
  <c r="I801" i="1" s="1"/>
  <c r="H802" i="1"/>
  <c r="I802" i="1" s="1"/>
  <c r="J802" i="1" s="1"/>
  <c r="H803" i="1"/>
  <c r="I803" i="1" s="1"/>
  <c r="J803" i="1" s="1"/>
  <c r="H804" i="1"/>
  <c r="I804" i="1" s="1"/>
  <c r="H805" i="1"/>
  <c r="I805" i="1" s="1"/>
  <c r="K805" i="1" s="1"/>
  <c r="H806" i="1"/>
  <c r="I806" i="1" s="1"/>
  <c r="J806" i="1" s="1"/>
  <c r="K806" i="1" s="1"/>
  <c r="H807" i="1"/>
  <c r="I807" i="1" s="1"/>
  <c r="J807" i="1" s="1"/>
  <c r="K807" i="1" s="1"/>
  <c r="H808" i="1"/>
  <c r="I808" i="1" s="1"/>
  <c r="H809" i="1"/>
  <c r="I809" i="1" s="1"/>
  <c r="K809" i="1" s="1"/>
  <c r="H810" i="1"/>
  <c r="I810" i="1" s="1"/>
  <c r="J810" i="1" s="1"/>
  <c r="H811" i="1"/>
  <c r="I811" i="1" s="1"/>
  <c r="J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K817" i="1" s="1"/>
  <c r="H818" i="1"/>
  <c r="I818" i="1" s="1"/>
  <c r="J818" i="1" s="1"/>
  <c r="H819" i="1"/>
  <c r="I819" i="1" s="1"/>
  <c r="J819" i="1" s="1"/>
  <c r="H820" i="1"/>
  <c r="I820" i="1" s="1"/>
  <c r="H821" i="1"/>
  <c r="I821" i="1" s="1"/>
  <c r="H822" i="1"/>
  <c r="I822" i="1" s="1"/>
  <c r="J822" i="1" s="1"/>
  <c r="K822" i="1" s="1"/>
  <c r="H823" i="1"/>
  <c r="I823" i="1" s="1"/>
  <c r="J823" i="1" s="1"/>
  <c r="K823" i="1" s="1"/>
  <c r="H824" i="1"/>
  <c r="I824" i="1" s="1"/>
  <c r="H825" i="1"/>
  <c r="I825" i="1" s="1"/>
  <c r="H826" i="1"/>
  <c r="I826" i="1" s="1"/>
  <c r="J826" i="1" s="1"/>
  <c r="H827" i="1"/>
  <c r="I827" i="1" s="1"/>
  <c r="J827" i="1" s="1"/>
  <c r="H828" i="1"/>
  <c r="I828" i="1" s="1"/>
  <c r="H829" i="1"/>
  <c r="I829" i="1" s="1"/>
  <c r="H830" i="1"/>
  <c r="I830" i="1" s="1"/>
  <c r="J830" i="1" s="1"/>
  <c r="H831" i="1"/>
  <c r="I831" i="1" s="1"/>
  <c r="J831" i="1" s="1"/>
  <c r="H832" i="1"/>
  <c r="I832" i="1" s="1"/>
  <c r="H833" i="1"/>
  <c r="I833" i="1" s="1"/>
  <c r="H834" i="1"/>
  <c r="I834" i="1" s="1"/>
  <c r="J834" i="1" s="1"/>
  <c r="H835" i="1"/>
  <c r="I835" i="1" s="1"/>
  <c r="J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K841" i="1" s="1"/>
  <c r="H842" i="1"/>
  <c r="I842" i="1" s="1"/>
  <c r="J842" i="1" s="1"/>
  <c r="H843" i="1"/>
  <c r="I843" i="1" s="1"/>
  <c r="J843" i="1" s="1"/>
  <c r="H844" i="1"/>
  <c r="I844" i="1" s="1"/>
  <c r="H845" i="1"/>
  <c r="I845" i="1" s="1"/>
  <c r="H846" i="1"/>
  <c r="I846" i="1" s="1"/>
  <c r="J846" i="1" s="1"/>
  <c r="H847" i="1"/>
  <c r="I847" i="1" s="1"/>
  <c r="J847" i="1" s="1"/>
  <c r="H848" i="1"/>
  <c r="I848" i="1" s="1"/>
  <c r="H849" i="1"/>
  <c r="I849" i="1" s="1"/>
  <c r="H850" i="1"/>
  <c r="I850" i="1" s="1"/>
  <c r="J850" i="1" s="1"/>
  <c r="H851" i="1"/>
  <c r="I851" i="1" s="1"/>
  <c r="J851" i="1" s="1"/>
  <c r="H852" i="1"/>
  <c r="I852" i="1" s="1"/>
  <c r="H853" i="1"/>
  <c r="I853" i="1" s="1"/>
  <c r="H854" i="1"/>
  <c r="I854" i="1" s="1"/>
  <c r="J854" i="1" s="1"/>
  <c r="K854" i="1" s="1"/>
  <c r="H855" i="1"/>
  <c r="I855" i="1" s="1"/>
  <c r="J855" i="1" s="1"/>
  <c r="K855" i="1" s="1"/>
  <c r="H856" i="1"/>
  <c r="I856" i="1" s="1"/>
  <c r="H857" i="1"/>
  <c r="I857" i="1" s="1"/>
  <c r="H858" i="1"/>
  <c r="I858" i="1" s="1"/>
  <c r="J858" i="1" s="1"/>
  <c r="H859" i="1"/>
  <c r="I859" i="1" s="1"/>
  <c r="J859" i="1" s="1"/>
  <c r="H860" i="1"/>
  <c r="I860" i="1" s="1"/>
  <c r="H861" i="1"/>
  <c r="I861" i="1" s="1"/>
  <c r="H862" i="1"/>
  <c r="I862" i="1" s="1"/>
  <c r="J862" i="1" s="1"/>
  <c r="H863" i="1"/>
  <c r="I863" i="1" s="1"/>
  <c r="J863" i="1" s="1"/>
  <c r="H864" i="1"/>
  <c r="I864" i="1" s="1"/>
  <c r="H865" i="1"/>
  <c r="I865" i="1" s="1"/>
  <c r="H866" i="1"/>
  <c r="I866" i="1" s="1"/>
  <c r="J866" i="1" s="1"/>
  <c r="H867" i="1"/>
  <c r="I867" i="1" s="1"/>
  <c r="J867" i="1" s="1"/>
  <c r="H868" i="1"/>
  <c r="I868" i="1" s="1"/>
  <c r="H869" i="1"/>
  <c r="I869" i="1" s="1"/>
  <c r="H870" i="1"/>
  <c r="I870" i="1" s="1"/>
  <c r="J870" i="1" s="1"/>
  <c r="K870" i="1" s="1"/>
  <c r="H871" i="1"/>
  <c r="I871" i="1" s="1"/>
  <c r="J871" i="1" s="1"/>
  <c r="K871" i="1" s="1"/>
  <c r="H872" i="1"/>
  <c r="I872" i="1" s="1"/>
  <c r="H873" i="1"/>
  <c r="I873" i="1" s="1"/>
  <c r="H874" i="1"/>
  <c r="I874" i="1" s="1"/>
  <c r="J874" i="1" s="1"/>
  <c r="H875" i="1"/>
  <c r="I875" i="1" s="1"/>
  <c r="J875" i="1" s="1"/>
  <c r="H876" i="1"/>
  <c r="I876" i="1" s="1"/>
  <c r="H877" i="1"/>
  <c r="I877" i="1" s="1"/>
  <c r="H878" i="1"/>
  <c r="I878" i="1" s="1"/>
  <c r="J878" i="1" s="1"/>
  <c r="H879" i="1"/>
  <c r="I879" i="1" s="1"/>
  <c r="J879" i="1" s="1"/>
  <c r="H880" i="1"/>
  <c r="I880" i="1" s="1"/>
  <c r="H881" i="1"/>
  <c r="I881" i="1" s="1"/>
  <c r="H882" i="1"/>
  <c r="I882" i="1" s="1"/>
  <c r="J882" i="1" s="1"/>
  <c r="H883" i="1"/>
  <c r="I883" i="1" s="1"/>
  <c r="H884" i="1"/>
  <c r="I884" i="1" s="1"/>
  <c r="H885" i="1"/>
  <c r="I885" i="1" s="1"/>
  <c r="H886" i="1"/>
  <c r="I886" i="1" s="1"/>
  <c r="J886" i="1" s="1"/>
  <c r="K886" i="1" s="1"/>
  <c r="H887" i="1"/>
  <c r="I887" i="1" s="1"/>
  <c r="J887" i="1" s="1"/>
  <c r="K887" i="1" s="1"/>
  <c r="H888" i="1"/>
  <c r="I888" i="1" s="1"/>
  <c r="H889" i="1"/>
  <c r="I889" i="1" s="1"/>
  <c r="H890" i="1"/>
  <c r="I890" i="1" s="1"/>
  <c r="J890" i="1" s="1"/>
  <c r="H891" i="1"/>
  <c r="I891" i="1" s="1"/>
  <c r="J891" i="1" s="1"/>
  <c r="H892" i="1"/>
  <c r="I892" i="1" s="1"/>
  <c r="H893" i="1"/>
  <c r="I893" i="1" s="1"/>
  <c r="H894" i="1"/>
  <c r="I894" i="1" s="1"/>
  <c r="J894" i="1" s="1"/>
  <c r="H895" i="1"/>
  <c r="I895" i="1" s="1"/>
  <c r="H896" i="1"/>
  <c r="I896" i="1" s="1"/>
  <c r="H897" i="1"/>
  <c r="I897" i="1" s="1"/>
  <c r="H898" i="1"/>
  <c r="I898" i="1" s="1"/>
  <c r="J898" i="1" s="1"/>
  <c r="H899" i="1"/>
  <c r="I899" i="1" s="1"/>
  <c r="J899" i="1" s="1"/>
  <c r="H900" i="1"/>
  <c r="I900" i="1" s="1"/>
  <c r="H901" i="1"/>
  <c r="I901" i="1" s="1"/>
  <c r="H902" i="1"/>
  <c r="I902" i="1" s="1"/>
  <c r="J902" i="1" s="1"/>
  <c r="K902" i="1" s="1"/>
  <c r="H903" i="1"/>
  <c r="I903" i="1" s="1"/>
  <c r="H904" i="1"/>
  <c r="I904" i="1" s="1"/>
  <c r="H905" i="1"/>
  <c r="I905" i="1" s="1"/>
  <c r="H906" i="1"/>
  <c r="I906" i="1" s="1"/>
  <c r="J906" i="1" s="1"/>
  <c r="H907" i="1"/>
  <c r="I907" i="1" s="1"/>
  <c r="J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J914" i="1" s="1"/>
  <c r="H915" i="1"/>
  <c r="I915" i="1" s="1"/>
  <c r="J915" i="1" s="1"/>
  <c r="H916" i="1"/>
  <c r="I916" i="1" s="1"/>
  <c r="H917" i="1"/>
  <c r="I917" i="1" s="1"/>
  <c r="H918" i="1"/>
  <c r="I918" i="1" s="1"/>
  <c r="J918" i="1" s="1"/>
  <c r="K918" i="1" s="1"/>
  <c r="H919" i="1"/>
  <c r="I919" i="1" s="1"/>
  <c r="J919" i="1" s="1"/>
  <c r="K919" i="1" s="1"/>
  <c r="H920" i="1"/>
  <c r="I920" i="1" s="1"/>
  <c r="H921" i="1"/>
  <c r="I921" i="1" s="1"/>
  <c r="H922" i="1"/>
  <c r="I922" i="1" s="1"/>
  <c r="J922" i="1" s="1"/>
  <c r="H923" i="1"/>
  <c r="I923" i="1" s="1"/>
  <c r="J923" i="1" s="1"/>
  <c r="H924" i="1"/>
  <c r="I924" i="1" s="1"/>
  <c r="H925" i="1"/>
  <c r="I925" i="1" s="1"/>
  <c r="H926" i="1"/>
  <c r="I926" i="1" s="1"/>
  <c r="J926" i="1" s="1"/>
  <c r="H927" i="1"/>
  <c r="I927" i="1" s="1"/>
  <c r="J927" i="1" s="1"/>
  <c r="H928" i="1"/>
  <c r="I928" i="1" s="1"/>
  <c r="H929" i="1"/>
  <c r="I929" i="1" s="1"/>
  <c r="H930" i="1"/>
  <c r="I930" i="1" s="1"/>
  <c r="J930" i="1" s="1"/>
  <c r="H931" i="1"/>
  <c r="I931" i="1" s="1"/>
  <c r="J931" i="1" s="1"/>
  <c r="H932" i="1"/>
  <c r="I932" i="1" s="1"/>
  <c r="H933" i="1"/>
  <c r="I933" i="1" s="1"/>
  <c r="H934" i="1"/>
  <c r="I934" i="1" s="1"/>
  <c r="J934" i="1" s="1"/>
  <c r="K934" i="1" s="1"/>
  <c r="H935" i="1"/>
  <c r="I935" i="1" s="1"/>
  <c r="J935" i="1" s="1"/>
  <c r="H936" i="1"/>
  <c r="I936" i="1" s="1"/>
  <c r="H937" i="1"/>
  <c r="I937" i="1" s="1"/>
  <c r="H938" i="1"/>
  <c r="I938" i="1" s="1"/>
  <c r="J938" i="1" s="1"/>
  <c r="H939" i="1"/>
  <c r="I939" i="1" s="1"/>
  <c r="H940" i="1"/>
  <c r="I940" i="1" s="1"/>
  <c r="H941" i="1"/>
  <c r="I941" i="1" s="1"/>
  <c r="H942" i="1"/>
  <c r="I942" i="1" s="1"/>
  <c r="J942" i="1" s="1"/>
  <c r="H943" i="1"/>
  <c r="I943" i="1" s="1"/>
  <c r="H944" i="1"/>
  <c r="I944" i="1" s="1"/>
  <c r="H945" i="1"/>
  <c r="I945" i="1" s="1"/>
  <c r="H946" i="1"/>
  <c r="I946" i="1" s="1"/>
  <c r="J946" i="1" s="1"/>
  <c r="H947" i="1"/>
  <c r="I947" i="1" s="1"/>
  <c r="H948" i="1"/>
  <c r="I948" i="1" s="1"/>
  <c r="H949" i="1"/>
  <c r="I949" i="1" s="1"/>
  <c r="H950" i="1"/>
  <c r="I950" i="1" s="1"/>
  <c r="J950" i="1" s="1"/>
  <c r="K950" i="1" s="1"/>
  <c r="H951" i="1"/>
  <c r="I951" i="1" s="1"/>
  <c r="H952" i="1"/>
  <c r="I952" i="1" s="1"/>
  <c r="H953" i="1"/>
  <c r="I953" i="1" s="1"/>
  <c r="H954" i="1"/>
  <c r="I954" i="1" s="1"/>
  <c r="J954" i="1" s="1"/>
  <c r="H955" i="1"/>
  <c r="I955" i="1" s="1"/>
  <c r="H956" i="1"/>
  <c r="I956" i="1" s="1"/>
  <c r="H957" i="1"/>
  <c r="I957" i="1" s="1"/>
  <c r="H958" i="1"/>
  <c r="I958" i="1" s="1"/>
  <c r="J958" i="1" s="1"/>
  <c r="H959" i="1"/>
  <c r="I959" i="1" s="1"/>
  <c r="J959" i="1" s="1"/>
  <c r="H960" i="1"/>
  <c r="I960" i="1" s="1"/>
  <c r="H961" i="1"/>
  <c r="I961" i="1" s="1"/>
  <c r="K961" i="1" s="1"/>
  <c r="H962" i="1"/>
  <c r="I962" i="1" s="1"/>
  <c r="J962" i="1" s="1"/>
  <c r="H963" i="1"/>
  <c r="I963" i="1" s="1"/>
  <c r="H964" i="1"/>
  <c r="I964" i="1" s="1"/>
  <c r="H965" i="1"/>
  <c r="I965" i="1" s="1"/>
  <c r="H966" i="1"/>
  <c r="I966" i="1" s="1"/>
  <c r="J966" i="1" s="1"/>
  <c r="K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J978" i="1" s="1"/>
  <c r="H979" i="1"/>
  <c r="I979" i="1" s="1"/>
  <c r="H980" i="1"/>
  <c r="I980" i="1" s="1"/>
  <c r="H981" i="1"/>
  <c r="I981" i="1" s="1"/>
  <c r="K981" i="1" s="1"/>
  <c r="H982" i="1"/>
  <c r="I982" i="1" s="1"/>
  <c r="J982" i="1" s="1"/>
  <c r="K982" i="1" s="1"/>
  <c r="H983" i="1"/>
  <c r="I983" i="1" s="1"/>
  <c r="H984" i="1"/>
  <c r="I984" i="1" s="1"/>
  <c r="H985" i="1"/>
  <c r="I985" i="1" s="1"/>
  <c r="H986" i="1"/>
  <c r="I986" i="1" s="1"/>
  <c r="J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J994" i="1" s="1"/>
  <c r="H995" i="1"/>
  <c r="I995" i="1" s="1"/>
  <c r="H996" i="1"/>
  <c r="I996" i="1" s="1"/>
  <c r="H997" i="1"/>
  <c r="I997" i="1" s="1"/>
  <c r="H998" i="1"/>
  <c r="I998" i="1" s="1"/>
  <c r="H999" i="1"/>
  <c r="I999" i="1" s="1"/>
  <c r="J999" i="1" s="1"/>
  <c r="H1000" i="1"/>
  <c r="I1000" i="1" s="1"/>
  <c r="H5" i="1"/>
  <c r="I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D5" i="1"/>
  <c r="G1001" i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I7" i="1"/>
  <c r="J7" i="1" s="1"/>
  <c r="I8" i="1"/>
  <c r="I9" i="1"/>
  <c r="I11" i="1"/>
  <c r="J11" i="1" s="1"/>
  <c r="I15" i="1"/>
  <c r="J15" i="1" s="1"/>
  <c r="I16" i="1"/>
  <c r="I19" i="1"/>
  <c r="J19" i="1" s="1"/>
  <c r="I23" i="1"/>
  <c r="I27" i="1"/>
  <c r="K832" i="1" l="1"/>
  <c r="K376" i="1"/>
  <c r="K336" i="1"/>
  <c r="K304" i="1"/>
  <c r="K272" i="1"/>
  <c r="K23" i="1"/>
  <c r="K539" i="1"/>
  <c r="K27" i="1"/>
  <c r="K16" i="1"/>
  <c r="K462" i="1"/>
  <c r="K30" i="1"/>
  <c r="K26" i="1"/>
  <c r="K22" i="1"/>
  <c r="J18" i="1"/>
  <c r="K18" i="1" s="1"/>
  <c r="J10" i="1"/>
  <c r="K10" i="1" s="1"/>
  <c r="K13" i="1"/>
  <c r="K257" i="1"/>
  <c r="J9" i="1"/>
  <c r="K9" i="1" s="1"/>
  <c r="K12" i="1"/>
  <c r="J8" i="1"/>
  <c r="K8" i="1" s="1"/>
  <c r="K19" i="1"/>
  <c r="K15" i="1"/>
  <c r="K11" i="1"/>
  <c r="K7" i="1"/>
  <c r="K649" i="1"/>
  <c r="K561" i="1"/>
  <c r="K5" i="1"/>
  <c r="K912" i="1"/>
  <c r="K696" i="1"/>
  <c r="K660" i="1"/>
  <c r="K648" i="1"/>
  <c r="K943" i="1"/>
  <c r="K427" i="1"/>
  <c r="K602" i="1"/>
  <c r="K321" i="1"/>
  <c r="K814" i="1"/>
  <c r="K216" i="1"/>
  <c r="K905" i="1"/>
  <c r="K853" i="1"/>
  <c r="K745" i="1"/>
  <c r="K413" i="1"/>
  <c r="K377" i="1"/>
  <c r="K56" i="1"/>
  <c r="K980" i="1"/>
  <c r="K540" i="1"/>
  <c r="K464" i="1"/>
  <c r="K448" i="1"/>
  <c r="K192" i="1"/>
  <c r="K88" i="1"/>
  <c r="U30" i="1"/>
  <c r="K916" i="1"/>
  <c r="K840" i="1"/>
  <c r="K828" i="1"/>
  <c r="K708" i="1"/>
  <c r="K664" i="1"/>
  <c r="K396" i="1"/>
  <c r="K292" i="1"/>
  <c r="K232" i="1"/>
  <c r="K204" i="1"/>
  <c r="K459" i="1"/>
  <c r="K439" i="1"/>
  <c r="K367" i="1"/>
  <c r="K347" i="1"/>
  <c r="K339" i="1"/>
  <c r="K335" i="1"/>
  <c r="K323" i="1"/>
  <c r="K291" i="1"/>
  <c r="U32" i="1"/>
  <c r="K322" i="1"/>
  <c r="K182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U31" i="1"/>
  <c r="K838" i="1"/>
  <c r="K247" i="1"/>
  <c r="K114" i="1"/>
  <c r="K638" i="1"/>
  <c r="K594" i="1"/>
  <c r="K965" i="1"/>
  <c r="K607" i="1"/>
  <c r="K403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358" i="1"/>
  <c r="K242" i="1"/>
  <c r="K631" i="1"/>
  <c r="K990" i="1"/>
  <c r="K885" i="1"/>
  <c r="K329" i="1"/>
  <c r="J743" i="1"/>
  <c r="K743" i="1" s="1"/>
  <c r="K454" i="1"/>
  <c r="K936" i="1"/>
  <c r="K792" i="1"/>
  <c r="K764" i="1"/>
  <c r="K720" i="1"/>
  <c r="K440" i="1"/>
  <c r="K332" i="1"/>
  <c r="K288" i="1"/>
  <c r="K248" i="1"/>
  <c r="K92" i="1"/>
  <c r="K84" i="1"/>
  <c r="K80" i="1"/>
  <c r="K76" i="1"/>
  <c r="K72" i="1"/>
  <c r="K68" i="1"/>
  <c r="K64" i="1"/>
  <c r="K60" i="1"/>
  <c r="K52" i="1"/>
  <c r="K48" i="1"/>
  <c r="K44" i="1"/>
  <c r="K40" i="1"/>
  <c r="K36" i="1"/>
  <c r="K32" i="1"/>
  <c r="K370" i="1"/>
  <c r="K967" i="1"/>
  <c r="K927" i="1"/>
  <c r="K879" i="1"/>
  <c r="K863" i="1"/>
  <c r="K847" i="1"/>
  <c r="K831" i="1"/>
  <c r="K799" i="1"/>
  <c r="K783" i="1"/>
  <c r="K735" i="1"/>
  <c r="K719" i="1"/>
  <c r="K639" i="1"/>
  <c r="K591" i="1"/>
  <c r="K359" i="1"/>
  <c r="J911" i="1"/>
  <c r="K911" i="1" s="1"/>
  <c r="J815" i="1"/>
  <c r="K815" i="1" s="1"/>
  <c r="J767" i="1"/>
  <c r="K767" i="1" s="1"/>
  <c r="J703" i="1"/>
  <c r="K703" i="1" s="1"/>
  <c r="J655" i="1"/>
  <c r="K655" i="1" s="1"/>
  <c r="K498" i="1"/>
  <c r="K285" i="1"/>
  <c r="K958" i="1"/>
  <c r="K942" i="1"/>
  <c r="K926" i="1"/>
  <c r="K894" i="1"/>
  <c r="K878" i="1"/>
  <c r="K862" i="1"/>
  <c r="K846" i="1"/>
  <c r="K830" i="1"/>
  <c r="K798" i="1"/>
  <c r="K782" i="1"/>
  <c r="K750" i="1"/>
  <c r="K734" i="1"/>
  <c r="K718" i="1"/>
  <c r="K686" i="1"/>
  <c r="K670" i="1"/>
  <c r="K546" i="1"/>
  <c r="K510" i="1"/>
  <c r="K338" i="1"/>
  <c r="K206" i="1"/>
  <c r="K170" i="1"/>
  <c r="J974" i="1"/>
  <c r="K974" i="1" s="1"/>
  <c r="J910" i="1"/>
  <c r="K910" i="1" s="1"/>
  <c r="K903" i="1"/>
  <c r="J895" i="1"/>
  <c r="K895" i="1" s="1"/>
  <c r="K839" i="1"/>
  <c r="J766" i="1"/>
  <c r="K766" i="1" s="1"/>
  <c r="J751" i="1"/>
  <c r="K751" i="1" s="1"/>
  <c r="J702" i="1"/>
  <c r="K702" i="1" s="1"/>
  <c r="J687" i="1"/>
  <c r="K687" i="1" s="1"/>
  <c r="J671" i="1"/>
  <c r="K671" i="1" s="1"/>
  <c r="J654" i="1"/>
  <c r="K654" i="1" s="1"/>
  <c r="K455" i="1"/>
  <c r="K282" i="1"/>
  <c r="J856" i="1"/>
  <c r="K856" i="1" s="1"/>
  <c r="J472" i="1"/>
  <c r="K472" i="1" s="1"/>
  <c r="J989" i="1"/>
  <c r="K989" i="1" s="1"/>
  <c r="J973" i="1"/>
  <c r="K973" i="1" s="1"/>
  <c r="J945" i="1"/>
  <c r="K945" i="1" s="1"/>
  <c r="J913" i="1"/>
  <c r="K913" i="1" s="1"/>
  <c r="J773" i="1"/>
  <c r="K773" i="1" s="1"/>
  <c r="J741" i="1"/>
  <c r="K741" i="1" s="1"/>
  <c r="J713" i="1"/>
  <c r="K713" i="1" s="1"/>
  <c r="J633" i="1"/>
  <c r="K633" i="1" s="1"/>
  <c r="J601" i="1"/>
  <c r="K601" i="1" s="1"/>
  <c r="J573" i="1"/>
  <c r="K573" i="1" s="1"/>
  <c r="J493" i="1"/>
  <c r="K493" i="1" s="1"/>
  <c r="J477" i="1"/>
  <c r="K477" i="1" s="1"/>
  <c r="J449" i="1"/>
  <c r="K449" i="1" s="1"/>
  <c r="J433" i="1"/>
  <c r="K433" i="1" s="1"/>
  <c r="J401" i="1"/>
  <c r="K401" i="1" s="1"/>
  <c r="J341" i="1"/>
  <c r="K341" i="1" s="1"/>
  <c r="J277" i="1"/>
  <c r="K277" i="1" s="1"/>
  <c r="J261" i="1"/>
  <c r="K261" i="1" s="1"/>
  <c r="J229" i="1"/>
  <c r="K229" i="1" s="1"/>
  <c r="J169" i="1"/>
  <c r="K169" i="1" s="1"/>
  <c r="J141" i="1"/>
  <c r="K141" i="1" s="1"/>
  <c r="J113" i="1"/>
  <c r="K113" i="1" s="1"/>
  <c r="J97" i="1"/>
  <c r="K97" i="1" s="1"/>
  <c r="J985" i="1"/>
  <c r="K985" i="1" s="1"/>
  <c r="J970" i="1"/>
  <c r="K970" i="1" s="1"/>
  <c r="J941" i="1"/>
  <c r="K941" i="1" s="1"/>
  <c r="J925" i="1"/>
  <c r="K925" i="1" s="1"/>
  <c r="J909" i="1"/>
  <c r="K909" i="1" s="1"/>
  <c r="J877" i="1"/>
  <c r="K877" i="1" s="1"/>
  <c r="J849" i="1"/>
  <c r="K849" i="1" s="1"/>
  <c r="J785" i="1"/>
  <c r="K785" i="1" s="1"/>
  <c r="J753" i="1"/>
  <c r="K753" i="1" s="1"/>
  <c r="J725" i="1"/>
  <c r="K725" i="1" s="1"/>
  <c r="J709" i="1"/>
  <c r="K709" i="1" s="1"/>
  <c r="J677" i="1"/>
  <c r="K677" i="1" s="1"/>
  <c r="J629" i="1"/>
  <c r="K629" i="1" s="1"/>
  <c r="J585" i="1"/>
  <c r="K585" i="1" s="1"/>
  <c r="J553" i="1"/>
  <c r="K553" i="1" s="1"/>
  <c r="J537" i="1"/>
  <c r="K537" i="1" s="1"/>
  <c r="J521" i="1"/>
  <c r="K521" i="1" s="1"/>
  <c r="J461" i="1"/>
  <c r="K461" i="1" s="1"/>
  <c r="J289" i="1"/>
  <c r="K289" i="1" s="1"/>
  <c r="J241" i="1"/>
  <c r="K241" i="1" s="1"/>
  <c r="J213" i="1"/>
  <c r="K213" i="1" s="1"/>
  <c r="J197" i="1"/>
  <c r="K197" i="1" s="1"/>
  <c r="J181" i="1"/>
  <c r="K181" i="1" s="1"/>
  <c r="J165" i="1"/>
  <c r="K165" i="1" s="1"/>
  <c r="J152" i="1"/>
  <c r="K152" i="1" s="1"/>
  <c r="J137" i="1"/>
  <c r="K137" i="1" s="1"/>
  <c r="J109" i="1"/>
  <c r="K109" i="1" s="1"/>
  <c r="J951" i="1"/>
  <c r="K951" i="1" s="1"/>
  <c r="J473" i="1"/>
  <c r="K473" i="1" s="1"/>
  <c r="K999" i="1"/>
  <c r="K935" i="1"/>
  <c r="K604" i="1"/>
  <c r="J993" i="1"/>
  <c r="K993" i="1" s="1"/>
  <c r="J969" i="1"/>
  <c r="K969" i="1" s="1"/>
  <c r="J953" i="1"/>
  <c r="K953" i="1" s="1"/>
  <c r="J937" i="1"/>
  <c r="K937" i="1" s="1"/>
  <c r="J921" i="1"/>
  <c r="K921" i="1" s="1"/>
  <c r="J889" i="1"/>
  <c r="K889" i="1" s="1"/>
  <c r="J873" i="1"/>
  <c r="K873" i="1" s="1"/>
  <c r="J857" i="1"/>
  <c r="K857" i="1" s="1"/>
  <c r="J845" i="1"/>
  <c r="K845" i="1" s="1"/>
  <c r="J829" i="1"/>
  <c r="K829" i="1" s="1"/>
  <c r="J813" i="1"/>
  <c r="K813" i="1" s="1"/>
  <c r="J797" i="1"/>
  <c r="K797" i="1" s="1"/>
  <c r="J765" i="1"/>
  <c r="K765" i="1" s="1"/>
  <c r="J749" i="1"/>
  <c r="K749" i="1" s="1"/>
  <c r="J733" i="1"/>
  <c r="K733" i="1" s="1"/>
  <c r="J721" i="1"/>
  <c r="K721" i="1" s="1"/>
  <c r="J705" i="1"/>
  <c r="K705" i="1" s="1"/>
  <c r="J689" i="1"/>
  <c r="K689" i="1" s="1"/>
  <c r="J673" i="1"/>
  <c r="K673" i="1" s="1"/>
  <c r="J641" i="1"/>
  <c r="K641" i="1" s="1"/>
  <c r="J625" i="1"/>
  <c r="K625" i="1" s="1"/>
  <c r="J609" i="1"/>
  <c r="K609" i="1" s="1"/>
  <c r="J597" i="1"/>
  <c r="K597" i="1" s="1"/>
  <c r="J581" i="1"/>
  <c r="K581" i="1" s="1"/>
  <c r="J565" i="1"/>
  <c r="K565" i="1" s="1"/>
  <c r="J549" i="1"/>
  <c r="K549" i="1" s="1"/>
  <c r="J533" i="1"/>
  <c r="K533" i="1" s="1"/>
  <c r="J517" i="1"/>
  <c r="K517" i="1" s="1"/>
  <c r="J485" i="1"/>
  <c r="K485" i="1" s="1"/>
  <c r="J441" i="1"/>
  <c r="K441" i="1" s="1"/>
  <c r="J393" i="1"/>
  <c r="K393" i="1" s="1"/>
  <c r="J361" i="1"/>
  <c r="K361" i="1" s="1"/>
  <c r="J345" i="1"/>
  <c r="K345" i="1" s="1"/>
  <c r="J269" i="1"/>
  <c r="K269" i="1" s="1"/>
  <c r="J253" i="1"/>
  <c r="K253" i="1" s="1"/>
  <c r="J237" i="1"/>
  <c r="K237" i="1" s="1"/>
  <c r="J221" i="1"/>
  <c r="K221" i="1" s="1"/>
  <c r="J209" i="1"/>
  <c r="K209" i="1" s="1"/>
  <c r="J193" i="1"/>
  <c r="K193" i="1" s="1"/>
  <c r="J177" i="1"/>
  <c r="K177" i="1" s="1"/>
  <c r="J161" i="1"/>
  <c r="K161" i="1" s="1"/>
  <c r="J149" i="1"/>
  <c r="K149" i="1" s="1"/>
  <c r="J133" i="1"/>
  <c r="K133" i="1" s="1"/>
  <c r="J120" i="1"/>
  <c r="K120" i="1" s="1"/>
  <c r="J105" i="1"/>
  <c r="K105" i="1" s="1"/>
  <c r="J991" i="1"/>
  <c r="K991" i="1" s="1"/>
  <c r="J983" i="1"/>
  <c r="K983" i="1" s="1"/>
  <c r="J979" i="1"/>
  <c r="K979" i="1" s="1"/>
  <c r="J971" i="1"/>
  <c r="K971" i="1" s="1"/>
  <c r="J963" i="1"/>
  <c r="K963" i="1" s="1"/>
  <c r="J572" i="1"/>
  <c r="K572" i="1" s="1"/>
  <c r="J409" i="1"/>
  <c r="K409" i="1" s="1"/>
  <c r="J301" i="1"/>
  <c r="K301" i="1" s="1"/>
  <c r="J897" i="1"/>
  <c r="K897" i="1" s="1"/>
  <c r="J697" i="1"/>
  <c r="K697" i="1" s="1"/>
  <c r="K353" i="1"/>
  <c r="J997" i="1"/>
  <c r="K997" i="1" s="1"/>
  <c r="J957" i="1"/>
  <c r="K957" i="1" s="1"/>
  <c r="J893" i="1"/>
  <c r="K893" i="1" s="1"/>
  <c r="J861" i="1"/>
  <c r="K861" i="1" s="1"/>
  <c r="J833" i="1"/>
  <c r="K833" i="1" s="1"/>
  <c r="J801" i="1"/>
  <c r="K801" i="1" s="1"/>
  <c r="J769" i="1"/>
  <c r="K769" i="1" s="1"/>
  <c r="J737" i="1"/>
  <c r="K737" i="1" s="1"/>
  <c r="J693" i="1"/>
  <c r="K693" i="1" s="1"/>
  <c r="J661" i="1"/>
  <c r="K661" i="1" s="1"/>
  <c r="J645" i="1"/>
  <c r="K645" i="1" s="1"/>
  <c r="J613" i="1"/>
  <c r="K613" i="1" s="1"/>
  <c r="J569" i="1"/>
  <c r="K569" i="1" s="1"/>
  <c r="K445" i="1"/>
  <c r="J429" i="1"/>
  <c r="K429" i="1" s="1"/>
  <c r="J397" i="1"/>
  <c r="K397" i="1" s="1"/>
  <c r="J381" i="1"/>
  <c r="K381" i="1" s="1"/>
  <c r="J349" i="1"/>
  <c r="K349" i="1" s="1"/>
  <c r="J337" i="1"/>
  <c r="K337" i="1" s="1"/>
  <c r="J305" i="1"/>
  <c r="K305" i="1" s="1"/>
  <c r="J273" i="1"/>
  <c r="K273" i="1" s="1"/>
  <c r="J225" i="1"/>
  <c r="K225" i="1" s="1"/>
  <c r="J121" i="1"/>
  <c r="K121" i="1" s="1"/>
  <c r="K959" i="1"/>
  <c r="J977" i="1"/>
  <c r="K977" i="1" s="1"/>
  <c r="J949" i="1"/>
  <c r="K949" i="1" s="1"/>
  <c r="J933" i="1"/>
  <c r="K933" i="1" s="1"/>
  <c r="J917" i="1"/>
  <c r="K917" i="1" s="1"/>
  <c r="J901" i="1"/>
  <c r="K901" i="1" s="1"/>
  <c r="J869" i="1"/>
  <c r="K869" i="1" s="1"/>
  <c r="J825" i="1"/>
  <c r="K825" i="1" s="1"/>
  <c r="J793" i="1"/>
  <c r="K793" i="1" s="1"/>
  <c r="J777" i="1"/>
  <c r="K777" i="1" s="1"/>
  <c r="J761" i="1"/>
  <c r="K761" i="1" s="1"/>
  <c r="J729" i="1"/>
  <c r="K729" i="1" s="1"/>
  <c r="J717" i="1"/>
  <c r="K717" i="1" s="1"/>
  <c r="J701" i="1"/>
  <c r="K701" i="1" s="1"/>
  <c r="J685" i="1"/>
  <c r="K685" i="1" s="1"/>
  <c r="J669" i="1"/>
  <c r="K669" i="1" s="1"/>
  <c r="J653" i="1"/>
  <c r="K653" i="1" s="1"/>
  <c r="J637" i="1"/>
  <c r="K637" i="1" s="1"/>
  <c r="J621" i="1"/>
  <c r="K621" i="1" s="1"/>
  <c r="K605" i="1"/>
  <c r="K593" i="1"/>
  <c r="J577" i="1"/>
  <c r="K577" i="1" s="1"/>
  <c r="J545" i="1"/>
  <c r="K545" i="1" s="1"/>
  <c r="J529" i="1"/>
  <c r="K529" i="1" s="1"/>
  <c r="J513" i="1"/>
  <c r="K513" i="1" s="1"/>
  <c r="K497" i="1"/>
  <c r="J469" i="1"/>
  <c r="K469" i="1" s="1"/>
  <c r="J437" i="1"/>
  <c r="K437" i="1" s="1"/>
  <c r="J421" i="1"/>
  <c r="K421" i="1" s="1"/>
  <c r="J405" i="1"/>
  <c r="K405" i="1" s="1"/>
  <c r="J389" i="1"/>
  <c r="K389" i="1" s="1"/>
  <c r="J373" i="1"/>
  <c r="K373" i="1" s="1"/>
  <c r="J357" i="1"/>
  <c r="K357" i="1" s="1"/>
  <c r="J344" i="1"/>
  <c r="K344" i="1" s="1"/>
  <c r="J313" i="1"/>
  <c r="K313" i="1" s="1"/>
  <c r="J297" i="1"/>
  <c r="K297" i="1" s="1"/>
  <c r="J281" i="1"/>
  <c r="K281" i="1" s="1"/>
  <c r="J265" i="1"/>
  <c r="K265" i="1" s="1"/>
  <c r="J249" i="1"/>
  <c r="K249" i="1" s="1"/>
  <c r="J233" i="1"/>
  <c r="K233" i="1" s="1"/>
  <c r="J217" i="1"/>
  <c r="K217" i="1" s="1"/>
  <c r="J205" i="1"/>
  <c r="K205" i="1" s="1"/>
  <c r="J189" i="1"/>
  <c r="K189" i="1" s="1"/>
  <c r="J173" i="1"/>
  <c r="K173" i="1" s="1"/>
  <c r="J157" i="1"/>
  <c r="K157" i="1" s="1"/>
  <c r="J145" i="1"/>
  <c r="K145" i="1" s="1"/>
  <c r="J129" i="1"/>
  <c r="K129" i="1" s="1"/>
  <c r="J117" i="1"/>
  <c r="K117" i="1" s="1"/>
  <c r="J101" i="1"/>
  <c r="K101" i="1" s="1"/>
  <c r="J955" i="1"/>
  <c r="K955" i="1" s="1"/>
  <c r="J947" i="1"/>
  <c r="K947" i="1" s="1"/>
  <c r="J939" i="1"/>
  <c r="K939" i="1" s="1"/>
  <c r="J489" i="1"/>
  <c r="K489" i="1" s="1"/>
  <c r="J425" i="1"/>
  <c r="K425" i="1" s="1"/>
  <c r="J365" i="1"/>
  <c r="K365" i="1" s="1"/>
  <c r="J317" i="1"/>
  <c r="K317" i="1" s="1"/>
  <c r="J998" i="1"/>
  <c r="K998" i="1" s="1"/>
  <c r="J929" i="1"/>
  <c r="K929" i="1" s="1"/>
  <c r="J881" i="1"/>
  <c r="K881" i="1" s="1"/>
  <c r="J865" i="1"/>
  <c r="K865" i="1" s="1"/>
  <c r="J837" i="1"/>
  <c r="K837" i="1" s="1"/>
  <c r="J821" i="1"/>
  <c r="K821" i="1" s="1"/>
  <c r="J789" i="1"/>
  <c r="K789" i="1" s="1"/>
  <c r="J757" i="1"/>
  <c r="K757" i="1" s="1"/>
  <c r="J728" i="1"/>
  <c r="K728" i="1" s="1"/>
  <c r="J681" i="1"/>
  <c r="K681" i="1" s="1"/>
  <c r="J665" i="1"/>
  <c r="K665" i="1" s="1"/>
  <c r="K617" i="1"/>
  <c r="J589" i="1"/>
  <c r="K589" i="1" s="1"/>
  <c r="J557" i="1"/>
  <c r="K557" i="1" s="1"/>
  <c r="J525" i="1"/>
  <c r="K525" i="1" s="1"/>
  <c r="J509" i="1"/>
  <c r="K509" i="1" s="1"/>
  <c r="K465" i="1"/>
  <c r="J385" i="1"/>
  <c r="K385" i="1" s="1"/>
  <c r="J369" i="1"/>
  <c r="K369" i="1" s="1"/>
  <c r="J325" i="1"/>
  <c r="K325" i="1" s="1"/>
  <c r="K293" i="1"/>
  <c r="J245" i="1"/>
  <c r="K245" i="1" s="1"/>
  <c r="J185" i="1"/>
  <c r="K185" i="1" s="1"/>
  <c r="J153" i="1"/>
  <c r="K153" i="1" s="1"/>
  <c r="J125" i="1"/>
  <c r="K125" i="1" s="1"/>
  <c r="J1000" i="1"/>
  <c r="K1000" i="1" s="1"/>
  <c r="J996" i="1"/>
  <c r="K996" i="1" s="1"/>
  <c r="J992" i="1"/>
  <c r="K992" i="1" s="1"/>
  <c r="J988" i="1"/>
  <c r="K988" i="1" s="1"/>
  <c r="J984" i="1"/>
  <c r="K984" i="1" s="1"/>
  <c r="J976" i="1"/>
  <c r="K976" i="1" s="1"/>
  <c r="J972" i="1"/>
  <c r="K972" i="1" s="1"/>
  <c r="J968" i="1"/>
  <c r="K968" i="1" s="1"/>
  <c r="J964" i="1"/>
  <c r="K964" i="1" s="1"/>
  <c r="J960" i="1"/>
  <c r="K960" i="1" s="1"/>
  <c r="J956" i="1"/>
  <c r="K956" i="1" s="1"/>
  <c r="J952" i="1"/>
  <c r="K952" i="1" s="1"/>
  <c r="J948" i="1"/>
  <c r="K948" i="1" s="1"/>
  <c r="J944" i="1"/>
  <c r="K944" i="1" s="1"/>
  <c r="J940" i="1"/>
  <c r="K940" i="1" s="1"/>
  <c r="J932" i="1"/>
  <c r="K932" i="1" s="1"/>
  <c r="J928" i="1"/>
  <c r="K928" i="1" s="1"/>
  <c r="J924" i="1"/>
  <c r="K924" i="1" s="1"/>
  <c r="J920" i="1"/>
  <c r="K920" i="1" s="1"/>
  <c r="J908" i="1"/>
  <c r="K908" i="1" s="1"/>
  <c r="J904" i="1"/>
  <c r="K904" i="1" s="1"/>
  <c r="J900" i="1"/>
  <c r="K900" i="1" s="1"/>
  <c r="J896" i="1"/>
  <c r="K896" i="1" s="1"/>
  <c r="J892" i="1"/>
  <c r="K892" i="1" s="1"/>
  <c r="J888" i="1"/>
  <c r="K888" i="1" s="1"/>
  <c r="J884" i="1"/>
  <c r="K884" i="1" s="1"/>
  <c r="J880" i="1"/>
  <c r="K880" i="1" s="1"/>
  <c r="J876" i="1"/>
  <c r="K876" i="1" s="1"/>
  <c r="J872" i="1"/>
  <c r="K872" i="1" s="1"/>
  <c r="J868" i="1"/>
  <c r="K868" i="1" s="1"/>
  <c r="J864" i="1"/>
  <c r="K864" i="1" s="1"/>
  <c r="J860" i="1"/>
  <c r="K860" i="1" s="1"/>
  <c r="J852" i="1"/>
  <c r="K852" i="1" s="1"/>
  <c r="J848" i="1"/>
  <c r="K848" i="1" s="1"/>
  <c r="J844" i="1"/>
  <c r="K844" i="1" s="1"/>
  <c r="J836" i="1"/>
  <c r="K836" i="1" s="1"/>
  <c r="J824" i="1"/>
  <c r="K824" i="1" s="1"/>
  <c r="J820" i="1"/>
  <c r="K820" i="1" s="1"/>
  <c r="J816" i="1"/>
  <c r="K816" i="1" s="1"/>
  <c r="J812" i="1"/>
  <c r="K812" i="1" s="1"/>
  <c r="J808" i="1"/>
  <c r="K808" i="1" s="1"/>
  <c r="J804" i="1"/>
  <c r="K804" i="1" s="1"/>
  <c r="J800" i="1"/>
  <c r="K800" i="1" s="1"/>
  <c r="J796" i="1"/>
  <c r="K796" i="1" s="1"/>
  <c r="J788" i="1"/>
  <c r="K788" i="1" s="1"/>
  <c r="J784" i="1"/>
  <c r="K784" i="1" s="1"/>
  <c r="J780" i="1"/>
  <c r="K780" i="1" s="1"/>
  <c r="J776" i="1"/>
  <c r="K776" i="1" s="1"/>
  <c r="J772" i="1"/>
  <c r="K772" i="1" s="1"/>
  <c r="J768" i="1"/>
  <c r="K768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4" i="1"/>
  <c r="K724" i="1" s="1"/>
  <c r="J716" i="1"/>
  <c r="K716" i="1" s="1"/>
  <c r="J712" i="1"/>
  <c r="K712" i="1" s="1"/>
  <c r="J704" i="1"/>
  <c r="K704" i="1" s="1"/>
  <c r="J700" i="1"/>
  <c r="K700" i="1" s="1"/>
  <c r="J692" i="1"/>
  <c r="K692" i="1" s="1"/>
  <c r="J688" i="1"/>
  <c r="K688" i="1" s="1"/>
  <c r="J684" i="1"/>
  <c r="K684" i="1" s="1"/>
  <c r="J680" i="1"/>
  <c r="K680" i="1" s="1"/>
  <c r="J676" i="1"/>
  <c r="K676" i="1" s="1"/>
  <c r="J672" i="1"/>
  <c r="K672" i="1" s="1"/>
  <c r="J668" i="1"/>
  <c r="K668" i="1" s="1"/>
  <c r="J656" i="1"/>
  <c r="K656" i="1" s="1"/>
  <c r="J652" i="1"/>
  <c r="K652" i="1" s="1"/>
  <c r="J644" i="1"/>
  <c r="K644" i="1" s="1"/>
  <c r="J640" i="1"/>
  <c r="K640" i="1" s="1"/>
  <c r="J636" i="1"/>
  <c r="K636" i="1" s="1"/>
  <c r="J632" i="1"/>
  <c r="K632" i="1" s="1"/>
  <c r="J628" i="1"/>
  <c r="K628" i="1" s="1"/>
  <c r="J624" i="1"/>
  <c r="K624" i="1" s="1"/>
  <c r="J620" i="1"/>
  <c r="K620" i="1" s="1"/>
  <c r="J616" i="1"/>
  <c r="K616" i="1" s="1"/>
  <c r="J608" i="1"/>
  <c r="K608" i="1" s="1"/>
  <c r="J596" i="1"/>
  <c r="K596" i="1" s="1"/>
  <c r="J592" i="1"/>
  <c r="K592" i="1" s="1"/>
  <c r="J584" i="1"/>
  <c r="K584" i="1" s="1"/>
  <c r="K580" i="1"/>
  <c r="J576" i="1"/>
  <c r="K576" i="1" s="1"/>
  <c r="J568" i="1"/>
  <c r="K568" i="1" s="1"/>
  <c r="K564" i="1"/>
  <c r="J560" i="1"/>
  <c r="K560" i="1" s="1"/>
  <c r="K556" i="1"/>
  <c r="J552" i="1"/>
  <c r="K552" i="1" s="1"/>
  <c r="K548" i="1"/>
  <c r="J544" i="1"/>
  <c r="K544" i="1" s="1"/>
  <c r="K536" i="1"/>
  <c r="J532" i="1"/>
  <c r="K532" i="1" s="1"/>
  <c r="J524" i="1"/>
  <c r="K524" i="1" s="1"/>
  <c r="K520" i="1"/>
  <c r="J516" i="1"/>
  <c r="K516" i="1" s="1"/>
  <c r="K512" i="1"/>
  <c r="J508" i="1"/>
  <c r="K508" i="1" s="1"/>
  <c r="J504" i="1"/>
  <c r="K504" i="1" s="1"/>
  <c r="J500" i="1"/>
  <c r="K500" i="1" s="1"/>
  <c r="J496" i="1"/>
  <c r="K496" i="1" s="1"/>
  <c r="J492" i="1"/>
  <c r="K492" i="1" s="1"/>
  <c r="J488" i="1"/>
  <c r="K488" i="1" s="1"/>
  <c r="J484" i="1"/>
  <c r="K484" i="1" s="1"/>
  <c r="J480" i="1"/>
  <c r="K480" i="1" s="1"/>
  <c r="J476" i="1"/>
  <c r="K476" i="1" s="1"/>
  <c r="J468" i="1"/>
  <c r="K468" i="1" s="1"/>
  <c r="K460" i="1"/>
  <c r="J456" i="1"/>
  <c r="K456" i="1" s="1"/>
  <c r="J452" i="1"/>
  <c r="K452" i="1" s="1"/>
  <c r="J444" i="1"/>
  <c r="K444" i="1" s="1"/>
  <c r="J436" i="1"/>
  <c r="K436" i="1" s="1"/>
  <c r="K432" i="1"/>
  <c r="J428" i="1"/>
  <c r="K428" i="1" s="1"/>
  <c r="J424" i="1"/>
  <c r="K424" i="1" s="1"/>
  <c r="J420" i="1"/>
  <c r="K420" i="1" s="1"/>
  <c r="J416" i="1"/>
  <c r="K416" i="1" s="1"/>
  <c r="J412" i="1"/>
  <c r="K412" i="1" s="1"/>
  <c r="J408" i="1"/>
  <c r="K408" i="1" s="1"/>
  <c r="J404" i="1"/>
  <c r="K404" i="1" s="1"/>
  <c r="J400" i="1"/>
  <c r="K400" i="1" s="1"/>
  <c r="J392" i="1"/>
  <c r="K392" i="1" s="1"/>
  <c r="K388" i="1"/>
  <c r="J384" i="1"/>
  <c r="K384" i="1" s="1"/>
  <c r="K380" i="1"/>
  <c r="K372" i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0" i="1"/>
  <c r="K300" i="1" s="1"/>
  <c r="J296" i="1"/>
  <c r="K296" i="1" s="1"/>
  <c r="J284" i="1"/>
  <c r="K284" i="1" s="1"/>
  <c r="K280" i="1"/>
  <c r="J276" i="1"/>
  <c r="K276" i="1" s="1"/>
  <c r="J268" i="1"/>
  <c r="K268" i="1" s="1"/>
  <c r="K264" i="1"/>
  <c r="J260" i="1"/>
  <c r="K260" i="1" s="1"/>
  <c r="K256" i="1"/>
  <c r="J252" i="1"/>
  <c r="K252" i="1" s="1"/>
  <c r="J244" i="1"/>
  <c r="K244" i="1" s="1"/>
  <c r="J240" i="1"/>
  <c r="K240" i="1" s="1"/>
  <c r="K236" i="1"/>
  <c r="J228" i="1"/>
  <c r="K228" i="1" s="1"/>
  <c r="J224" i="1"/>
  <c r="K224" i="1" s="1"/>
  <c r="J220" i="1"/>
  <c r="K220" i="1" s="1"/>
  <c r="J212" i="1"/>
  <c r="K212" i="1" s="1"/>
  <c r="J208" i="1"/>
  <c r="K208" i="1" s="1"/>
  <c r="J200" i="1"/>
  <c r="K200" i="1" s="1"/>
  <c r="J196" i="1"/>
  <c r="K196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48" i="1"/>
  <c r="K148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16" i="1"/>
  <c r="K116" i="1" s="1"/>
  <c r="J112" i="1"/>
  <c r="K112" i="1" s="1"/>
  <c r="J108" i="1"/>
  <c r="K108" i="1" s="1"/>
  <c r="J104" i="1"/>
  <c r="K104" i="1" s="1"/>
  <c r="J100" i="1"/>
  <c r="K100" i="1" s="1"/>
  <c r="J96" i="1"/>
  <c r="K96" i="1" s="1"/>
  <c r="J995" i="1"/>
  <c r="K995" i="1" s="1"/>
  <c r="J987" i="1"/>
  <c r="K987" i="1" s="1"/>
  <c r="J975" i="1"/>
  <c r="K975" i="1" s="1"/>
  <c r="J612" i="1"/>
  <c r="K612" i="1" s="1"/>
  <c r="J600" i="1"/>
  <c r="K600" i="1" s="1"/>
  <c r="J588" i="1"/>
  <c r="K588" i="1" s="1"/>
  <c r="J541" i="1"/>
  <c r="K541" i="1" s="1"/>
  <c r="J528" i="1"/>
  <c r="K528" i="1" s="1"/>
  <c r="J505" i="1"/>
  <c r="K505" i="1" s="1"/>
  <c r="J481" i="1"/>
  <c r="K481" i="1" s="1"/>
  <c r="J453" i="1"/>
  <c r="K453" i="1" s="1"/>
  <c r="J417" i="1"/>
  <c r="K417" i="1" s="1"/>
  <c r="J340" i="1"/>
  <c r="K340" i="1" s="1"/>
  <c r="J309" i="1"/>
  <c r="K309" i="1" s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J623" i="1"/>
  <c r="K623" i="1" s="1"/>
  <c r="J615" i="1"/>
  <c r="K615" i="1" s="1"/>
  <c r="J611" i="1"/>
  <c r="K611" i="1" s="1"/>
  <c r="J599" i="1"/>
  <c r="K599" i="1" s="1"/>
  <c r="J595" i="1"/>
  <c r="K595" i="1" s="1"/>
  <c r="J583" i="1"/>
  <c r="K583" i="1" s="1"/>
  <c r="J579" i="1"/>
  <c r="K579" i="1" s="1"/>
  <c r="J575" i="1"/>
  <c r="K575" i="1" s="1"/>
  <c r="J567" i="1"/>
  <c r="K567" i="1" s="1"/>
  <c r="J563" i="1"/>
  <c r="K563" i="1" s="1"/>
  <c r="J559" i="1"/>
  <c r="K559" i="1" s="1"/>
  <c r="J551" i="1"/>
  <c r="K551" i="1" s="1"/>
  <c r="J547" i="1"/>
  <c r="K547" i="1" s="1"/>
  <c r="J543" i="1"/>
  <c r="K543" i="1" s="1"/>
  <c r="J535" i="1"/>
  <c r="K535" i="1" s="1"/>
  <c r="J531" i="1"/>
  <c r="K531" i="1" s="1"/>
  <c r="J527" i="1"/>
  <c r="K527" i="1" s="1"/>
  <c r="J523" i="1"/>
  <c r="K523" i="1" s="1"/>
  <c r="J515" i="1"/>
  <c r="K515" i="1" s="1"/>
  <c r="J511" i="1"/>
  <c r="K511" i="1" s="1"/>
  <c r="J507" i="1"/>
  <c r="K507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1" i="1"/>
  <c r="K471" i="1" s="1"/>
  <c r="J467" i="1"/>
  <c r="K467" i="1" s="1"/>
  <c r="J463" i="1"/>
  <c r="K463" i="1" s="1"/>
  <c r="J451" i="1"/>
  <c r="K451" i="1" s="1"/>
  <c r="J447" i="1"/>
  <c r="K447" i="1" s="1"/>
  <c r="J443" i="1"/>
  <c r="K443" i="1" s="1"/>
  <c r="J435" i="1"/>
  <c r="K435" i="1" s="1"/>
  <c r="J431" i="1"/>
  <c r="K431" i="1" s="1"/>
  <c r="J423" i="1"/>
  <c r="K423" i="1" s="1"/>
  <c r="J419" i="1"/>
  <c r="K419" i="1" s="1"/>
  <c r="J415" i="1"/>
  <c r="K415" i="1" s="1"/>
  <c r="J407" i="1"/>
  <c r="K407" i="1" s="1"/>
  <c r="J399" i="1"/>
  <c r="K399" i="1" s="1"/>
  <c r="J395" i="1"/>
  <c r="K395" i="1" s="1"/>
  <c r="J387" i="1"/>
  <c r="K387" i="1" s="1"/>
  <c r="J383" i="1"/>
  <c r="K383" i="1" s="1"/>
  <c r="J379" i="1"/>
  <c r="K379" i="1" s="1"/>
  <c r="J375" i="1"/>
  <c r="K375" i="1" s="1"/>
  <c r="J371" i="1"/>
  <c r="K371" i="1" s="1"/>
  <c r="J363" i="1"/>
  <c r="K363" i="1" s="1"/>
  <c r="J355" i="1"/>
  <c r="K355" i="1" s="1"/>
  <c r="J351" i="1"/>
  <c r="K351" i="1" s="1"/>
  <c r="J343" i="1"/>
  <c r="K343" i="1" s="1"/>
  <c r="J331" i="1"/>
  <c r="K331" i="1" s="1"/>
  <c r="J327" i="1"/>
  <c r="K327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K267" i="1" s="1"/>
  <c r="J263" i="1"/>
  <c r="K263" i="1" s="1"/>
  <c r="J259" i="1"/>
  <c r="K259" i="1" s="1"/>
  <c r="J255" i="1"/>
  <c r="K255" i="1" s="1"/>
  <c r="J251" i="1"/>
  <c r="K251" i="1" s="1"/>
  <c r="J243" i="1"/>
  <c r="K243" i="1" s="1"/>
  <c r="J239" i="1"/>
  <c r="K239" i="1" s="1"/>
  <c r="J235" i="1"/>
  <c r="K235" i="1" s="1"/>
  <c r="J227" i="1"/>
  <c r="K227" i="1" s="1"/>
  <c r="K223" i="1"/>
  <c r="J219" i="1"/>
  <c r="K219" i="1" s="1"/>
  <c r="J215" i="1"/>
  <c r="K215" i="1" s="1"/>
  <c r="J207" i="1"/>
  <c r="K207" i="1" s="1"/>
  <c r="J195" i="1"/>
  <c r="K195" i="1" s="1"/>
  <c r="K191" i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1" i="1"/>
  <c r="J123" i="1"/>
  <c r="K123" i="1" s="1"/>
  <c r="J115" i="1"/>
  <c r="K115" i="1" s="1"/>
  <c r="J107" i="1"/>
  <c r="K107" i="1" s="1"/>
  <c r="J99" i="1"/>
  <c r="K99" i="1" s="1"/>
  <c r="J199" i="1"/>
  <c r="K199" i="1" s="1"/>
  <c r="J175" i="1"/>
  <c r="K175" i="1" s="1"/>
  <c r="J159" i="1"/>
  <c r="K159" i="1" s="1"/>
  <c r="J143" i="1"/>
  <c r="K143" i="1" s="1"/>
  <c r="J127" i="1"/>
  <c r="K127" i="1" s="1"/>
  <c r="J111" i="1"/>
  <c r="K111" i="1" s="1"/>
  <c r="J95" i="1"/>
  <c r="K95" i="1" s="1"/>
  <c r="K603" i="1"/>
  <c r="K571" i="1"/>
  <c r="K411" i="1"/>
  <c r="K994" i="1"/>
  <c r="K986" i="1"/>
  <c r="K978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22" i="1"/>
  <c r="J610" i="1"/>
  <c r="K610" i="1" s="1"/>
  <c r="J606" i="1"/>
  <c r="K606" i="1" s="1"/>
  <c r="J598" i="1"/>
  <c r="K598" i="1" s="1"/>
  <c r="J590" i="1"/>
  <c r="K590" i="1" s="1"/>
  <c r="J586" i="1"/>
  <c r="K586" i="1" s="1"/>
  <c r="J582" i="1"/>
  <c r="K582" i="1" s="1"/>
  <c r="J578" i="1"/>
  <c r="K578" i="1" s="1"/>
  <c r="J574" i="1"/>
  <c r="K574" i="1" s="1"/>
  <c r="J570" i="1"/>
  <c r="K570" i="1" s="1"/>
  <c r="J566" i="1"/>
  <c r="K566" i="1" s="1"/>
  <c r="J562" i="1"/>
  <c r="K562" i="1" s="1"/>
  <c r="J558" i="1"/>
  <c r="K558" i="1" s="1"/>
  <c r="J554" i="1"/>
  <c r="K554" i="1" s="1"/>
  <c r="J550" i="1"/>
  <c r="K550" i="1" s="1"/>
  <c r="J542" i="1"/>
  <c r="K542" i="1" s="1"/>
  <c r="J538" i="1"/>
  <c r="K538" i="1" s="1"/>
  <c r="J534" i="1"/>
  <c r="K534" i="1" s="1"/>
  <c r="J530" i="1"/>
  <c r="K530" i="1" s="1"/>
  <c r="J526" i="1"/>
  <c r="K526" i="1" s="1"/>
  <c r="J522" i="1"/>
  <c r="K522" i="1" s="1"/>
  <c r="J514" i="1"/>
  <c r="K514" i="1" s="1"/>
  <c r="J506" i="1"/>
  <c r="K506" i="1" s="1"/>
  <c r="J502" i="1"/>
  <c r="K502" i="1" s="1"/>
  <c r="J494" i="1"/>
  <c r="K494" i="1" s="1"/>
  <c r="J490" i="1"/>
  <c r="K490" i="1" s="1"/>
  <c r="J486" i="1"/>
  <c r="K486" i="1" s="1"/>
  <c r="J482" i="1"/>
  <c r="K482" i="1" s="1"/>
  <c r="J478" i="1"/>
  <c r="K478" i="1" s="1"/>
  <c r="J474" i="1"/>
  <c r="K474" i="1" s="1"/>
  <c r="J470" i="1"/>
  <c r="K470" i="1" s="1"/>
  <c r="J466" i="1"/>
  <c r="K466" i="1" s="1"/>
  <c r="J458" i="1"/>
  <c r="K458" i="1" s="1"/>
  <c r="J450" i="1"/>
  <c r="K450" i="1" s="1"/>
  <c r="J446" i="1"/>
  <c r="K446" i="1" s="1"/>
  <c r="J442" i="1"/>
  <c r="K442" i="1" s="1"/>
  <c r="J438" i="1"/>
  <c r="K438" i="1" s="1"/>
  <c r="J430" i="1"/>
  <c r="K430" i="1" s="1"/>
  <c r="J426" i="1"/>
  <c r="K426" i="1" s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K394" i="1" s="1"/>
  <c r="J386" i="1"/>
  <c r="K386" i="1" s="1"/>
  <c r="J382" i="1"/>
  <c r="K382" i="1" s="1"/>
  <c r="J378" i="1"/>
  <c r="K378" i="1" s="1"/>
  <c r="J374" i="1"/>
  <c r="K374" i="1" s="1"/>
  <c r="J366" i="1"/>
  <c r="K366" i="1" s="1"/>
  <c r="J362" i="1"/>
  <c r="K362" i="1" s="1"/>
  <c r="J354" i="1"/>
  <c r="K354" i="1" s="1"/>
  <c r="J350" i="1"/>
  <c r="K350" i="1" s="1"/>
  <c r="J346" i="1"/>
  <c r="K346" i="1" s="1"/>
  <c r="J342" i="1"/>
  <c r="K342" i="1" s="1"/>
  <c r="J334" i="1"/>
  <c r="K334" i="1" s="1"/>
  <c r="J330" i="1"/>
  <c r="K330" i="1" s="1"/>
  <c r="J326" i="1"/>
  <c r="K326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38" i="1"/>
  <c r="K238" i="1" s="1"/>
  <c r="J234" i="1"/>
  <c r="K234" i="1" s="1"/>
  <c r="J230" i="1"/>
  <c r="K230" i="1" s="1"/>
  <c r="J222" i="1"/>
  <c r="K222" i="1" s="1"/>
  <c r="K218" i="1"/>
  <c r="J214" i="1"/>
  <c r="K214" i="1" s="1"/>
  <c r="K210" i="1"/>
  <c r="J202" i="1"/>
  <c r="K202" i="1" s="1"/>
  <c r="J194" i="1"/>
  <c r="K194" i="1" s="1"/>
  <c r="J190" i="1"/>
  <c r="K190" i="1" s="1"/>
  <c r="K186" i="1"/>
  <c r="K178" i="1"/>
  <c r="J174" i="1"/>
  <c r="K174" i="1" s="1"/>
  <c r="J166" i="1"/>
  <c r="K166" i="1" s="1"/>
  <c r="K162" i="1"/>
  <c r="J158" i="1"/>
  <c r="K158" i="1" s="1"/>
  <c r="J150" i="1"/>
  <c r="K150" i="1" s="1"/>
  <c r="K146" i="1"/>
  <c r="J142" i="1"/>
  <c r="K142" i="1" s="1"/>
  <c r="J134" i="1"/>
  <c r="K134" i="1" s="1"/>
  <c r="K130" i="1"/>
  <c r="J126" i="1"/>
  <c r="K126" i="1" s="1"/>
  <c r="J118" i="1"/>
  <c r="K118" i="1" s="1"/>
  <c r="J110" i="1"/>
  <c r="K110" i="1" s="1"/>
  <c r="J102" i="1"/>
  <c r="K102" i="1" s="1"/>
  <c r="K98" i="1"/>
  <c r="J614" i="1"/>
  <c r="K614" i="1" s="1"/>
  <c r="J231" i="1"/>
  <c r="K231" i="1" s="1"/>
  <c r="J198" i="1"/>
  <c r="K198" i="1" s="1"/>
  <c r="J183" i="1"/>
  <c r="K183" i="1" s="1"/>
  <c r="J154" i="1"/>
  <c r="K154" i="1" s="1"/>
  <c r="J138" i="1"/>
  <c r="K138" i="1" s="1"/>
  <c r="J122" i="1"/>
  <c r="K122" i="1" s="1"/>
  <c r="J106" i="1"/>
  <c r="K106" i="1" s="1"/>
  <c r="K519" i="1"/>
  <c r="K434" i="1"/>
  <c r="K391" i="1"/>
  <c r="J618" i="1"/>
  <c r="K618" i="1" s="1"/>
  <c r="J226" i="1"/>
  <c r="K226" i="1" s="1"/>
  <c r="J211" i="1"/>
  <c r="K211" i="1" s="1"/>
  <c r="J203" i="1"/>
  <c r="K203" i="1" s="1"/>
  <c r="J167" i="1"/>
  <c r="K167" i="1" s="1"/>
  <c r="J151" i="1"/>
  <c r="K151" i="1" s="1"/>
  <c r="J135" i="1"/>
  <c r="K135" i="1" s="1"/>
  <c r="J119" i="1"/>
  <c r="K119" i="1" s="1"/>
  <c r="J103" i="1"/>
  <c r="K103" i="1" s="1"/>
  <c r="K619" i="1"/>
  <c r="K587" i="1"/>
  <c r="K555" i="1"/>
  <c r="K518" i="1"/>
  <c r="K475" i="1"/>
  <c r="K390" i="1"/>
  <c r="S30" i="1"/>
  <c r="S27" i="1"/>
  <c r="J1001" i="1" l="1"/>
  <c r="U33" i="1"/>
  <c r="S28" i="1"/>
  <c r="K131" i="1"/>
  <c r="K1001" i="1" s="1"/>
  <c r="G1002" i="1" s="1"/>
</calcChain>
</file>

<file path=xl/sharedStrings.xml><?xml version="1.0" encoding="utf-8"?>
<sst xmlns="http://schemas.openxmlformats.org/spreadsheetml/2006/main" count="2378" uniqueCount="317">
  <si>
    <t>No</t>
  </si>
  <si>
    <t>Total</t>
  </si>
  <si>
    <t>Kode Produk</t>
  </si>
  <si>
    <t>Nama Produk</t>
  </si>
  <si>
    <t>Harga Satuan</t>
  </si>
  <si>
    <t>Diskon</t>
  </si>
  <si>
    <t>Kode Pelanggan</t>
  </si>
  <si>
    <t>Nama Pelanggan</t>
  </si>
  <si>
    <t>Tanggal</t>
  </si>
  <si>
    <t>Total Penjualan</t>
  </si>
  <si>
    <t>Penjualan Bersih</t>
  </si>
  <si>
    <t>Rata Rata Penjualan Harian</t>
  </si>
  <si>
    <t>NF-01</t>
  </si>
  <si>
    <t>CT-03</t>
  </si>
  <si>
    <t>Kode</t>
  </si>
  <si>
    <t>Nama</t>
  </si>
  <si>
    <t>AN-02</t>
  </si>
  <si>
    <t>Toko Anton</t>
  </si>
  <si>
    <t>Toko Nofri</t>
  </si>
  <si>
    <t>Toko Central</t>
  </si>
  <si>
    <t>B-05</t>
  </si>
  <si>
    <t>B-10</t>
  </si>
  <si>
    <t>P-5</t>
  </si>
  <si>
    <t>P-10</t>
  </si>
  <si>
    <t>Besi 5 Meter</t>
  </si>
  <si>
    <t>Besi 10 Meter</t>
  </si>
  <si>
    <t>Pipa 5 Meter</t>
  </si>
  <si>
    <t>Pipa 10 Meter</t>
  </si>
  <si>
    <t>Isi Nama Pelanggan, Nama Produk, Harga Satuan (Gunakan kode VLOOKUP)</t>
  </si>
  <si>
    <t>Isi Total Penjualan (Rumus Perkalian)</t>
  </si>
  <si>
    <t>Jika qty pembelian diatas 200, maka diskon 10%, jika diatas 500, maka 20% (Gunakan Rumus IF)</t>
  </si>
  <si>
    <t>Isi Penjualan Bersih (Rumus Perkalian)</t>
  </si>
  <si>
    <t>Totalkan semua Qty dan Penjualan Bersih (, dan Rata Rata kan (Rumus Pembagian).</t>
  </si>
  <si>
    <t>Qty</t>
  </si>
  <si>
    <t>n</t>
  </si>
  <si>
    <t xml:space="preserve">Daftar Penjualan 10 Hari Terakhir
Toko Bangunan Sukses Bersama
</t>
  </si>
  <si>
    <t>Pembelian 300 pcs</t>
  </si>
  <si>
    <t>Pembelian 200 pcs</t>
  </si>
  <si>
    <t>Penjualan Besar</t>
  </si>
  <si>
    <t>Under 200</t>
  </si>
  <si>
    <t>Truk</t>
  </si>
  <si>
    <t>No.</t>
  </si>
  <si>
    <t>Nomor Pegawai</t>
  </si>
  <si>
    <t>Tahun Masuk</t>
  </si>
  <si>
    <t>Divisi Pekerjaan</t>
  </si>
  <si>
    <t>Status</t>
  </si>
  <si>
    <t>2 Kode didepan menunjukkan kode tahun masuk perusahaan</t>
  </si>
  <si>
    <t>22 = Tahun 2022</t>
  </si>
  <si>
    <t>21 = Tahun 2021</t>
  </si>
  <si>
    <t>20 = Tahun 2020</t>
  </si>
  <si>
    <t>dst</t>
  </si>
  <si>
    <t>2 Kode Ditengah menunjukkan kode divisi pekerjaaan</t>
  </si>
  <si>
    <t>AK = Akuntansi</t>
  </si>
  <si>
    <t>FN = Finance</t>
  </si>
  <si>
    <t>HR = HRD</t>
  </si>
  <si>
    <t>2 Kode akhir menunjukkan status kepegawaian</t>
  </si>
  <si>
    <t>01 = Pegawai Tetap</t>
  </si>
  <si>
    <t>02 = Pegawai Kontrak</t>
  </si>
  <si>
    <t>03 = Pegawai Lepas</t>
  </si>
  <si>
    <t>ADM = Admin</t>
  </si>
  <si>
    <t>MAR = Marketing</t>
  </si>
  <si>
    <t>EXIM = Export Import</t>
  </si>
  <si>
    <t>22-FN.02</t>
  </si>
  <si>
    <t>22-ADM.02</t>
  </si>
  <si>
    <t>22-MAR.02</t>
  </si>
  <si>
    <t>22-EXIM.02</t>
  </si>
  <si>
    <t>22-HR.02</t>
  </si>
  <si>
    <t>BAGUS PRASETYO</t>
  </si>
  <si>
    <t>ICHWANUL HAKIM</t>
  </si>
  <si>
    <t>IRVAN EFENDI</t>
  </si>
  <si>
    <t>MASTUTI</t>
  </si>
  <si>
    <t>SIGIT NOVIONO</t>
  </si>
  <si>
    <t>YERI BUDI AJI</t>
  </si>
  <si>
    <t>AGUNG SETIAWAN</t>
  </si>
  <si>
    <t>AMBAR SUSANTI</t>
  </si>
  <si>
    <t>BAGAS IMAM FAUZI</t>
  </si>
  <si>
    <t>FAJAR ARIF GUSTRINDA</t>
  </si>
  <si>
    <t>IKA USWATUN HASANAH</t>
  </si>
  <si>
    <t>SITI AISYAH</t>
  </si>
  <si>
    <t>VELLA NOVIANA</t>
  </si>
  <si>
    <t>DERY VINTINA MELLY PANTIYA</t>
  </si>
  <si>
    <t>GRACE RIZKA PRAWESTY</t>
  </si>
  <si>
    <t>HALINDA NUR SALIMATUL FAUZIYAH</t>
  </si>
  <si>
    <t>IKE MEIWATI</t>
  </si>
  <si>
    <t>IRFAN MEI ISKANDAR</t>
  </si>
  <si>
    <t>NUR INDRA PANGESTU</t>
  </si>
  <si>
    <t>RAFIX ZAELANI</t>
  </si>
  <si>
    <t>SHONITA ESTRE LYCHA</t>
  </si>
  <si>
    <t>YULI MISNAWATI</t>
  </si>
  <si>
    <t>YUYUN FITNATI PRIHANA</t>
  </si>
  <si>
    <t>ADIKA CITRA KINANTI</t>
  </si>
  <si>
    <t>AFIFA AUZIZAH</t>
  </si>
  <si>
    <t>AGUS SUPRIYANTO</t>
  </si>
  <si>
    <t>AMANDA ADITYA SUSANTI</t>
  </si>
  <si>
    <t>ANDINI RIZKA SEFIOLA</t>
  </si>
  <si>
    <t>ANGGRAENI NURDIANA</t>
  </si>
  <si>
    <t>ANUGRAH PRAHESTU KUSHANDOYO</t>
  </si>
  <si>
    <t>AQUAR FEBRYANA</t>
  </si>
  <si>
    <t>ARIQ FAHMI</t>
  </si>
  <si>
    <t>DEDE TRI MULYONO</t>
  </si>
  <si>
    <t>DESTI NURHAYATI</t>
  </si>
  <si>
    <t>DEVI IRAWAN</t>
  </si>
  <si>
    <t>DEVIA PUTRI RATNA SARI</t>
  </si>
  <si>
    <t>DEVIT ARIANTI</t>
  </si>
  <si>
    <t>DIAN WARDANI</t>
  </si>
  <si>
    <t>DITA RAMADHAN</t>
  </si>
  <si>
    <t>DWI RIZKIYANI AYUNINGTYAS</t>
  </si>
  <si>
    <t>DWI YULIANTI</t>
  </si>
  <si>
    <t>EVANA PUTRI SETIFANI</t>
  </si>
  <si>
    <t>FERIAN CAHYATAMA</t>
  </si>
  <si>
    <t>FITRIA FEBRI LESTARI</t>
  </si>
  <si>
    <t>FRIZKY INDRAWAN</t>
  </si>
  <si>
    <t>INGGIT RAPIKA GATI</t>
  </si>
  <si>
    <t>INTAN MUSTADIROH</t>
  </si>
  <si>
    <t>INTAN NOFIKA CANDRA SARI</t>
  </si>
  <si>
    <t>ITA TRIATUN SOLIKHAH</t>
  </si>
  <si>
    <t>KHAYATI AWALU SHOLIKHAH</t>
  </si>
  <si>
    <t>KRISTANTO</t>
  </si>
  <si>
    <t>KUSNUL KHOTIMAH</t>
  </si>
  <si>
    <t>LISTIANA</t>
  </si>
  <si>
    <t>LUDVIANA SAFITRI</t>
  </si>
  <si>
    <t>M FANDIKA ALDI PINARINGAN</t>
  </si>
  <si>
    <t>MAHFUD ISLAHUDDIN AKBAR</t>
  </si>
  <si>
    <t>MARETTA TRIANA ANDAYANI</t>
  </si>
  <si>
    <t>MOCHAMAD RIZKY RAHMANTO</t>
  </si>
  <si>
    <t>MUHIMATUL INAYAH</t>
  </si>
  <si>
    <t>NUREDI DWI NOVIANTO</t>
  </si>
  <si>
    <t>NURLAELI WAHYUNI</t>
  </si>
  <si>
    <t>NURUL AFIFAH</t>
  </si>
  <si>
    <t>RAFIDA SYLVIA ARISKA</t>
  </si>
  <si>
    <t>RAMADANNI</t>
  </si>
  <si>
    <t>RENIKA DWI WAHYUNI</t>
  </si>
  <si>
    <t>RETNO SURYANINGSIH</t>
  </si>
  <si>
    <t>RETNO WINDIYARTI</t>
  </si>
  <si>
    <t>RIFATI NUR HANIFA</t>
  </si>
  <si>
    <t>RINA WULANDARI</t>
  </si>
  <si>
    <t>RIZA FEINNYSA</t>
  </si>
  <si>
    <t>RIZKA ZAHROTHUN NUROYDA</t>
  </si>
  <si>
    <t>SAMSUL ARIFIN</t>
  </si>
  <si>
    <t>SARAH NURJIJAH</t>
  </si>
  <si>
    <t>SELA LESTARI</t>
  </si>
  <si>
    <t>SITI KHOTIJAH</t>
  </si>
  <si>
    <t>SLAMET EDI SUSANTO</t>
  </si>
  <si>
    <t>SOLIYAH</t>
  </si>
  <si>
    <t>SUN MUAFIROH</t>
  </si>
  <si>
    <t>TEGUH RAHAYU</t>
  </si>
  <si>
    <t>TEXA FREDYAN SAPUTRA</t>
  </si>
  <si>
    <t>USWATUN NUR AZIZAH</t>
  </si>
  <si>
    <t>VITRI DEWI SAPUTRI</t>
  </si>
  <si>
    <t>WANDA EKA SUKMAWATI</t>
  </si>
  <si>
    <t>WIWIN AGUSTINA</t>
  </si>
  <si>
    <t>YENI STYORINI</t>
  </si>
  <si>
    <t>21-AK.02</t>
  </si>
  <si>
    <t>19-ADM.02</t>
  </si>
  <si>
    <t>18-MAR.02</t>
  </si>
  <si>
    <t>16-EXIM.02</t>
  </si>
  <si>
    <t>15-ADM.02</t>
  </si>
  <si>
    <t>13-MAR.02</t>
  </si>
  <si>
    <t>21-FN.02</t>
  </si>
  <si>
    <t>23-ADM.02</t>
  </si>
  <si>
    <t>21-ADM.02</t>
  </si>
  <si>
    <t>13-FN.02</t>
  </si>
  <si>
    <t>16-ADM.02</t>
  </si>
  <si>
    <t>17-MAR.02</t>
  </si>
  <si>
    <t>18-EXIM.02</t>
  </si>
  <si>
    <t>19-MAR.02</t>
  </si>
  <si>
    <t>20-HR.02</t>
  </si>
  <si>
    <t>21-AK.021</t>
  </si>
  <si>
    <t>22-FN.022</t>
  </si>
  <si>
    <t>19-ADM.01</t>
  </si>
  <si>
    <t>18-MAR.03</t>
  </si>
  <si>
    <t>16-EXIM.01</t>
  </si>
  <si>
    <t>15-ADM.022</t>
  </si>
  <si>
    <t>13-MAR.021</t>
  </si>
  <si>
    <t>22-HR.022</t>
  </si>
  <si>
    <t>21-FN.021</t>
  </si>
  <si>
    <t>23-ADM.01</t>
  </si>
  <si>
    <t>21-ADM.01</t>
  </si>
  <si>
    <t>22-ADM.01</t>
  </si>
  <si>
    <t>16-ADM.01</t>
  </si>
  <si>
    <t>13-FN.01</t>
  </si>
  <si>
    <t>17-MAR.01</t>
  </si>
  <si>
    <t>20-HR.03</t>
  </si>
  <si>
    <t>22-FN.01</t>
  </si>
  <si>
    <t>18-MAR.01</t>
  </si>
  <si>
    <t>21-FN.01</t>
  </si>
  <si>
    <t>19-ADM.021</t>
  </si>
  <si>
    <t>18-EXIM.021</t>
  </si>
  <si>
    <t>21-AK.022</t>
  </si>
  <si>
    <t>16-EXIM.022</t>
  </si>
  <si>
    <t>15-ADM.01</t>
  </si>
  <si>
    <t>021 = Outsourcing</t>
  </si>
  <si>
    <t>022 = Pegawai Subcon</t>
  </si>
  <si>
    <t>Nama Depan</t>
  </si>
  <si>
    <t>Jenis Pengangkutan</t>
  </si>
  <si>
    <t>Kategori Penjualan</t>
  </si>
  <si>
    <t>Jawablah Pertanyaan ini</t>
  </si>
  <si>
    <t>1. Hitung jumlah QTY penjualan Pipa 5 Meter pada toko Nofri</t>
  </si>
  <si>
    <t>2. Jumlah diskon yang diberikan kepada toko anton atas penjualan besi 10 meter</t>
  </si>
  <si>
    <t>Penjualan Massal</t>
  </si>
  <si>
    <t>4. Hitung QTY Penjualan Besi 10 meter pada toko Anton</t>
  </si>
  <si>
    <t>3. Jumlah total penjulan besi 5 meter dan 10 meter pada masing-masing pelanggan</t>
  </si>
  <si>
    <t>Penjualan Biasa</t>
  </si>
  <si>
    <t>Truk Kecil</t>
  </si>
  <si>
    <t>Mobil Biasa</t>
  </si>
  <si>
    <t>Petunjuk Pengerjaan</t>
  </si>
  <si>
    <t>Total Penjualan Besi</t>
  </si>
  <si>
    <t xml:space="preserve">Kode </t>
  </si>
  <si>
    <t>Divisi</t>
  </si>
  <si>
    <t>Status Kepegawaian</t>
  </si>
  <si>
    <t>AK</t>
  </si>
  <si>
    <t>FN</t>
  </si>
  <si>
    <t>ADM</t>
  </si>
  <si>
    <t>MAR</t>
  </si>
  <si>
    <t>EXIM</t>
  </si>
  <si>
    <t>HR</t>
  </si>
  <si>
    <t>01</t>
  </si>
  <si>
    <t>02</t>
  </si>
  <si>
    <t>03</t>
  </si>
  <si>
    <t>021</t>
  </si>
  <si>
    <t>022</t>
  </si>
  <si>
    <t>Akuntansi</t>
  </si>
  <si>
    <t>Finance</t>
  </si>
  <si>
    <t>Admin</t>
  </si>
  <si>
    <t>Marketing</t>
  </si>
  <si>
    <t>Export Import</t>
  </si>
  <si>
    <t>HRD</t>
  </si>
  <si>
    <t>Pegawai Tetap</t>
  </si>
  <si>
    <t>Pegawai Kontrak</t>
  </si>
  <si>
    <t>Pegawai Lepas</t>
  </si>
  <si>
    <t>Outsourcing</t>
  </si>
  <si>
    <t>Pegawai Subcon</t>
  </si>
  <si>
    <t>Column Labels</t>
  </si>
  <si>
    <t>Grand Total</t>
  </si>
  <si>
    <t>Row Labels</t>
  </si>
  <si>
    <t>Sum of Qty</t>
  </si>
  <si>
    <t>bagus</t>
  </si>
  <si>
    <t>ichwanul</t>
  </si>
  <si>
    <t>irvan</t>
  </si>
  <si>
    <t>mastuti</t>
  </si>
  <si>
    <t>sigit</t>
  </si>
  <si>
    <t>yeri</t>
  </si>
  <si>
    <t>agung</t>
  </si>
  <si>
    <t>ambar</t>
  </si>
  <si>
    <t>bagas</t>
  </si>
  <si>
    <t>fajar</t>
  </si>
  <si>
    <t>ika</t>
  </si>
  <si>
    <t>siti</t>
  </si>
  <si>
    <t>vella</t>
  </si>
  <si>
    <t>dery</t>
  </si>
  <si>
    <t>grace</t>
  </si>
  <si>
    <t>halinda</t>
  </si>
  <si>
    <t>ike</t>
  </si>
  <si>
    <t>irfan</t>
  </si>
  <si>
    <t>nur</t>
  </si>
  <si>
    <t>rafix</t>
  </si>
  <si>
    <t>shonita</t>
  </si>
  <si>
    <t>yuli</t>
  </si>
  <si>
    <t>yuyun</t>
  </si>
  <si>
    <t>adika</t>
  </si>
  <si>
    <t>afifa</t>
  </si>
  <si>
    <t>agus</t>
  </si>
  <si>
    <t>amanda</t>
  </si>
  <si>
    <t>andini</t>
  </si>
  <si>
    <t>anggraeni</t>
  </si>
  <si>
    <t>anugrah</t>
  </si>
  <si>
    <t>aquar</t>
  </si>
  <si>
    <t>ariq</t>
  </si>
  <si>
    <t>dede</t>
  </si>
  <si>
    <t>desti</t>
  </si>
  <si>
    <t>devi</t>
  </si>
  <si>
    <t>devia</t>
  </si>
  <si>
    <t>devit</t>
  </si>
  <si>
    <t>dian</t>
  </si>
  <si>
    <t>dita</t>
  </si>
  <si>
    <t>dwi</t>
  </si>
  <si>
    <t>evana</t>
  </si>
  <si>
    <t>ferian</t>
  </si>
  <si>
    <t>fitria</t>
  </si>
  <si>
    <t>frizky</t>
  </si>
  <si>
    <t>inggit</t>
  </si>
  <si>
    <t>intan</t>
  </si>
  <si>
    <t>ita</t>
  </si>
  <si>
    <t>khayati</t>
  </si>
  <si>
    <t>kristanto</t>
  </si>
  <si>
    <t>kusnul</t>
  </si>
  <si>
    <t>listiana</t>
  </si>
  <si>
    <t>ludviana</t>
  </si>
  <si>
    <t>m</t>
  </si>
  <si>
    <t>mahfud</t>
  </si>
  <si>
    <t>maretta</t>
  </si>
  <si>
    <t>mochamad</t>
  </si>
  <si>
    <t>muhimatul</t>
  </si>
  <si>
    <t>nuredi</t>
  </si>
  <si>
    <t>nurlaeli</t>
  </si>
  <si>
    <t>nurul</t>
  </si>
  <si>
    <t>rafida</t>
  </si>
  <si>
    <t>ramadanni</t>
  </si>
  <si>
    <t>renika</t>
  </si>
  <si>
    <t>retno</t>
  </si>
  <si>
    <t>rifati</t>
  </si>
  <si>
    <t>rina</t>
  </si>
  <si>
    <t>riza</t>
  </si>
  <si>
    <t>rizka</t>
  </si>
  <si>
    <t>samsul</t>
  </si>
  <si>
    <t>sarah</t>
  </si>
  <si>
    <t>sela</t>
  </si>
  <si>
    <t>slamet</t>
  </si>
  <si>
    <t>soliyah</t>
  </si>
  <si>
    <t>sun</t>
  </si>
  <si>
    <t>teguh</t>
  </si>
  <si>
    <t>texa</t>
  </si>
  <si>
    <t>uswatun</t>
  </si>
  <si>
    <t>vitri</t>
  </si>
  <si>
    <t>wanda</t>
  </si>
  <si>
    <t>wiwin</t>
  </si>
  <si>
    <t>yeni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</si>
</sst>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6" formatCode="&quot;Rp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4" fillId="0" borderId="0" xfId="2"/>
    <xf numFmtId="0" fontId="5" fillId="0" borderId="0" xfId="0" applyFont="1"/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7" fillId="0" borderId="5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7" fillId="0" borderId="5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1" fontId="7" fillId="0" borderId="7" xfId="0" applyNumberFormat="1" applyFont="1" applyBorder="1"/>
    <xf numFmtId="0" fontId="0" fillId="0" borderId="0" xfId="0" applyAlignment="1">
      <alignment horizontal="left"/>
    </xf>
    <xf numFmtId="0" fontId="6" fillId="0" borderId="4" xfId="0" applyFont="1" applyBorder="1" applyAlignment="1">
      <alignment horizontal="center"/>
    </xf>
    <xf numFmtId="0" fontId="0" fillId="2" borderId="1" xfId="0" applyFill="1" applyBorder="1"/>
    <xf numFmtId="165" fontId="0" fillId="4" borderId="1" xfId="1" applyNumberFormat="1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0" fillId="0" borderId="1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4" fontId="0" fillId="0" borderId="0" xfId="0" applyNumberFormat="1"/>
    <xf numFmtId="164" fontId="0" fillId="5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19.63872476852" createdVersion="5" refreshedVersion="5" minRefreshableVersion="3" recordCount="996">
  <cacheSource type="worksheet">
    <worksheetSource ref="A4:M1000" sheet="Soal 1"/>
  </cacheSource>
  <cacheFields count="13">
    <cacheField name="No" numFmtId="0">
      <sharedItems containsSemiMixedTypes="0" containsString="0" containsNumber="1" containsInteger="1" minValue="1" maxValue="996"/>
    </cacheField>
    <cacheField name="Tanggal" numFmtId="16">
      <sharedItems containsSemiMixedTypes="0" containsNonDate="0" containsDate="1" containsString="0" minDate="2018-08-01T00:00:00" maxDate="2018-08-11T00:00:00"/>
    </cacheField>
    <cacheField name="Kode Pelanggan" numFmtId="0">
      <sharedItems/>
    </cacheField>
    <cacheField name="Nama Pelanggan" numFmtId="0">
      <sharedItems count="3">
        <s v="Toko Nofri"/>
        <s v="Toko Anton"/>
        <s v="Toko Central"/>
      </sharedItems>
    </cacheField>
    <cacheField name="Kode Produk" numFmtId="0">
      <sharedItems/>
    </cacheField>
    <cacheField name="Nama Produk" numFmtId="0">
      <sharedItems count="4">
        <s v="Pipa 10 Meter"/>
        <s v="Pipa 5 Meter"/>
        <s v="Besi 5 Meter"/>
        <s v="Besi 10 Meter"/>
      </sharedItems>
    </cacheField>
    <cacheField name="Qty" numFmtId="1">
      <sharedItems containsSemiMixedTypes="0" containsString="0" containsNumber="1" containsInteger="1" minValue="1" maxValue="1997"/>
    </cacheField>
    <cacheField name="Harga Satuan" numFmtId="165">
      <sharedItems containsSemiMixedTypes="0" containsString="0" containsNumber="1" containsInteger="1" minValue="100000" maxValue="375000"/>
    </cacheField>
    <cacheField name="Total Penjualan" numFmtId="165">
      <sharedItems containsSemiMixedTypes="0" containsString="0" containsNumber="1" containsInteger="1" minValue="185000" maxValue="748875000"/>
    </cacheField>
    <cacheField name="Diskon" numFmtId="164">
      <sharedItems containsSemiMixedTypes="0" containsString="0" containsNumber="1" containsInteger="1" minValue="0" maxValue="149775000"/>
    </cacheField>
    <cacheField name="Penjualan Bersih" numFmtId="165">
      <sharedItems containsSemiMixedTypes="0" containsString="0" containsNumber="1" containsInteger="1" minValue="185000" maxValue="599100000"/>
    </cacheField>
    <cacheField name="Kategori Penjualan" numFmtId="165">
      <sharedItems/>
    </cacheField>
    <cacheField name="Jenis Pengangkutan" numFmtId="165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n v="1"/>
    <d v="2018-08-01T00:00:00"/>
    <s v="NF-01"/>
    <x v="0"/>
    <s v="P-10"/>
    <x v="0"/>
    <n v="340"/>
    <n v="185000"/>
    <n v="62900000"/>
    <n v="6290000"/>
    <n v="56610000"/>
    <s v="Penjualan Massal"/>
    <s v="Truk"/>
  </r>
  <r>
    <n v="2"/>
    <d v="2018-08-01T00:00:00"/>
    <s v="AN-02"/>
    <x v="1"/>
    <s v="P-5"/>
    <x v="1"/>
    <n v="140"/>
    <n v="100000"/>
    <n v="14000000"/>
    <n v="0"/>
    <n v="14000000"/>
    <s v="Penjualan Biasa"/>
    <s v="Mobil Biasa"/>
  </r>
  <r>
    <n v="3"/>
    <d v="2018-08-01T00:00:00"/>
    <s v="CT-03"/>
    <x v="2"/>
    <s v="B-05"/>
    <x v="2"/>
    <n v="560"/>
    <n v="200000"/>
    <n v="112000000"/>
    <n v="22400000"/>
    <n v="89600000"/>
    <s v="Penjualan Massal"/>
    <s v="Truk"/>
  </r>
  <r>
    <n v="4"/>
    <d v="2018-08-02T00:00:00"/>
    <s v="CT-03"/>
    <x v="2"/>
    <s v="P-5"/>
    <x v="1"/>
    <n v="230"/>
    <n v="100000"/>
    <n v="23000000"/>
    <n v="2300000"/>
    <n v="20700000"/>
    <s v="Penjualan Besar"/>
    <s v="Truk Kecil"/>
  </r>
  <r>
    <n v="5"/>
    <d v="2018-08-02T00:00:00"/>
    <s v="AN-02"/>
    <x v="1"/>
    <s v="P-10"/>
    <x v="0"/>
    <n v="770"/>
    <n v="185000"/>
    <n v="142450000"/>
    <n v="28490000"/>
    <n v="113960000"/>
    <s v="Penjualan Massal"/>
    <s v="Truk"/>
  </r>
  <r>
    <n v="6"/>
    <d v="2018-08-02T00:00:00"/>
    <s v="NF-01"/>
    <x v="0"/>
    <s v="P-10"/>
    <x v="0"/>
    <n v="780"/>
    <n v="185000"/>
    <n v="144300000"/>
    <n v="28860000"/>
    <n v="115440000"/>
    <s v="Penjualan Massal"/>
    <s v="Truk"/>
  </r>
  <r>
    <n v="7"/>
    <d v="2018-08-02T00:00:00"/>
    <s v="AN-02"/>
    <x v="1"/>
    <s v="P-10"/>
    <x v="0"/>
    <n v="300"/>
    <n v="185000"/>
    <n v="55500000"/>
    <n v="5550000"/>
    <n v="49950000"/>
    <s v="Penjualan Massal"/>
    <s v="Truk"/>
  </r>
  <r>
    <n v="8"/>
    <d v="2018-08-02T00:00:00"/>
    <s v="NF-01"/>
    <x v="0"/>
    <s v="P-10"/>
    <x v="0"/>
    <n v="790"/>
    <n v="185000"/>
    <n v="146150000"/>
    <n v="29230000"/>
    <n v="116920000"/>
    <s v="Penjualan Massal"/>
    <s v="Truk"/>
  </r>
  <r>
    <n v="9"/>
    <d v="2018-08-02T00:00:00"/>
    <s v="CT-03"/>
    <x v="2"/>
    <s v="B-05"/>
    <x v="2"/>
    <n v="440"/>
    <n v="200000"/>
    <n v="88000000"/>
    <n v="8800000"/>
    <n v="79200000"/>
    <s v="Penjualan Massal"/>
    <s v="Truk"/>
  </r>
  <r>
    <n v="10"/>
    <d v="2018-08-02T00:00:00"/>
    <s v="AN-02"/>
    <x v="1"/>
    <s v="B-05"/>
    <x v="2"/>
    <n v="130"/>
    <n v="200000"/>
    <n v="26000000"/>
    <n v="0"/>
    <n v="26000000"/>
    <s v="Penjualan Biasa"/>
    <s v="Mobil Biasa"/>
  </r>
  <r>
    <n v="11"/>
    <d v="2018-08-03T00:00:00"/>
    <s v="NF-01"/>
    <x v="0"/>
    <s v="B-05"/>
    <x v="2"/>
    <n v="360"/>
    <n v="200000"/>
    <n v="72000000"/>
    <n v="7200000"/>
    <n v="64800000"/>
    <s v="Penjualan Massal"/>
    <s v="Truk"/>
  </r>
  <r>
    <n v="12"/>
    <d v="2018-08-03T00:00:00"/>
    <s v="NF-01"/>
    <x v="0"/>
    <s v="P-5"/>
    <x v="1"/>
    <n v="120"/>
    <n v="100000"/>
    <n v="12000000"/>
    <n v="0"/>
    <n v="12000000"/>
    <s v="Penjualan Biasa"/>
    <s v="Mobil Biasa"/>
  </r>
  <r>
    <n v="13"/>
    <d v="2018-08-03T00:00:00"/>
    <s v="AN-02"/>
    <x v="1"/>
    <s v="B-05"/>
    <x v="2"/>
    <n v="120"/>
    <n v="200000"/>
    <n v="24000000"/>
    <n v="0"/>
    <n v="24000000"/>
    <s v="Penjualan Biasa"/>
    <s v="Mobil Biasa"/>
  </r>
  <r>
    <n v="14"/>
    <d v="2018-08-03T00:00:00"/>
    <s v="NF-01"/>
    <x v="0"/>
    <s v="P-10"/>
    <x v="0"/>
    <n v="720"/>
    <n v="185000"/>
    <n v="133200000"/>
    <n v="26640000"/>
    <n v="106560000"/>
    <s v="Penjualan Massal"/>
    <s v="Truk"/>
  </r>
  <r>
    <n v="15"/>
    <d v="2018-08-03T00:00:00"/>
    <s v="CT-03"/>
    <x v="2"/>
    <s v="P-5"/>
    <x v="1"/>
    <n v="250"/>
    <n v="100000"/>
    <n v="25000000"/>
    <n v="2500000"/>
    <n v="22500000"/>
    <s v="Penjualan Besar"/>
    <s v="Truk Kecil"/>
  </r>
  <r>
    <n v="16"/>
    <d v="2018-08-03T00:00:00"/>
    <s v="NF-01"/>
    <x v="0"/>
    <s v="P-5"/>
    <x v="1"/>
    <n v="64"/>
    <n v="100000"/>
    <n v="6400000"/>
    <n v="0"/>
    <n v="6400000"/>
    <s v="Penjualan Biasa"/>
    <s v="Mobil Biasa"/>
  </r>
  <r>
    <n v="17"/>
    <d v="2018-08-03T00:00:00"/>
    <s v="AN-02"/>
    <x v="1"/>
    <s v="P-10"/>
    <x v="0"/>
    <n v="22"/>
    <n v="185000"/>
    <n v="4070000"/>
    <n v="0"/>
    <n v="4070000"/>
    <s v="Penjualan Biasa"/>
    <s v="Mobil Biasa"/>
  </r>
  <r>
    <n v="18"/>
    <d v="2018-08-04T00:00:00"/>
    <s v="CT-03"/>
    <x v="2"/>
    <s v="P-5"/>
    <x v="1"/>
    <n v="175"/>
    <n v="100000"/>
    <n v="17500000"/>
    <n v="0"/>
    <n v="17500000"/>
    <s v="Penjualan Biasa"/>
    <s v="Mobil Biasa"/>
  </r>
  <r>
    <n v="19"/>
    <d v="2018-08-04T00:00:00"/>
    <s v="CT-03"/>
    <x v="2"/>
    <s v="P-5"/>
    <x v="1"/>
    <n v="119"/>
    <n v="100000"/>
    <n v="11900000"/>
    <n v="0"/>
    <n v="11900000"/>
    <s v="Penjualan Biasa"/>
    <s v="Mobil Biasa"/>
  </r>
  <r>
    <n v="20"/>
    <d v="2018-08-04T00:00:00"/>
    <s v="AN-02"/>
    <x v="1"/>
    <s v="B-10"/>
    <x v="3"/>
    <n v="184"/>
    <n v="375000"/>
    <n v="69000000"/>
    <n v="0"/>
    <n v="69000000"/>
    <s v="Penjualan Biasa"/>
    <s v="Mobil Biasa"/>
  </r>
  <r>
    <n v="21"/>
    <d v="2018-08-04T00:00:00"/>
    <s v="NF-01"/>
    <x v="0"/>
    <s v="B-10"/>
    <x v="3"/>
    <n v="45"/>
    <n v="375000"/>
    <n v="16875000"/>
    <n v="0"/>
    <n v="16875000"/>
    <s v="Penjualan Biasa"/>
    <s v="Mobil Biasa"/>
  </r>
  <r>
    <n v="22"/>
    <d v="2018-08-04T00:00:00"/>
    <s v="AN-02"/>
    <x v="1"/>
    <s v="P-10"/>
    <x v="0"/>
    <n v="104"/>
    <n v="185000"/>
    <n v="19240000"/>
    <n v="0"/>
    <n v="19240000"/>
    <s v="Penjualan Biasa"/>
    <s v="Mobil Biasa"/>
  </r>
  <r>
    <n v="23"/>
    <d v="2018-08-04T00:00:00"/>
    <s v="NF-01"/>
    <x v="0"/>
    <s v="B-05"/>
    <x v="2"/>
    <n v="50"/>
    <n v="200000"/>
    <n v="10000000"/>
    <n v="0"/>
    <n v="10000000"/>
    <s v="Penjualan Biasa"/>
    <s v="Mobil Biasa"/>
  </r>
  <r>
    <n v="24"/>
    <d v="2018-08-04T00:00:00"/>
    <s v="CT-03"/>
    <x v="2"/>
    <s v="P-5"/>
    <x v="1"/>
    <n v="148"/>
    <n v="100000"/>
    <n v="14800000"/>
    <n v="0"/>
    <n v="14800000"/>
    <s v="Penjualan Biasa"/>
    <s v="Mobil Biasa"/>
  </r>
  <r>
    <n v="25"/>
    <d v="2018-08-04T00:00:00"/>
    <s v="AN-02"/>
    <x v="1"/>
    <s v="B-05"/>
    <x v="2"/>
    <n v="34"/>
    <n v="200000"/>
    <n v="6800000"/>
    <n v="0"/>
    <n v="6800000"/>
    <s v="Penjualan Biasa"/>
    <s v="Mobil Biasa"/>
  </r>
  <r>
    <n v="26"/>
    <d v="2018-08-04T00:00:00"/>
    <s v="NF-01"/>
    <x v="0"/>
    <s v="B-10"/>
    <x v="3"/>
    <n v="104"/>
    <n v="375000"/>
    <n v="39000000"/>
    <n v="0"/>
    <n v="39000000"/>
    <s v="Penjualan Biasa"/>
    <s v="Mobil Biasa"/>
  </r>
  <r>
    <n v="27"/>
    <d v="2018-08-04T00:00:00"/>
    <s v="NF-01"/>
    <x v="0"/>
    <s v="P-5"/>
    <x v="1"/>
    <n v="2"/>
    <n v="100000"/>
    <n v="200000"/>
    <n v="0"/>
    <n v="200000"/>
    <s v="Penjualan Biasa"/>
    <s v="Mobil Biasa"/>
  </r>
  <r>
    <n v="28"/>
    <d v="2018-08-04T00:00:00"/>
    <s v="AN-02"/>
    <x v="1"/>
    <s v="B-05"/>
    <x v="2"/>
    <n v="124"/>
    <n v="200000"/>
    <n v="24800000"/>
    <n v="0"/>
    <n v="24800000"/>
    <s v="Penjualan Biasa"/>
    <s v="Mobil Biasa"/>
  </r>
  <r>
    <n v="29"/>
    <d v="2018-08-05T00:00:00"/>
    <s v="NF-01"/>
    <x v="0"/>
    <s v="B-05"/>
    <x v="2"/>
    <n v="171"/>
    <n v="200000"/>
    <n v="34200000"/>
    <n v="0"/>
    <n v="34200000"/>
    <s v="Penjualan Biasa"/>
    <s v="Mobil Biasa"/>
  </r>
  <r>
    <n v="30"/>
    <d v="2018-08-05T00:00:00"/>
    <s v="CT-03"/>
    <x v="2"/>
    <s v="P-5"/>
    <x v="1"/>
    <n v="106"/>
    <n v="100000"/>
    <n v="10600000"/>
    <n v="0"/>
    <n v="10600000"/>
    <s v="Penjualan Biasa"/>
    <s v="Mobil Biasa"/>
  </r>
  <r>
    <n v="31"/>
    <d v="2018-08-05T00:00:00"/>
    <s v="NF-01"/>
    <x v="0"/>
    <s v="P-10"/>
    <x v="0"/>
    <n v="131"/>
    <n v="185000"/>
    <n v="24235000"/>
    <n v="0"/>
    <n v="24235000"/>
    <s v="Penjualan Biasa"/>
    <s v="Mobil Biasa"/>
  </r>
  <r>
    <n v="32"/>
    <d v="2018-08-05T00:00:00"/>
    <s v="AN-02"/>
    <x v="1"/>
    <s v="B-05"/>
    <x v="2"/>
    <n v="198"/>
    <n v="200000"/>
    <n v="39600000"/>
    <n v="0"/>
    <n v="39600000"/>
    <s v="Penjualan Biasa"/>
    <s v="Mobil Biasa"/>
  </r>
  <r>
    <n v="33"/>
    <d v="2018-08-05T00:00:00"/>
    <s v="CT-03"/>
    <x v="2"/>
    <s v="P-5"/>
    <x v="1"/>
    <n v="95"/>
    <n v="100000"/>
    <n v="9500000"/>
    <n v="0"/>
    <n v="9500000"/>
    <s v="Penjualan Biasa"/>
    <s v="Mobil Biasa"/>
  </r>
  <r>
    <n v="34"/>
    <d v="2018-08-05T00:00:00"/>
    <s v="CT-03"/>
    <x v="2"/>
    <s v="P-5"/>
    <x v="1"/>
    <n v="128"/>
    <n v="100000"/>
    <n v="12800000"/>
    <n v="0"/>
    <n v="12800000"/>
    <s v="Penjualan Biasa"/>
    <s v="Mobil Biasa"/>
  </r>
  <r>
    <n v="35"/>
    <d v="2018-08-05T00:00:00"/>
    <s v="AN-02"/>
    <x v="1"/>
    <s v="P-10"/>
    <x v="0"/>
    <n v="155"/>
    <n v="185000"/>
    <n v="28675000"/>
    <n v="0"/>
    <n v="28675000"/>
    <s v="Penjualan Biasa"/>
    <s v="Mobil Biasa"/>
  </r>
  <r>
    <n v="36"/>
    <d v="2018-08-05T00:00:00"/>
    <s v="NF-01"/>
    <x v="0"/>
    <s v="P-10"/>
    <x v="0"/>
    <n v="118"/>
    <n v="185000"/>
    <n v="21830000"/>
    <n v="0"/>
    <n v="21830000"/>
    <s v="Penjualan Biasa"/>
    <s v="Mobil Biasa"/>
  </r>
  <r>
    <n v="37"/>
    <d v="2018-08-05T00:00:00"/>
    <s v="AN-02"/>
    <x v="1"/>
    <s v="B-10"/>
    <x v="3"/>
    <n v="182"/>
    <n v="375000"/>
    <n v="68250000"/>
    <n v="0"/>
    <n v="68250000"/>
    <s v="Penjualan Biasa"/>
    <s v="Mobil Biasa"/>
  </r>
  <r>
    <n v="38"/>
    <d v="2018-08-05T00:00:00"/>
    <s v="NF-01"/>
    <x v="0"/>
    <s v="B-05"/>
    <x v="2"/>
    <n v="180"/>
    <n v="200000"/>
    <n v="36000000"/>
    <n v="0"/>
    <n v="36000000"/>
    <s v="Penjualan Biasa"/>
    <s v="Mobil Biasa"/>
  </r>
  <r>
    <n v="39"/>
    <d v="2018-08-05T00:00:00"/>
    <s v="CT-03"/>
    <x v="2"/>
    <s v="P-10"/>
    <x v="0"/>
    <n v="47"/>
    <n v="185000"/>
    <n v="8695000"/>
    <n v="0"/>
    <n v="8695000"/>
    <s v="Penjualan Biasa"/>
    <s v="Mobil Biasa"/>
  </r>
  <r>
    <n v="40"/>
    <d v="2018-08-05T00:00:00"/>
    <s v="AN-02"/>
    <x v="1"/>
    <s v="P-5"/>
    <x v="1"/>
    <n v="191"/>
    <n v="100000"/>
    <n v="19100000"/>
    <n v="0"/>
    <n v="19100000"/>
    <s v="Penjualan Biasa"/>
    <s v="Mobil Biasa"/>
  </r>
  <r>
    <n v="41"/>
    <d v="2018-08-06T00:00:00"/>
    <s v="NF-01"/>
    <x v="0"/>
    <s v="B-05"/>
    <x v="2"/>
    <n v="112"/>
    <n v="200000"/>
    <n v="22400000"/>
    <n v="0"/>
    <n v="22400000"/>
    <s v="Penjualan Biasa"/>
    <s v="Mobil Biasa"/>
  </r>
  <r>
    <n v="42"/>
    <d v="2018-08-06T00:00:00"/>
    <s v="NF-01"/>
    <x v="0"/>
    <s v="B-10"/>
    <x v="3"/>
    <n v="199"/>
    <n v="375000"/>
    <n v="74625000"/>
    <n v="0"/>
    <n v="74625000"/>
    <s v="Penjualan Biasa"/>
    <s v="Mobil Biasa"/>
  </r>
  <r>
    <n v="43"/>
    <d v="2018-08-06T00:00:00"/>
    <s v="AN-02"/>
    <x v="1"/>
    <s v="B-10"/>
    <x v="3"/>
    <n v="32"/>
    <n v="375000"/>
    <n v="12000000"/>
    <n v="0"/>
    <n v="12000000"/>
    <s v="Penjualan Biasa"/>
    <s v="Mobil Biasa"/>
  </r>
  <r>
    <n v="44"/>
    <d v="2018-08-06T00:00:00"/>
    <s v="NF-01"/>
    <x v="0"/>
    <s v="P-5"/>
    <x v="1"/>
    <n v="174"/>
    <n v="100000"/>
    <n v="17400000"/>
    <n v="0"/>
    <n v="17400000"/>
    <s v="Penjualan Biasa"/>
    <s v="Mobil Biasa"/>
  </r>
  <r>
    <n v="45"/>
    <d v="2018-08-06T00:00:00"/>
    <s v="CT-03"/>
    <x v="2"/>
    <s v="P-5"/>
    <x v="1"/>
    <n v="6"/>
    <n v="100000"/>
    <n v="600000"/>
    <n v="0"/>
    <n v="600000"/>
    <s v="Penjualan Biasa"/>
    <s v="Mobil Biasa"/>
  </r>
  <r>
    <n v="46"/>
    <d v="2018-08-06T00:00:00"/>
    <s v="NF-01"/>
    <x v="0"/>
    <s v="P-5"/>
    <x v="1"/>
    <n v="56"/>
    <n v="100000"/>
    <n v="5600000"/>
    <n v="0"/>
    <n v="5600000"/>
    <s v="Penjualan Biasa"/>
    <s v="Mobil Biasa"/>
  </r>
  <r>
    <n v="47"/>
    <d v="2018-08-06T00:00:00"/>
    <s v="AN-02"/>
    <x v="1"/>
    <s v="B-10"/>
    <x v="3"/>
    <n v="19"/>
    <n v="375000"/>
    <n v="7125000"/>
    <n v="0"/>
    <n v="7125000"/>
    <s v="Penjualan Biasa"/>
    <s v="Mobil Biasa"/>
  </r>
  <r>
    <n v="48"/>
    <d v="2018-08-06T00:00:00"/>
    <s v="CT-03"/>
    <x v="2"/>
    <s v="P-10"/>
    <x v="0"/>
    <n v="187"/>
    <n v="185000"/>
    <n v="34595000"/>
    <n v="0"/>
    <n v="34595000"/>
    <s v="Penjualan Biasa"/>
    <s v="Mobil Biasa"/>
  </r>
  <r>
    <n v="49"/>
    <d v="2018-08-06T00:00:00"/>
    <s v="CT-03"/>
    <x v="2"/>
    <s v="P-5"/>
    <x v="1"/>
    <n v="157"/>
    <n v="100000"/>
    <n v="15700000"/>
    <n v="0"/>
    <n v="15700000"/>
    <s v="Penjualan Biasa"/>
    <s v="Mobil Biasa"/>
  </r>
  <r>
    <n v="50"/>
    <d v="2018-08-06T00:00:00"/>
    <s v="AN-02"/>
    <x v="1"/>
    <s v="P-10"/>
    <x v="0"/>
    <n v="5"/>
    <n v="185000"/>
    <n v="925000"/>
    <n v="0"/>
    <n v="925000"/>
    <s v="Penjualan Biasa"/>
    <s v="Mobil Biasa"/>
  </r>
  <r>
    <n v="51"/>
    <d v="2018-08-06T00:00:00"/>
    <s v="NF-01"/>
    <x v="0"/>
    <s v="P-10"/>
    <x v="0"/>
    <n v="31"/>
    <n v="185000"/>
    <n v="5735000"/>
    <n v="0"/>
    <n v="5735000"/>
    <s v="Penjualan Biasa"/>
    <s v="Mobil Biasa"/>
  </r>
  <r>
    <n v="52"/>
    <d v="2018-08-06T00:00:00"/>
    <s v="AN-02"/>
    <x v="1"/>
    <s v="P-10"/>
    <x v="0"/>
    <n v="95"/>
    <n v="185000"/>
    <n v="17575000"/>
    <n v="0"/>
    <n v="17575000"/>
    <s v="Penjualan Biasa"/>
    <s v="Mobil Biasa"/>
  </r>
  <r>
    <n v="53"/>
    <d v="2018-08-07T00:00:00"/>
    <s v="NF-01"/>
    <x v="0"/>
    <s v="B-10"/>
    <x v="3"/>
    <n v="48"/>
    <n v="375000"/>
    <n v="18000000"/>
    <n v="0"/>
    <n v="18000000"/>
    <s v="Penjualan Biasa"/>
    <s v="Mobil Biasa"/>
  </r>
  <r>
    <n v="54"/>
    <d v="2018-08-07T00:00:00"/>
    <s v="CT-03"/>
    <x v="2"/>
    <s v="B-10"/>
    <x v="3"/>
    <n v="120"/>
    <n v="375000"/>
    <n v="45000000"/>
    <n v="0"/>
    <n v="45000000"/>
    <s v="Penjualan Biasa"/>
    <s v="Mobil Biasa"/>
  </r>
  <r>
    <n v="55"/>
    <d v="2018-08-07T00:00:00"/>
    <s v="AN-02"/>
    <x v="1"/>
    <s v="P-5"/>
    <x v="1"/>
    <n v="130"/>
    <n v="100000"/>
    <n v="13000000"/>
    <n v="0"/>
    <n v="13000000"/>
    <s v="Penjualan Biasa"/>
    <s v="Mobil Biasa"/>
  </r>
  <r>
    <n v="56"/>
    <d v="2018-08-07T00:00:00"/>
    <s v="NF-01"/>
    <x v="0"/>
    <s v="B-10"/>
    <x v="3"/>
    <n v="145"/>
    <n v="375000"/>
    <n v="54375000"/>
    <n v="0"/>
    <n v="54375000"/>
    <s v="Penjualan Biasa"/>
    <s v="Mobil Biasa"/>
  </r>
  <r>
    <n v="57"/>
    <d v="2018-08-07T00:00:00"/>
    <s v="NF-01"/>
    <x v="0"/>
    <s v="P-5"/>
    <x v="1"/>
    <n v="190"/>
    <n v="100000"/>
    <n v="19000000"/>
    <n v="0"/>
    <n v="19000000"/>
    <s v="Penjualan Biasa"/>
    <s v="Mobil Biasa"/>
  </r>
  <r>
    <n v="58"/>
    <d v="2018-08-07T00:00:00"/>
    <s v="AN-02"/>
    <x v="1"/>
    <s v="P-10"/>
    <x v="0"/>
    <n v="82"/>
    <n v="185000"/>
    <n v="15170000"/>
    <n v="0"/>
    <n v="15170000"/>
    <s v="Penjualan Biasa"/>
    <s v="Mobil Biasa"/>
  </r>
  <r>
    <n v="59"/>
    <d v="2018-08-07T00:00:00"/>
    <s v="NF-01"/>
    <x v="0"/>
    <s v="P-10"/>
    <x v="0"/>
    <n v="40"/>
    <n v="185000"/>
    <n v="7400000"/>
    <n v="0"/>
    <n v="7400000"/>
    <s v="Penjualan Biasa"/>
    <s v="Mobil Biasa"/>
  </r>
  <r>
    <n v="60"/>
    <d v="2018-08-07T00:00:00"/>
    <s v="CT-03"/>
    <x v="2"/>
    <s v="P-5"/>
    <x v="1"/>
    <n v="166"/>
    <n v="100000"/>
    <n v="16600000"/>
    <n v="0"/>
    <n v="16600000"/>
    <s v="Penjualan Biasa"/>
    <s v="Mobil Biasa"/>
  </r>
  <r>
    <n v="61"/>
    <d v="2018-08-07T00:00:00"/>
    <s v="NF-01"/>
    <x v="0"/>
    <s v="B-05"/>
    <x v="2"/>
    <n v="120"/>
    <n v="200000"/>
    <n v="24000000"/>
    <n v="0"/>
    <n v="24000000"/>
    <s v="Penjualan Biasa"/>
    <s v="Mobil Biasa"/>
  </r>
  <r>
    <n v="62"/>
    <d v="2018-08-07T00:00:00"/>
    <s v="AN-02"/>
    <x v="1"/>
    <s v="P-10"/>
    <x v="0"/>
    <n v="121"/>
    <n v="185000"/>
    <n v="22385000"/>
    <n v="0"/>
    <n v="22385000"/>
    <s v="Penjualan Biasa"/>
    <s v="Mobil Biasa"/>
  </r>
  <r>
    <n v="63"/>
    <d v="2018-08-07T00:00:00"/>
    <s v="CT-03"/>
    <x v="2"/>
    <s v="B-10"/>
    <x v="3"/>
    <n v="129"/>
    <n v="375000"/>
    <n v="48375000"/>
    <n v="0"/>
    <n v="48375000"/>
    <s v="Penjualan Biasa"/>
    <s v="Mobil Biasa"/>
  </r>
  <r>
    <n v="64"/>
    <d v="2018-08-08T00:00:00"/>
    <s v="CT-03"/>
    <x v="2"/>
    <s v="B-10"/>
    <x v="3"/>
    <n v="154"/>
    <n v="375000"/>
    <n v="57750000"/>
    <n v="0"/>
    <n v="57750000"/>
    <s v="Penjualan Biasa"/>
    <s v="Mobil Biasa"/>
  </r>
  <r>
    <n v="65"/>
    <d v="2018-08-08T00:00:00"/>
    <s v="AN-02"/>
    <x v="1"/>
    <s v="P-10"/>
    <x v="0"/>
    <n v="47"/>
    <n v="185000"/>
    <n v="8695000"/>
    <n v="0"/>
    <n v="8695000"/>
    <s v="Penjualan Biasa"/>
    <s v="Mobil Biasa"/>
  </r>
  <r>
    <n v="66"/>
    <d v="2018-08-08T00:00:00"/>
    <s v="NF-01"/>
    <x v="0"/>
    <s v="B-05"/>
    <x v="2"/>
    <n v="119"/>
    <n v="200000"/>
    <n v="23800000"/>
    <n v="0"/>
    <n v="23800000"/>
    <s v="Penjualan Biasa"/>
    <s v="Mobil Biasa"/>
  </r>
  <r>
    <n v="67"/>
    <d v="2018-08-08T00:00:00"/>
    <s v="AN-02"/>
    <x v="1"/>
    <s v="B-10"/>
    <x v="3"/>
    <n v="55"/>
    <n v="375000"/>
    <n v="20625000"/>
    <n v="0"/>
    <n v="20625000"/>
    <s v="Penjualan Biasa"/>
    <s v="Mobil Biasa"/>
  </r>
  <r>
    <n v="68"/>
    <d v="2018-08-08T00:00:00"/>
    <s v="NF-01"/>
    <x v="0"/>
    <s v="B-10"/>
    <x v="3"/>
    <n v="108"/>
    <n v="375000"/>
    <n v="40500000"/>
    <n v="0"/>
    <n v="40500000"/>
    <s v="Penjualan Biasa"/>
    <s v="Mobil Biasa"/>
  </r>
  <r>
    <n v="69"/>
    <d v="2018-08-08T00:00:00"/>
    <s v="CT-03"/>
    <x v="2"/>
    <s v="B-10"/>
    <x v="3"/>
    <n v="124"/>
    <n v="375000"/>
    <n v="46500000"/>
    <n v="0"/>
    <n v="46500000"/>
    <s v="Penjualan Biasa"/>
    <s v="Mobil Biasa"/>
  </r>
  <r>
    <n v="70"/>
    <d v="2018-08-08T00:00:00"/>
    <s v="AN-02"/>
    <x v="1"/>
    <s v="B-05"/>
    <x v="2"/>
    <n v="96"/>
    <n v="200000"/>
    <n v="19200000"/>
    <n v="0"/>
    <n v="19200000"/>
    <s v="Penjualan Biasa"/>
    <s v="Mobil Biasa"/>
  </r>
  <r>
    <n v="71"/>
    <d v="2018-08-08T00:00:00"/>
    <s v="NF-01"/>
    <x v="0"/>
    <s v="B-10"/>
    <x v="3"/>
    <n v="130"/>
    <n v="375000"/>
    <n v="48750000"/>
    <n v="0"/>
    <n v="48750000"/>
    <s v="Penjualan Biasa"/>
    <s v="Mobil Biasa"/>
  </r>
  <r>
    <n v="72"/>
    <d v="2018-08-08T00:00:00"/>
    <s v="NF-01"/>
    <x v="0"/>
    <s v="B-10"/>
    <x v="3"/>
    <n v="143"/>
    <n v="375000"/>
    <n v="53625000"/>
    <n v="0"/>
    <n v="53625000"/>
    <s v="Penjualan Biasa"/>
    <s v="Mobil Biasa"/>
  </r>
  <r>
    <n v="73"/>
    <d v="2018-08-08T00:00:00"/>
    <s v="AN-02"/>
    <x v="1"/>
    <s v="P-10"/>
    <x v="0"/>
    <n v="156"/>
    <n v="185000"/>
    <n v="28860000"/>
    <n v="0"/>
    <n v="28860000"/>
    <s v="Penjualan Biasa"/>
    <s v="Mobil Biasa"/>
  </r>
  <r>
    <n v="74"/>
    <d v="2018-08-08T00:00:00"/>
    <s v="NF-01"/>
    <x v="0"/>
    <s v="P-5"/>
    <x v="1"/>
    <n v="44"/>
    <n v="100000"/>
    <n v="4400000"/>
    <n v="0"/>
    <n v="4400000"/>
    <s v="Penjualan Biasa"/>
    <s v="Mobil Biasa"/>
  </r>
  <r>
    <n v="75"/>
    <d v="2018-08-08T00:00:00"/>
    <s v="CT-03"/>
    <x v="2"/>
    <s v="B-10"/>
    <x v="3"/>
    <n v="5"/>
    <n v="375000"/>
    <n v="1875000"/>
    <n v="0"/>
    <n v="1875000"/>
    <s v="Penjualan Biasa"/>
    <s v="Mobil Biasa"/>
  </r>
  <r>
    <n v="76"/>
    <d v="2018-08-08T00:00:00"/>
    <s v="NF-01"/>
    <x v="0"/>
    <s v="P-10"/>
    <x v="0"/>
    <n v="105"/>
    <n v="185000"/>
    <n v="19425000"/>
    <n v="0"/>
    <n v="19425000"/>
    <s v="Penjualan Biasa"/>
    <s v="Mobil Biasa"/>
  </r>
  <r>
    <n v="77"/>
    <d v="2018-08-09T00:00:00"/>
    <s v="AN-02"/>
    <x v="1"/>
    <s v="P-10"/>
    <x v="0"/>
    <n v="114"/>
    <n v="185000"/>
    <n v="21090000"/>
    <n v="0"/>
    <n v="21090000"/>
    <s v="Penjualan Biasa"/>
    <s v="Mobil Biasa"/>
  </r>
  <r>
    <n v="78"/>
    <d v="2018-08-09T00:00:00"/>
    <s v="CT-03"/>
    <x v="2"/>
    <s v="P-5"/>
    <x v="1"/>
    <n v="135"/>
    <n v="100000"/>
    <n v="13500000"/>
    <n v="0"/>
    <n v="13500000"/>
    <s v="Penjualan Biasa"/>
    <s v="Mobil Biasa"/>
  </r>
  <r>
    <n v="79"/>
    <d v="2018-08-09T00:00:00"/>
    <s v="CT-03"/>
    <x v="2"/>
    <s v="B-05"/>
    <x v="2"/>
    <n v="179"/>
    <n v="200000"/>
    <n v="35800000"/>
    <n v="0"/>
    <n v="35800000"/>
    <s v="Penjualan Biasa"/>
    <s v="Mobil Biasa"/>
  </r>
  <r>
    <n v="80"/>
    <d v="2018-08-09T00:00:00"/>
    <s v="AN-02"/>
    <x v="1"/>
    <s v="P-10"/>
    <x v="0"/>
    <n v="78"/>
    <n v="185000"/>
    <n v="14430000"/>
    <n v="0"/>
    <n v="14430000"/>
    <s v="Penjualan Biasa"/>
    <s v="Mobil Biasa"/>
  </r>
  <r>
    <n v="81"/>
    <d v="2018-08-09T00:00:00"/>
    <s v="NF-01"/>
    <x v="0"/>
    <s v="B-05"/>
    <x v="2"/>
    <n v="135"/>
    <n v="200000"/>
    <n v="27000000"/>
    <n v="0"/>
    <n v="27000000"/>
    <s v="Penjualan Biasa"/>
    <s v="Mobil Biasa"/>
  </r>
  <r>
    <n v="82"/>
    <d v="2018-08-09T00:00:00"/>
    <s v="AN-02"/>
    <x v="1"/>
    <s v="P-5"/>
    <x v="1"/>
    <n v="166"/>
    <n v="100000"/>
    <n v="16600000"/>
    <n v="0"/>
    <n v="16600000"/>
    <s v="Penjualan Biasa"/>
    <s v="Mobil Biasa"/>
  </r>
  <r>
    <n v="83"/>
    <d v="2018-08-09T00:00:00"/>
    <s v="NF-01"/>
    <x v="0"/>
    <s v="P-10"/>
    <x v="0"/>
    <n v="182"/>
    <n v="185000"/>
    <n v="33670000"/>
    <n v="0"/>
    <n v="33670000"/>
    <s v="Penjualan Biasa"/>
    <s v="Mobil Biasa"/>
  </r>
  <r>
    <n v="84"/>
    <d v="2018-08-09T00:00:00"/>
    <s v="CT-03"/>
    <x v="2"/>
    <s v="B-05"/>
    <x v="2"/>
    <n v="89"/>
    <n v="200000"/>
    <n v="17800000"/>
    <n v="0"/>
    <n v="17800000"/>
    <s v="Penjualan Biasa"/>
    <s v="Mobil Biasa"/>
  </r>
  <r>
    <n v="85"/>
    <d v="2018-08-09T00:00:00"/>
    <s v="AN-02"/>
    <x v="1"/>
    <s v="P-5"/>
    <x v="1"/>
    <n v="10"/>
    <n v="100000"/>
    <n v="1000000"/>
    <n v="0"/>
    <n v="1000000"/>
    <s v="Penjualan Biasa"/>
    <s v="Mobil Biasa"/>
  </r>
  <r>
    <n v="86"/>
    <d v="2018-08-09T00:00:00"/>
    <s v="NF-01"/>
    <x v="0"/>
    <s v="P-10"/>
    <x v="0"/>
    <n v="100"/>
    <n v="185000"/>
    <n v="18500000"/>
    <n v="0"/>
    <n v="18500000"/>
    <s v="Penjualan Biasa"/>
    <s v="Mobil Biasa"/>
  </r>
  <r>
    <n v="87"/>
    <d v="2018-08-10T00:00:00"/>
    <s v="NF-01"/>
    <x v="0"/>
    <s v="P-10"/>
    <x v="0"/>
    <n v="88"/>
    <n v="185000"/>
    <n v="16280000"/>
    <n v="0"/>
    <n v="16280000"/>
    <s v="Penjualan Biasa"/>
    <s v="Mobil Biasa"/>
  </r>
  <r>
    <n v="88"/>
    <d v="2018-08-10T00:00:00"/>
    <s v="AN-02"/>
    <x v="1"/>
    <s v="P-10"/>
    <x v="0"/>
    <n v="43"/>
    <n v="185000"/>
    <n v="7955000"/>
    <n v="0"/>
    <n v="7955000"/>
    <s v="Penjualan Biasa"/>
    <s v="Mobil Biasa"/>
  </r>
  <r>
    <n v="89"/>
    <d v="2018-08-10T00:00:00"/>
    <s v="NF-01"/>
    <x v="0"/>
    <s v="P-10"/>
    <x v="0"/>
    <n v="92"/>
    <n v="185000"/>
    <n v="17020000"/>
    <n v="0"/>
    <n v="17020000"/>
    <s v="Penjualan Biasa"/>
    <s v="Mobil Biasa"/>
  </r>
  <r>
    <n v="90"/>
    <d v="2018-08-10T00:00:00"/>
    <s v="CT-03"/>
    <x v="2"/>
    <s v="P-10"/>
    <x v="0"/>
    <n v="130"/>
    <n v="185000"/>
    <n v="24050000"/>
    <n v="0"/>
    <n v="24050000"/>
    <s v="Penjualan Biasa"/>
    <s v="Mobil Biasa"/>
  </r>
  <r>
    <n v="91"/>
    <d v="2018-08-10T00:00:00"/>
    <s v="NF-01"/>
    <x v="0"/>
    <s v="P-10"/>
    <x v="0"/>
    <n v="1244"/>
    <n v="185000"/>
    <n v="230140000"/>
    <n v="46028000"/>
    <n v="184112000"/>
    <s v="Penjualan Massal"/>
    <s v="Truk"/>
  </r>
  <r>
    <n v="92"/>
    <d v="2018-08-10T00:00:00"/>
    <s v="AN-02"/>
    <x v="1"/>
    <s v="P-5"/>
    <x v="1"/>
    <n v="963"/>
    <n v="100000"/>
    <n v="96300000"/>
    <n v="19260000"/>
    <n v="77040000"/>
    <s v="Penjualan Massal"/>
    <s v="Truk"/>
  </r>
  <r>
    <n v="93"/>
    <d v="2018-08-10T00:00:00"/>
    <s v="CT-03"/>
    <x v="2"/>
    <s v="B-05"/>
    <x v="2"/>
    <n v="1805"/>
    <n v="200000"/>
    <n v="361000000"/>
    <n v="72200000"/>
    <n v="288800000"/>
    <s v="Penjualan Massal"/>
    <s v="Truk"/>
  </r>
  <r>
    <n v="94"/>
    <d v="2018-08-10T00:00:00"/>
    <s v="CT-03"/>
    <x v="2"/>
    <s v="P-5"/>
    <x v="1"/>
    <n v="1727"/>
    <n v="100000"/>
    <n v="172700000"/>
    <n v="34540000"/>
    <n v="138160000"/>
    <s v="Penjualan Massal"/>
    <s v="Truk"/>
  </r>
  <r>
    <n v="95"/>
    <d v="2018-08-10T00:00:00"/>
    <s v="AN-02"/>
    <x v="1"/>
    <s v="P-10"/>
    <x v="0"/>
    <n v="782"/>
    <n v="185000"/>
    <n v="144670000"/>
    <n v="28934000"/>
    <n v="115736000"/>
    <s v="Penjualan Massal"/>
    <s v="Truk"/>
  </r>
  <r>
    <n v="96"/>
    <d v="2018-08-10T00:00:00"/>
    <s v="NF-01"/>
    <x v="0"/>
    <s v="P-10"/>
    <x v="0"/>
    <n v="730"/>
    <n v="185000"/>
    <n v="135050000"/>
    <n v="27010000"/>
    <n v="108040000"/>
    <s v="Penjualan Massal"/>
    <s v="Truk"/>
  </r>
  <r>
    <n v="97"/>
    <d v="2018-08-10T00:00:00"/>
    <s v="AN-02"/>
    <x v="1"/>
    <s v="P-10"/>
    <x v="0"/>
    <n v="748"/>
    <n v="185000"/>
    <n v="138380000"/>
    <n v="27676000"/>
    <n v="110704000"/>
    <s v="Penjualan Massal"/>
    <s v="Truk"/>
  </r>
  <r>
    <n v="98"/>
    <d v="2018-08-10T00:00:00"/>
    <s v="NF-01"/>
    <x v="0"/>
    <s v="P-10"/>
    <x v="0"/>
    <n v="1544"/>
    <n v="185000"/>
    <n v="285640000"/>
    <n v="57128000"/>
    <n v="228512000"/>
    <s v="Penjualan Massal"/>
    <s v="Truk"/>
  </r>
  <r>
    <n v="99"/>
    <d v="2018-08-10T00:00:00"/>
    <s v="CT-03"/>
    <x v="2"/>
    <s v="B-05"/>
    <x v="2"/>
    <n v="1037"/>
    <n v="200000"/>
    <n v="207400000"/>
    <n v="41480000"/>
    <n v="165920000"/>
    <s v="Penjualan Massal"/>
    <s v="Truk"/>
  </r>
  <r>
    <n v="100"/>
    <d v="2018-08-10T00:00:00"/>
    <s v="AN-02"/>
    <x v="1"/>
    <s v="B-05"/>
    <x v="2"/>
    <n v="481"/>
    <n v="200000"/>
    <n v="96200000"/>
    <n v="9620000"/>
    <n v="86580000"/>
    <s v="Penjualan Massal"/>
    <s v="Truk"/>
  </r>
  <r>
    <n v="101"/>
    <d v="2018-08-10T00:00:00"/>
    <s v="NF-01"/>
    <x v="0"/>
    <s v="B-05"/>
    <x v="2"/>
    <n v="475"/>
    <n v="200000"/>
    <n v="95000000"/>
    <n v="9500000"/>
    <n v="85500000"/>
    <s v="Penjualan Massal"/>
    <s v="Truk"/>
  </r>
  <r>
    <n v="102"/>
    <d v="2018-08-10T00:00:00"/>
    <s v="NF-01"/>
    <x v="0"/>
    <s v="P-5"/>
    <x v="1"/>
    <n v="538"/>
    <n v="100000"/>
    <n v="53800000"/>
    <n v="10760000"/>
    <n v="43040000"/>
    <s v="Penjualan Massal"/>
    <s v="Truk"/>
  </r>
  <r>
    <n v="103"/>
    <d v="2018-08-10T00:00:00"/>
    <s v="AN-02"/>
    <x v="1"/>
    <s v="B-05"/>
    <x v="2"/>
    <n v="988"/>
    <n v="200000"/>
    <n v="197600000"/>
    <n v="39520000"/>
    <n v="158080000"/>
    <s v="Penjualan Massal"/>
    <s v="Truk"/>
  </r>
  <r>
    <n v="104"/>
    <d v="2018-08-10T00:00:00"/>
    <s v="NF-01"/>
    <x v="0"/>
    <s v="P-10"/>
    <x v="0"/>
    <n v="745"/>
    <n v="185000"/>
    <n v="137825000"/>
    <n v="27565000"/>
    <n v="110260000"/>
    <s v="Penjualan Massal"/>
    <s v="Truk"/>
  </r>
  <r>
    <n v="105"/>
    <d v="2018-08-10T00:00:00"/>
    <s v="CT-03"/>
    <x v="2"/>
    <s v="P-5"/>
    <x v="1"/>
    <n v="1940"/>
    <n v="100000"/>
    <n v="194000000"/>
    <n v="38800000"/>
    <n v="155200000"/>
    <s v="Penjualan Massal"/>
    <s v="Truk"/>
  </r>
  <r>
    <n v="106"/>
    <d v="2018-08-10T00:00:00"/>
    <s v="NF-01"/>
    <x v="0"/>
    <s v="P-5"/>
    <x v="1"/>
    <n v="1859"/>
    <n v="100000"/>
    <n v="185900000"/>
    <n v="37180000"/>
    <n v="148720000"/>
    <s v="Penjualan Massal"/>
    <s v="Truk"/>
  </r>
  <r>
    <n v="107"/>
    <d v="2018-08-10T00:00:00"/>
    <s v="AN-02"/>
    <x v="1"/>
    <s v="P-10"/>
    <x v="0"/>
    <n v="1768"/>
    <n v="185000"/>
    <n v="327080000"/>
    <n v="65416000"/>
    <n v="261664000"/>
    <s v="Penjualan Massal"/>
    <s v="Truk"/>
  </r>
  <r>
    <n v="108"/>
    <d v="2018-08-10T00:00:00"/>
    <s v="CT-03"/>
    <x v="2"/>
    <s v="P-5"/>
    <x v="1"/>
    <n v="1949"/>
    <n v="100000"/>
    <n v="194900000"/>
    <n v="38980000"/>
    <n v="155920000"/>
    <s v="Penjualan Massal"/>
    <s v="Truk"/>
  </r>
  <r>
    <n v="109"/>
    <d v="2018-08-10T00:00:00"/>
    <s v="CT-03"/>
    <x v="2"/>
    <s v="P-5"/>
    <x v="1"/>
    <n v="226"/>
    <n v="100000"/>
    <n v="22600000"/>
    <n v="2260000"/>
    <n v="20340000"/>
    <s v="Penjualan Besar"/>
    <s v="Truk Kecil"/>
  </r>
  <r>
    <n v="110"/>
    <d v="2018-08-10T00:00:00"/>
    <s v="AN-02"/>
    <x v="1"/>
    <s v="B-10"/>
    <x v="3"/>
    <n v="14"/>
    <n v="375000"/>
    <n v="5250000"/>
    <n v="0"/>
    <n v="5250000"/>
    <s v="Penjualan Biasa"/>
    <s v="Mobil Biasa"/>
  </r>
  <r>
    <n v="111"/>
    <d v="2018-08-10T00:00:00"/>
    <s v="NF-01"/>
    <x v="0"/>
    <s v="B-10"/>
    <x v="3"/>
    <n v="1036"/>
    <n v="375000"/>
    <n v="388500000"/>
    <n v="77700000"/>
    <n v="310800000"/>
    <s v="Penjualan Massal"/>
    <s v="Truk"/>
  </r>
  <r>
    <n v="112"/>
    <d v="2018-08-10T00:00:00"/>
    <s v="AN-02"/>
    <x v="1"/>
    <s v="P-10"/>
    <x v="0"/>
    <n v="1785"/>
    <n v="185000"/>
    <n v="330225000"/>
    <n v="66045000"/>
    <n v="264180000"/>
    <s v="Penjualan Massal"/>
    <s v="Truk"/>
  </r>
  <r>
    <n v="113"/>
    <d v="2018-08-10T00:00:00"/>
    <s v="NF-01"/>
    <x v="0"/>
    <s v="B-05"/>
    <x v="2"/>
    <n v="1700"/>
    <n v="200000"/>
    <n v="340000000"/>
    <n v="68000000"/>
    <n v="272000000"/>
    <s v="Penjualan Massal"/>
    <s v="Truk"/>
  </r>
  <r>
    <n v="114"/>
    <d v="2018-08-10T00:00:00"/>
    <s v="CT-03"/>
    <x v="2"/>
    <s v="P-5"/>
    <x v="1"/>
    <n v="1732"/>
    <n v="100000"/>
    <n v="173200000"/>
    <n v="34640000"/>
    <n v="138560000"/>
    <s v="Penjualan Massal"/>
    <s v="Truk"/>
  </r>
  <r>
    <n v="115"/>
    <d v="2018-08-10T00:00:00"/>
    <s v="AN-02"/>
    <x v="1"/>
    <s v="B-05"/>
    <x v="2"/>
    <n v="1299"/>
    <n v="200000"/>
    <n v="259800000"/>
    <n v="51960000"/>
    <n v="207840000"/>
    <s v="Penjualan Massal"/>
    <s v="Truk"/>
  </r>
  <r>
    <n v="116"/>
    <d v="2018-08-10T00:00:00"/>
    <s v="NF-01"/>
    <x v="0"/>
    <s v="B-10"/>
    <x v="3"/>
    <n v="224"/>
    <n v="375000"/>
    <n v="84000000"/>
    <n v="8400000"/>
    <n v="75600000"/>
    <s v="Penjualan Besar"/>
    <s v="Truk Kecil"/>
  </r>
  <r>
    <n v="117"/>
    <d v="2018-08-10T00:00:00"/>
    <s v="NF-01"/>
    <x v="0"/>
    <s v="P-5"/>
    <x v="1"/>
    <n v="926"/>
    <n v="100000"/>
    <n v="92600000"/>
    <n v="18520000"/>
    <n v="74080000"/>
    <s v="Penjualan Massal"/>
    <s v="Truk"/>
  </r>
  <r>
    <n v="118"/>
    <d v="2018-08-10T00:00:00"/>
    <s v="AN-02"/>
    <x v="1"/>
    <s v="B-05"/>
    <x v="2"/>
    <n v="1392"/>
    <n v="200000"/>
    <n v="278400000"/>
    <n v="55680000"/>
    <n v="222720000"/>
    <s v="Penjualan Massal"/>
    <s v="Truk"/>
  </r>
  <r>
    <n v="119"/>
    <d v="2018-08-10T00:00:00"/>
    <s v="NF-01"/>
    <x v="0"/>
    <s v="B-05"/>
    <x v="2"/>
    <n v="1785"/>
    <n v="200000"/>
    <n v="357000000"/>
    <n v="71400000"/>
    <n v="285600000"/>
    <s v="Penjualan Massal"/>
    <s v="Truk"/>
  </r>
  <r>
    <n v="120"/>
    <d v="2018-08-10T00:00:00"/>
    <s v="CT-03"/>
    <x v="2"/>
    <s v="P-5"/>
    <x v="1"/>
    <n v="722"/>
    <n v="100000"/>
    <n v="72200000"/>
    <n v="14440000"/>
    <n v="57760000"/>
    <s v="Penjualan Massal"/>
    <s v="Truk"/>
  </r>
  <r>
    <n v="121"/>
    <d v="2018-08-10T00:00:00"/>
    <s v="NF-01"/>
    <x v="0"/>
    <s v="P-10"/>
    <x v="0"/>
    <n v="920"/>
    <n v="185000"/>
    <n v="170200000"/>
    <n v="34040000"/>
    <n v="136160000"/>
    <s v="Penjualan Massal"/>
    <s v="Truk"/>
  </r>
  <r>
    <n v="122"/>
    <d v="2018-08-10T00:00:00"/>
    <s v="AN-02"/>
    <x v="1"/>
    <s v="B-05"/>
    <x v="2"/>
    <n v="1159"/>
    <n v="200000"/>
    <n v="231800000"/>
    <n v="46360000"/>
    <n v="185440000"/>
    <s v="Penjualan Massal"/>
    <s v="Truk"/>
  </r>
  <r>
    <n v="123"/>
    <d v="2018-08-10T00:00:00"/>
    <s v="CT-03"/>
    <x v="2"/>
    <s v="P-5"/>
    <x v="1"/>
    <n v="1931"/>
    <n v="100000"/>
    <n v="193100000"/>
    <n v="38620000"/>
    <n v="154480000"/>
    <s v="Penjualan Massal"/>
    <s v="Truk"/>
  </r>
  <r>
    <n v="124"/>
    <d v="2018-08-10T00:00:00"/>
    <s v="CT-03"/>
    <x v="2"/>
    <s v="P-5"/>
    <x v="1"/>
    <n v="1564"/>
    <n v="100000"/>
    <n v="156400000"/>
    <n v="31280000"/>
    <n v="125120000"/>
    <s v="Penjualan Massal"/>
    <s v="Truk"/>
  </r>
  <r>
    <n v="125"/>
    <d v="2018-08-10T00:00:00"/>
    <s v="AN-02"/>
    <x v="1"/>
    <s v="P-10"/>
    <x v="0"/>
    <n v="1217"/>
    <n v="185000"/>
    <n v="225145000"/>
    <n v="45029000"/>
    <n v="180116000"/>
    <s v="Penjualan Massal"/>
    <s v="Truk"/>
  </r>
  <r>
    <n v="126"/>
    <d v="2018-08-10T00:00:00"/>
    <s v="NF-01"/>
    <x v="0"/>
    <s v="P-10"/>
    <x v="0"/>
    <n v="157"/>
    <n v="185000"/>
    <n v="29045000"/>
    <n v="0"/>
    <n v="29045000"/>
    <s v="Penjualan Biasa"/>
    <s v="Mobil Biasa"/>
  </r>
  <r>
    <n v="127"/>
    <d v="2018-08-10T00:00:00"/>
    <s v="AN-02"/>
    <x v="1"/>
    <s v="B-10"/>
    <x v="3"/>
    <n v="777"/>
    <n v="375000"/>
    <n v="291375000"/>
    <n v="58275000"/>
    <n v="233100000"/>
    <s v="Penjualan Massal"/>
    <s v="Truk"/>
  </r>
  <r>
    <n v="128"/>
    <d v="2018-08-10T00:00:00"/>
    <s v="NF-01"/>
    <x v="0"/>
    <s v="B-05"/>
    <x v="2"/>
    <n v="942"/>
    <n v="200000"/>
    <n v="188400000"/>
    <n v="37680000"/>
    <n v="150720000"/>
    <s v="Penjualan Massal"/>
    <s v="Truk"/>
  </r>
  <r>
    <n v="129"/>
    <d v="2018-08-10T00:00:00"/>
    <s v="CT-03"/>
    <x v="2"/>
    <s v="P-10"/>
    <x v="0"/>
    <n v="1720"/>
    <n v="185000"/>
    <n v="318200000"/>
    <n v="63640000"/>
    <n v="254560000"/>
    <s v="Penjualan Massal"/>
    <s v="Truk"/>
  </r>
  <r>
    <n v="130"/>
    <d v="2018-08-10T00:00:00"/>
    <s v="AN-02"/>
    <x v="1"/>
    <s v="P-5"/>
    <x v="1"/>
    <n v="1551"/>
    <n v="100000"/>
    <n v="155100000"/>
    <n v="31020000"/>
    <n v="124080000"/>
    <s v="Penjualan Massal"/>
    <s v="Truk"/>
  </r>
  <r>
    <n v="131"/>
    <d v="2018-08-10T00:00:00"/>
    <s v="NF-01"/>
    <x v="0"/>
    <s v="B-05"/>
    <x v="2"/>
    <n v="727"/>
    <n v="200000"/>
    <n v="145400000"/>
    <n v="29080000"/>
    <n v="116320000"/>
    <s v="Penjualan Massal"/>
    <s v="Truk"/>
  </r>
  <r>
    <n v="132"/>
    <d v="2018-08-10T00:00:00"/>
    <s v="NF-01"/>
    <x v="0"/>
    <s v="B-10"/>
    <x v="3"/>
    <n v="969"/>
    <n v="375000"/>
    <n v="363375000"/>
    <n v="72675000"/>
    <n v="290700000"/>
    <s v="Penjualan Massal"/>
    <s v="Truk"/>
  </r>
  <r>
    <n v="133"/>
    <d v="2018-08-10T00:00:00"/>
    <s v="AN-02"/>
    <x v="1"/>
    <s v="B-10"/>
    <x v="3"/>
    <n v="1990"/>
    <n v="375000"/>
    <n v="746250000"/>
    <n v="149250000"/>
    <n v="597000000"/>
    <s v="Penjualan Massal"/>
    <s v="Truk"/>
  </r>
  <r>
    <n v="134"/>
    <d v="2018-08-10T00:00:00"/>
    <s v="NF-01"/>
    <x v="0"/>
    <s v="P-5"/>
    <x v="1"/>
    <n v="416"/>
    <n v="100000"/>
    <n v="41600000"/>
    <n v="4160000"/>
    <n v="37440000"/>
    <s v="Penjualan Massal"/>
    <s v="Truk"/>
  </r>
  <r>
    <n v="135"/>
    <d v="2018-08-10T00:00:00"/>
    <s v="CT-03"/>
    <x v="2"/>
    <s v="P-5"/>
    <x v="1"/>
    <n v="896"/>
    <n v="100000"/>
    <n v="89600000"/>
    <n v="17920000"/>
    <n v="71680000"/>
    <s v="Penjualan Massal"/>
    <s v="Truk"/>
  </r>
  <r>
    <n v="136"/>
    <d v="2018-08-10T00:00:00"/>
    <s v="NF-01"/>
    <x v="0"/>
    <s v="P-5"/>
    <x v="1"/>
    <n v="614"/>
    <n v="100000"/>
    <n v="61400000"/>
    <n v="12280000"/>
    <n v="49120000"/>
    <s v="Penjualan Massal"/>
    <s v="Truk"/>
  </r>
  <r>
    <n v="137"/>
    <d v="2018-08-10T00:00:00"/>
    <s v="AN-02"/>
    <x v="1"/>
    <s v="B-10"/>
    <x v="3"/>
    <n v="364"/>
    <n v="375000"/>
    <n v="136500000"/>
    <n v="13650000"/>
    <n v="122850000"/>
    <s v="Penjualan Massal"/>
    <s v="Truk"/>
  </r>
  <r>
    <n v="138"/>
    <d v="2018-08-10T00:00:00"/>
    <s v="CT-03"/>
    <x v="2"/>
    <s v="P-10"/>
    <x v="0"/>
    <n v="1726"/>
    <n v="185000"/>
    <n v="319310000"/>
    <n v="63862000"/>
    <n v="255448000"/>
    <s v="Penjualan Massal"/>
    <s v="Truk"/>
  </r>
  <r>
    <n v="139"/>
    <d v="2018-08-10T00:00:00"/>
    <s v="CT-03"/>
    <x v="2"/>
    <s v="P-5"/>
    <x v="1"/>
    <n v="1209"/>
    <n v="100000"/>
    <n v="120900000"/>
    <n v="24180000"/>
    <n v="96720000"/>
    <s v="Penjualan Massal"/>
    <s v="Truk"/>
  </r>
  <r>
    <n v="140"/>
    <d v="2018-08-10T00:00:00"/>
    <s v="AN-02"/>
    <x v="1"/>
    <s v="P-10"/>
    <x v="0"/>
    <n v="1499"/>
    <n v="185000"/>
    <n v="277315000"/>
    <n v="55463000"/>
    <n v="221852000"/>
    <s v="Penjualan Massal"/>
    <s v="Truk"/>
  </r>
  <r>
    <n v="141"/>
    <d v="2018-08-10T00:00:00"/>
    <s v="NF-01"/>
    <x v="0"/>
    <s v="P-10"/>
    <x v="0"/>
    <n v="1820"/>
    <n v="185000"/>
    <n v="336700000"/>
    <n v="67340000"/>
    <n v="269360000"/>
    <s v="Penjualan Massal"/>
    <s v="Truk"/>
  </r>
  <r>
    <n v="142"/>
    <d v="2018-08-10T00:00:00"/>
    <s v="AN-02"/>
    <x v="1"/>
    <s v="P-10"/>
    <x v="0"/>
    <n v="402"/>
    <n v="185000"/>
    <n v="74370000"/>
    <n v="7437000"/>
    <n v="66933000"/>
    <s v="Penjualan Massal"/>
    <s v="Truk"/>
  </r>
  <r>
    <n v="143"/>
    <d v="2018-08-10T00:00:00"/>
    <s v="NF-01"/>
    <x v="0"/>
    <s v="B-10"/>
    <x v="3"/>
    <n v="1596"/>
    <n v="375000"/>
    <n v="598500000"/>
    <n v="119700000"/>
    <n v="478800000"/>
    <s v="Penjualan Massal"/>
    <s v="Truk"/>
  </r>
  <r>
    <n v="144"/>
    <d v="2018-08-10T00:00:00"/>
    <s v="CT-03"/>
    <x v="2"/>
    <s v="B-10"/>
    <x v="3"/>
    <n v="882"/>
    <n v="375000"/>
    <n v="330750000"/>
    <n v="66150000"/>
    <n v="264600000"/>
    <s v="Penjualan Massal"/>
    <s v="Truk"/>
  </r>
  <r>
    <n v="145"/>
    <d v="2018-08-10T00:00:00"/>
    <s v="AN-02"/>
    <x v="1"/>
    <s v="P-5"/>
    <x v="1"/>
    <n v="1822"/>
    <n v="100000"/>
    <n v="182200000"/>
    <n v="36440000"/>
    <n v="145760000"/>
    <s v="Penjualan Massal"/>
    <s v="Truk"/>
  </r>
  <r>
    <n v="146"/>
    <d v="2018-08-10T00:00:00"/>
    <s v="NF-01"/>
    <x v="0"/>
    <s v="B-10"/>
    <x v="3"/>
    <n v="663"/>
    <n v="375000"/>
    <n v="248625000"/>
    <n v="49725000"/>
    <n v="198900000"/>
    <s v="Penjualan Massal"/>
    <s v="Truk"/>
  </r>
  <r>
    <n v="147"/>
    <d v="2018-08-10T00:00:00"/>
    <s v="NF-01"/>
    <x v="0"/>
    <s v="P-5"/>
    <x v="1"/>
    <n v="1776"/>
    <n v="100000"/>
    <n v="177600000"/>
    <n v="35520000"/>
    <n v="142080000"/>
    <s v="Penjualan Massal"/>
    <s v="Truk"/>
  </r>
  <r>
    <n v="148"/>
    <d v="2018-08-10T00:00:00"/>
    <s v="AN-02"/>
    <x v="1"/>
    <s v="P-10"/>
    <x v="0"/>
    <n v="1341"/>
    <n v="185000"/>
    <n v="248085000"/>
    <n v="49617000"/>
    <n v="198468000"/>
    <s v="Penjualan Massal"/>
    <s v="Truk"/>
  </r>
  <r>
    <n v="149"/>
    <d v="2018-08-10T00:00:00"/>
    <s v="NF-01"/>
    <x v="0"/>
    <s v="P-10"/>
    <x v="0"/>
    <n v="715"/>
    <n v="185000"/>
    <n v="132275000"/>
    <n v="26455000"/>
    <n v="105820000"/>
    <s v="Penjualan Massal"/>
    <s v="Truk"/>
  </r>
  <r>
    <n v="150"/>
    <d v="2018-08-10T00:00:00"/>
    <s v="CT-03"/>
    <x v="2"/>
    <s v="P-5"/>
    <x v="1"/>
    <n v="986"/>
    <n v="100000"/>
    <n v="98600000"/>
    <n v="19720000"/>
    <n v="78880000"/>
    <s v="Penjualan Massal"/>
    <s v="Truk"/>
  </r>
  <r>
    <n v="151"/>
    <d v="2018-08-10T00:00:00"/>
    <s v="NF-01"/>
    <x v="0"/>
    <s v="B-05"/>
    <x v="2"/>
    <n v="878"/>
    <n v="200000"/>
    <n v="175600000"/>
    <n v="35120000"/>
    <n v="140480000"/>
    <s v="Penjualan Massal"/>
    <s v="Truk"/>
  </r>
  <r>
    <n v="152"/>
    <d v="2018-08-10T00:00:00"/>
    <s v="AN-02"/>
    <x v="1"/>
    <s v="P-10"/>
    <x v="0"/>
    <n v="406"/>
    <n v="185000"/>
    <n v="75110000"/>
    <n v="7511000"/>
    <n v="67599000"/>
    <s v="Penjualan Massal"/>
    <s v="Truk"/>
  </r>
  <r>
    <n v="153"/>
    <d v="2018-08-10T00:00:00"/>
    <s v="CT-03"/>
    <x v="2"/>
    <s v="B-10"/>
    <x v="3"/>
    <n v="400"/>
    <n v="375000"/>
    <n v="150000000"/>
    <n v="15000000"/>
    <n v="135000000"/>
    <s v="Penjualan Massal"/>
    <s v="Truk"/>
  </r>
  <r>
    <n v="154"/>
    <d v="2018-08-10T00:00:00"/>
    <s v="CT-03"/>
    <x v="2"/>
    <s v="B-10"/>
    <x v="3"/>
    <n v="1279"/>
    <n v="375000"/>
    <n v="479625000"/>
    <n v="95925000"/>
    <n v="383700000"/>
    <s v="Penjualan Massal"/>
    <s v="Truk"/>
  </r>
  <r>
    <n v="155"/>
    <d v="2018-08-10T00:00:00"/>
    <s v="AN-02"/>
    <x v="1"/>
    <s v="P-10"/>
    <x v="0"/>
    <n v="902"/>
    <n v="185000"/>
    <n v="166870000"/>
    <n v="33374000"/>
    <n v="133496000"/>
    <s v="Penjualan Massal"/>
    <s v="Truk"/>
  </r>
  <r>
    <n v="156"/>
    <d v="2018-08-10T00:00:00"/>
    <s v="NF-01"/>
    <x v="0"/>
    <s v="B-05"/>
    <x v="2"/>
    <n v="1409"/>
    <n v="200000"/>
    <n v="281800000"/>
    <n v="56360000"/>
    <n v="225440000"/>
    <s v="Penjualan Massal"/>
    <s v="Truk"/>
  </r>
  <r>
    <n v="157"/>
    <d v="2018-08-10T00:00:00"/>
    <s v="AN-02"/>
    <x v="1"/>
    <s v="B-10"/>
    <x v="3"/>
    <n v="883"/>
    <n v="375000"/>
    <n v="331125000"/>
    <n v="66225000"/>
    <n v="264900000"/>
    <s v="Penjualan Massal"/>
    <s v="Truk"/>
  </r>
  <r>
    <n v="158"/>
    <d v="2018-08-10T00:00:00"/>
    <s v="NF-01"/>
    <x v="0"/>
    <s v="B-10"/>
    <x v="3"/>
    <n v="1674"/>
    <n v="375000"/>
    <n v="627750000"/>
    <n v="125550000"/>
    <n v="502200000"/>
    <s v="Penjualan Massal"/>
    <s v="Truk"/>
  </r>
  <r>
    <n v="159"/>
    <d v="2018-08-10T00:00:00"/>
    <s v="CT-03"/>
    <x v="2"/>
    <s v="B-10"/>
    <x v="3"/>
    <n v="1133"/>
    <n v="375000"/>
    <n v="424875000"/>
    <n v="84975000"/>
    <n v="339900000"/>
    <s v="Penjualan Massal"/>
    <s v="Truk"/>
  </r>
  <r>
    <n v="160"/>
    <d v="2018-08-10T00:00:00"/>
    <s v="AN-02"/>
    <x v="1"/>
    <s v="B-05"/>
    <x v="2"/>
    <n v="837"/>
    <n v="200000"/>
    <n v="167400000"/>
    <n v="33480000"/>
    <n v="133920000"/>
    <s v="Penjualan Massal"/>
    <s v="Truk"/>
  </r>
  <r>
    <n v="161"/>
    <d v="2018-08-10T00:00:00"/>
    <s v="NF-01"/>
    <x v="0"/>
    <s v="B-10"/>
    <x v="3"/>
    <n v="1310"/>
    <n v="375000"/>
    <n v="491250000"/>
    <n v="98250000"/>
    <n v="393000000"/>
    <s v="Penjualan Massal"/>
    <s v="Truk"/>
  </r>
  <r>
    <n v="162"/>
    <d v="2018-08-10T00:00:00"/>
    <s v="NF-01"/>
    <x v="0"/>
    <s v="B-10"/>
    <x v="3"/>
    <n v="511"/>
    <n v="375000"/>
    <n v="191625000"/>
    <n v="38325000"/>
    <n v="153300000"/>
    <s v="Penjualan Massal"/>
    <s v="Truk"/>
  </r>
  <r>
    <n v="163"/>
    <d v="2018-08-10T00:00:00"/>
    <s v="AN-02"/>
    <x v="1"/>
    <s v="P-10"/>
    <x v="0"/>
    <n v="1770"/>
    <n v="185000"/>
    <n v="327450000"/>
    <n v="65490000"/>
    <n v="261960000"/>
    <s v="Penjualan Massal"/>
    <s v="Truk"/>
  </r>
  <r>
    <n v="164"/>
    <d v="2018-08-10T00:00:00"/>
    <s v="NF-01"/>
    <x v="0"/>
    <s v="P-5"/>
    <x v="1"/>
    <n v="819"/>
    <n v="100000"/>
    <n v="81900000"/>
    <n v="16380000"/>
    <n v="65520000"/>
    <s v="Penjualan Massal"/>
    <s v="Truk"/>
  </r>
  <r>
    <n v="165"/>
    <d v="2018-08-10T00:00:00"/>
    <s v="CT-03"/>
    <x v="2"/>
    <s v="B-10"/>
    <x v="3"/>
    <n v="563"/>
    <n v="375000"/>
    <n v="211125000"/>
    <n v="42225000"/>
    <n v="168900000"/>
    <s v="Penjualan Massal"/>
    <s v="Truk"/>
  </r>
  <r>
    <n v="166"/>
    <d v="2018-08-10T00:00:00"/>
    <s v="NF-01"/>
    <x v="0"/>
    <s v="P-10"/>
    <x v="0"/>
    <n v="108"/>
    <n v="185000"/>
    <n v="19980000"/>
    <n v="0"/>
    <n v="19980000"/>
    <s v="Penjualan Biasa"/>
    <s v="Mobil Biasa"/>
  </r>
  <r>
    <n v="167"/>
    <d v="2018-08-10T00:00:00"/>
    <s v="AN-02"/>
    <x v="1"/>
    <s v="P-10"/>
    <x v="0"/>
    <n v="311"/>
    <n v="185000"/>
    <n v="57535000"/>
    <n v="5753500"/>
    <n v="51781500"/>
    <s v="Penjualan Massal"/>
    <s v="Truk"/>
  </r>
  <r>
    <n v="168"/>
    <d v="2018-08-10T00:00:00"/>
    <s v="CT-03"/>
    <x v="2"/>
    <s v="P-5"/>
    <x v="1"/>
    <n v="1862"/>
    <n v="100000"/>
    <n v="186200000"/>
    <n v="37240000"/>
    <n v="148960000"/>
    <s v="Penjualan Massal"/>
    <s v="Truk"/>
  </r>
  <r>
    <n v="169"/>
    <d v="2018-08-10T00:00:00"/>
    <s v="CT-03"/>
    <x v="2"/>
    <s v="B-05"/>
    <x v="2"/>
    <n v="1058"/>
    <n v="200000"/>
    <n v="211600000"/>
    <n v="42320000"/>
    <n v="169280000"/>
    <s v="Penjualan Massal"/>
    <s v="Truk"/>
  </r>
  <r>
    <n v="170"/>
    <d v="2018-08-10T00:00:00"/>
    <s v="AN-02"/>
    <x v="1"/>
    <s v="P-10"/>
    <x v="0"/>
    <n v="670"/>
    <n v="185000"/>
    <n v="123950000"/>
    <n v="24790000"/>
    <n v="99160000"/>
    <s v="Penjualan Massal"/>
    <s v="Truk"/>
  </r>
  <r>
    <n v="171"/>
    <d v="2018-08-10T00:00:00"/>
    <s v="NF-01"/>
    <x v="0"/>
    <s v="P-10"/>
    <x v="0"/>
    <n v="405"/>
    <n v="185000"/>
    <n v="74925000"/>
    <n v="7492500"/>
    <n v="67432500"/>
    <s v="Penjualan Massal"/>
    <s v="Truk"/>
  </r>
  <r>
    <n v="172"/>
    <d v="2018-08-10T00:00:00"/>
    <s v="AN-02"/>
    <x v="1"/>
    <s v="P-5"/>
    <x v="1"/>
    <n v="562"/>
    <n v="100000"/>
    <n v="56200000"/>
    <n v="11240000"/>
    <n v="44960000"/>
    <s v="Penjualan Massal"/>
    <s v="Truk"/>
  </r>
  <r>
    <n v="173"/>
    <d v="2018-08-10T00:00:00"/>
    <s v="CT-03"/>
    <x v="2"/>
    <s v="B-05"/>
    <x v="2"/>
    <n v="1941"/>
    <n v="200000"/>
    <n v="388200000"/>
    <n v="77640000"/>
    <n v="310560000"/>
    <s v="Penjualan Massal"/>
    <s v="Truk"/>
  </r>
  <r>
    <n v="174"/>
    <d v="2018-08-10T00:00:00"/>
    <s v="CT-03"/>
    <x v="2"/>
    <s v="P-5"/>
    <x v="1"/>
    <n v="1070"/>
    <n v="100000"/>
    <n v="107000000"/>
    <n v="21400000"/>
    <n v="85600000"/>
    <s v="Penjualan Massal"/>
    <s v="Truk"/>
  </r>
  <r>
    <n v="175"/>
    <d v="2018-08-10T00:00:00"/>
    <s v="AN-02"/>
    <x v="1"/>
    <s v="P-10"/>
    <x v="0"/>
    <n v="1592"/>
    <n v="185000"/>
    <n v="294520000"/>
    <n v="58904000"/>
    <n v="235616000"/>
    <s v="Penjualan Massal"/>
    <s v="Truk"/>
  </r>
  <r>
    <n v="176"/>
    <d v="2018-08-10T00:00:00"/>
    <s v="NF-01"/>
    <x v="0"/>
    <s v="P-10"/>
    <x v="0"/>
    <n v="1818"/>
    <n v="185000"/>
    <n v="336330000"/>
    <n v="67266000"/>
    <n v="269064000"/>
    <s v="Penjualan Massal"/>
    <s v="Truk"/>
  </r>
  <r>
    <n v="177"/>
    <d v="2018-08-10T00:00:00"/>
    <s v="AN-02"/>
    <x v="1"/>
    <s v="P-10"/>
    <x v="0"/>
    <n v="530"/>
    <n v="185000"/>
    <n v="98050000"/>
    <n v="19610000"/>
    <n v="78440000"/>
    <s v="Penjualan Massal"/>
    <s v="Truk"/>
  </r>
  <r>
    <n v="178"/>
    <d v="2018-08-10T00:00:00"/>
    <s v="NF-01"/>
    <x v="0"/>
    <s v="P-10"/>
    <x v="0"/>
    <n v="79"/>
    <n v="185000"/>
    <n v="14615000"/>
    <n v="0"/>
    <n v="14615000"/>
    <s v="Penjualan Biasa"/>
    <s v="Mobil Biasa"/>
  </r>
  <r>
    <n v="179"/>
    <d v="2018-08-10T00:00:00"/>
    <s v="CT-03"/>
    <x v="2"/>
    <s v="B-05"/>
    <x v="2"/>
    <n v="976"/>
    <n v="200000"/>
    <n v="195200000"/>
    <n v="39040000"/>
    <n v="156160000"/>
    <s v="Penjualan Massal"/>
    <s v="Truk"/>
  </r>
  <r>
    <n v="180"/>
    <d v="2018-08-10T00:00:00"/>
    <s v="AN-02"/>
    <x v="1"/>
    <s v="B-05"/>
    <x v="2"/>
    <n v="1160"/>
    <n v="200000"/>
    <n v="232000000"/>
    <n v="46400000"/>
    <n v="185600000"/>
    <s v="Penjualan Massal"/>
    <s v="Truk"/>
  </r>
  <r>
    <n v="181"/>
    <d v="2018-08-10T00:00:00"/>
    <s v="NF-01"/>
    <x v="0"/>
    <s v="B-05"/>
    <x v="2"/>
    <n v="1148"/>
    <n v="200000"/>
    <n v="229600000"/>
    <n v="45920000"/>
    <n v="183680000"/>
    <s v="Penjualan Massal"/>
    <s v="Truk"/>
  </r>
  <r>
    <n v="182"/>
    <d v="2018-08-10T00:00:00"/>
    <s v="NF-01"/>
    <x v="0"/>
    <s v="P-5"/>
    <x v="1"/>
    <n v="1319"/>
    <n v="100000"/>
    <n v="131900000"/>
    <n v="26380000"/>
    <n v="105520000"/>
    <s v="Penjualan Massal"/>
    <s v="Truk"/>
  </r>
  <r>
    <n v="183"/>
    <d v="2018-08-10T00:00:00"/>
    <s v="AN-02"/>
    <x v="1"/>
    <s v="B-05"/>
    <x v="2"/>
    <n v="1806"/>
    <n v="200000"/>
    <n v="361200000"/>
    <n v="72240000"/>
    <n v="288960000"/>
    <s v="Penjualan Massal"/>
    <s v="Truk"/>
  </r>
  <r>
    <n v="184"/>
    <d v="2018-08-10T00:00:00"/>
    <s v="NF-01"/>
    <x v="0"/>
    <s v="P-10"/>
    <x v="0"/>
    <n v="229"/>
    <n v="185000"/>
    <n v="42365000"/>
    <n v="4236500"/>
    <n v="38128500"/>
    <s v="Penjualan Besar"/>
    <s v="Truk Kecil"/>
  </r>
  <r>
    <n v="185"/>
    <d v="2018-08-10T00:00:00"/>
    <s v="CT-03"/>
    <x v="2"/>
    <s v="P-5"/>
    <x v="1"/>
    <n v="735"/>
    <n v="100000"/>
    <n v="73500000"/>
    <n v="14700000"/>
    <n v="58800000"/>
    <s v="Penjualan Massal"/>
    <s v="Truk"/>
  </r>
  <r>
    <n v="186"/>
    <d v="2018-08-10T00:00:00"/>
    <s v="NF-01"/>
    <x v="0"/>
    <s v="P-5"/>
    <x v="1"/>
    <n v="571"/>
    <n v="100000"/>
    <n v="57100000"/>
    <n v="11420000"/>
    <n v="45680000"/>
    <s v="Penjualan Massal"/>
    <s v="Truk"/>
  </r>
  <r>
    <n v="187"/>
    <d v="2018-08-10T00:00:00"/>
    <s v="AN-02"/>
    <x v="1"/>
    <s v="P-10"/>
    <x v="0"/>
    <n v="64"/>
    <n v="185000"/>
    <n v="11840000"/>
    <n v="0"/>
    <n v="11840000"/>
    <s v="Penjualan Biasa"/>
    <s v="Mobil Biasa"/>
  </r>
  <r>
    <n v="188"/>
    <d v="2018-08-10T00:00:00"/>
    <s v="CT-03"/>
    <x v="2"/>
    <s v="P-5"/>
    <x v="1"/>
    <n v="128"/>
    <n v="100000"/>
    <n v="12800000"/>
    <n v="0"/>
    <n v="12800000"/>
    <s v="Penjualan Biasa"/>
    <s v="Mobil Biasa"/>
  </r>
  <r>
    <n v="189"/>
    <d v="2018-08-10T00:00:00"/>
    <s v="CT-03"/>
    <x v="2"/>
    <s v="P-5"/>
    <x v="1"/>
    <n v="1997"/>
    <n v="100000"/>
    <n v="199700000"/>
    <n v="39940000"/>
    <n v="159760000"/>
    <s v="Penjualan Massal"/>
    <s v="Truk"/>
  </r>
  <r>
    <n v="190"/>
    <d v="2018-08-10T00:00:00"/>
    <s v="AN-02"/>
    <x v="1"/>
    <s v="B-10"/>
    <x v="3"/>
    <n v="1056"/>
    <n v="375000"/>
    <n v="396000000"/>
    <n v="79200000"/>
    <n v="316800000"/>
    <s v="Penjualan Massal"/>
    <s v="Truk"/>
  </r>
  <r>
    <n v="191"/>
    <d v="2018-08-10T00:00:00"/>
    <s v="NF-01"/>
    <x v="0"/>
    <s v="B-10"/>
    <x v="3"/>
    <n v="1475"/>
    <n v="375000"/>
    <n v="553125000"/>
    <n v="110625000"/>
    <n v="442500000"/>
    <s v="Penjualan Massal"/>
    <s v="Truk"/>
  </r>
  <r>
    <n v="192"/>
    <d v="2018-08-10T00:00:00"/>
    <s v="AN-02"/>
    <x v="1"/>
    <s v="P-10"/>
    <x v="0"/>
    <n v="563"/>
    <n v="185000"/>
    <n v="104155000"/>
    <n v="20831000"/>
    <n v="83324000"/>
    <s v="Penjualan Massal"/>
    <s v="Truk"/>
  </r>
  <r>
    <n v="193"/>
    <d v="2018-08-10T00:00:00"/>
    <s v="NF-01"/>
    <x v="0"/>
    <s v="B-05"/>
    <x v="2"/>
    <n v="1328"/>
    <n v="200000"/>
    <n v="265600000"/>
    <n v="53120000"/>
    <n v="212480000"/>
    <s v="Penjualan Massal"/>
    <s v="Truk"/>
  </r>
  <r>
    <n v="194"/>
    <d v="2018-08-10T00:00:00"/>
    <s v="CT-03"/>
    <x v="2"/>
    <s v="P-5"/>
    <x v="1"/>
    <n v="1789"/>
    <n v="100000"/>
    <n v="178900000"/>
    <n v="35780000"/>
    <n v="143120000"/>
    <s v="Penjualan Massal"/>
    <s v="Truk"/>
  </r>
  <r>
    <n v="195"/>
    <d v="2018-08-10T00:00:00"/>
    <s v="AN-02"/>
    <x v="1"/>
    <s v="B-05"/>
    <x v="2"/>
    <n v="899"/>
    <n v="200000"/>
    <n v="179800000"/>
    <n v="35960000"/>
    <n v="143840000"/>
    <s v="Penjualan Massal"/>
    <s v="Truk"/>
  </r>
  <r>
    <n v="196"/>
    <d v="2018-08-10T00:00:00"/>
    <s v="NF-01"/>
    <x v="0"/>
    <s v="B-10"/>
    <x v="3"/>
    <n v="1412"/>
    <n v="375000"/>
    <n v="529500000"/>
    <n v="105900000"/>
    <n v="423600000"/>
    <s v="Penjualan Massal"/>
    <s v="Truk"/>
  </r>
  <r>
    <n v="197"/>
    <d v="2018-08-10T00:00:00"/>
    <s v="NF-01"/>
    <x v="0"/>
    <s v="P-5"/>
    <x v="1"/>
    <n v="110"/>
    <n v="100000"/>
    <n v="11000000"/>
    <n v="0"/>
    <n v="11000000"/>
    <s v="Penjualan Biasa"/>
    <s v="Mobil Biasa"/>
  </r>
  <r>
    <n v="198"/>
    <d v="2018-08-10T00:00:00"/>
    <s v="AN-02"/>
    <x v="1"/>
    <s v="B-05"/>
    <x v="2"/>
    <n v="1522"/>
    <n v="200000"/>
    <n v="304400000"/>
    <n v="60880000"/>
    <n v="243520000"/>
    <s v="Penjualan Massal"/>
    <s v="Truk"/>
  </r>
  <r>
    <n v="199"/>
    <d v="2018-08-10T00:00:00"/>
    <s v="NF-01"/>
    <x v="0"/>
    <s v="B-05"/>
    <x v="2"/>
    <n v="827"/>
    <n v="200000"/>
    <n v="165400000"/>
    <n v="33080000"/>
    <n v="132320000"/>
    <s v="Penjualan Massal"/>
    <s v="Truk"/>
  </r>
  <r>
    <n v="200"/>
    <d v="2018-08-10T00:00:00"/>
    <s v="CT-03"/>
    <x v="2"/>
    <s v="P-5"/>
    <x v="1"/>
    <n v="76"/>
    <n v="100000"/>
    <n v="7600000"/>
    <n v="0"/>
    <n v="7600000"/>
    <s v="Penjualan Biasa"/>
    <s v="Mobil Biasa"/>
  </r>
  <r>
    <n v="201"/>
    <d v="2018-08-10T00:00:00"/>
    <s v="NF-01"/>
    <x v="0"/>
    <s v="P-10"/>
    <x v="0"/>
    <n v="1303"/>
    <n v="185000"/>
    <n v="241055000"/>
    <n v="48211000"/>
    <n v="192844000"/>
    <s v="Penjualan Massal"/>
    <s v="Truk"/>
  </r>
  <r>
    <n v="202"/>
    <d v="2018-08-10T00:00:00"/>
    <s v="AN-02"/>
    <x v="1"/>
    <s v="B-05"/>
    <x v="2"/>
    <n v="17"/>
    <n v="200000"/>
    <n v="3400000"/>
    <n v="0"/>
    <n v="3400000"/>
    <s v="Penjualan Biasa"/>
    <s v="Mobil Biasa"/>
  </r>
  <r>
    <n v="203"/>
    <d v="2018-08-10T00:00:00"/>
    <s v="CT-03"/>
    <x v="2"/>
    <s v="P-5"/>
    <x v="1"/>
    <n v="1606"/>
    <n v="100000"/>
    <n v="160600000"/>
    <n v="32120000"/>
    <n v="128480000"/>
    <s v="Penjualan Massal"/>
    <s v="Truk"/>
  </r>
  <r>
    <n v="204"/>
    <d v="2018-08-10T00:00:00"/>
    <s v="CT-03"/>
    <x v="2"/>
    <s v="P-5"/>
    <x v="1"/>
    <n v="1635"/>
    <n v="100000"/>
    <n v="163500000"/>
    <n v="32700000"/>
    <n v="130800000"/>
    <s v="Penjualan Massal"/>
    <s v="Truk"/>
  </r>
  <r>
    <n v="205"/>
    <d v="2018-08-10T00:00:00"/>
    <s v="AN-02"/>
    <x v="1"/>
    <s v="P-10"/>
    <x v="0"/>
    <n v="1416"/>
    <n v="185000"/>
    <n v="261960000"/>
    <n v="52392000"/>
    <n v="209568000"/>
    <s v="Penjualan Massal"/>
    <s v="Truk"/>
  </r>
  <r>
    <n v="206"/>
    <d v="2018-08-10T00:00:00"/>
    <s v="NF-01"/>
    <x v="0"/>
    <s v="P-10"/>
    <x v="0"/>
    <n v="613"/>
    <n v="185000"/>
    <n v="113405000"/>
    <n v="22681000"/>
    <n v="90724000"/>
    <s v="Penjualan Massal"/>
    <s v="Truk"/>
  </r>
  <r>
    <n v="207"/>
    <d v="2018-08-10T00:00:00"/>
    <s v="AN-02"/>
    <x v="1"/>
    <s v="B-10"/>
    <x v="3"/>
    <n v="1025"/>
    <n v="375000"/>
    <n v="384375000"/>
    <n v="76875000"/>
    <n v="307500000"/>
    <s v="Penjualan Massal"/>
    <s v="Truk"/>
  </r>
  <r>
    <n v="208"/>
    <d v="2018-08-10T00:00:00"/>
    <s v="NF-01"/>
    <x v="0"/>
    <s v="B-05"/>
    <x v="2"/>
    <n v="582"/>
    <n v="200000"/>
    <n v="116400000"/>
    <n v="23280000"/>
    <n v="93120000"/>
    <s v="Penjualan Massal"/>
    <s v="Truk"/>
  </r>
  <r>
    <n v="209"/>
    <d v="2018-08-10T00:00:00"/>
    <s v="CT-03"/>
    <x v="2"/>
    <s v="P-10"/>
    <x v="0"/>
    <n v="1417"/>
    <n v="185000"/>
    <n v="262145000"/>
    <n v="52429000"/>
    <n v="209716000"/>
    <s v="Penjualan Massal"/>
    <s v="Truk"/>
  </r>
  <r>
    <n v="210"/>
    <d v="2018-08-10T00:00:00"/>
    <s v="AN-02"/>
    <x v="1"/>
    <s v="P-5"/>
    <x v="1"/>
    <n v="420"/>
    <n v="100000"/>
    <n v="42000000"/>
    <n v="4200000"/>
    <n v="37800000"/>
    <s v="Penjualan Massal"/>
    <s v="Truk"/>
  </r>
  <r>
    <n v="211"/>
    <d v="2018-08-10T00:00:00"/>
    <s v="NF-01"/>
    <x v="0"/>
    <s v="B-05"/>
    <x v="2"/>
    <n v="873"/>
    <n v="200000"/>
    <n v="174600000"/>
    <n v="34920000"/>
    <n v="139680000"/>
    <s v="Penjualan Massal"/>
    <s v="Truk"/>
  </r>
  <r>
    <n v="212"/>
    <d v="2018-08-10T00:00:00"/>
    <s v="NF-01"/>
    <x v="0"/>
    <s v="B-10"/>
    <x v="3"/>
    <n v="3"/>
    <n v="375000"/>
    <n v="1125000"/>
    <n v="0"/>
    <n v="1125000"/>
    <s v="Penjualan Biasa"/>
    <s v="Mobil Biasa"/>
  </r>
  <r>
    <n v="213"/>
    <d v="2018-08-10T00:00:00"/>
    <s v="AN-02"/>
    <x v="1"/>
    <s v="B-10"/>
    <x v="3"/>
    <n v="647"/>
    <n v="375000"/>
    <n v="242625000"/>
    <n v="48525000"/>
    <n v="194100000"/>
    <s v="Penjualan Massal"/>
    <s v="Truk"/>
  </r>
  <r>
    <n v="214"/>
    <d v="2018-08-10T00:00:00"/>
    <s v="NF-01"/>
    <x v="0"/>
    <s v="P-5"/>
    <x v="1"/>
    <n v="1675"/>
    <n v="100000"/>
    <n v="167500000"/>
    <n v="33500000"/>
    <n v="134000000"/>
    <s v="Penjualan Massal"/>
    <s v="Truk"/>
  </r>
  <r>
    <n v="215"/>
    <d v="2018-08-10T00:00:00"/>
    <s v="CT-03"/>
    <x v="2"/>
    <s v="P-5"/>
    <x v="1"/>
    <n v="1925"/>
    <n v="100000"/>
    <n v="192500000"/>
    <n v="38500000"/>
    <n v="154000000"/>
    <s v="Penjualan Massal"/>
    <s v="Truk"/>
  </r>
  <r>
    <n v="216"/>
    <d v="2018-08-10T00:00:00"/>
    <s v="NF-01"/>
    <x v="0"/>
    <s v="P-5"/>
    <x v="1"/>
    <n v="1529"/>
    <n v="100000"/>
    <n v="152900000"/>
    <n v="30580000"/>
    <n v="122320000"/>
    <s v="Penjualan Massal"/>
    <s v="Truk"/>
  </r>
  <r>
    <n v="217"/>
    <d v="2018-08-10T00:00:00"/>
    <s v="AN-02"/>
    <x v="1"/>
    <s v="B-10"/>
    <x v="3"/>
    <n v="1775"/>
    <n v="375000"/>
    <n v="665625000"/>
    <n v="133125000"/>
    <n v="532500000"/>
    <s v="Penjualan Massal"/>
    <s v="Truk"/>
  </r>
  <r>
    <n v="218"/>
    <d v="2018-08-10T00:00:00"/>
    <s v="CT-03"/>
    <x v="2"/>
    <s v="P-10"/>
    <x v="0"/>
    <n v="1530"/>
    <n v="185000"/>
    <n v="283050000"/>
    <n v="56610000"/>
    <n v="226440000"/>
    <s v="Penjualan Massal"/>
    <s v="Truk"/>
  </r>
  <r>
    <n v="219"/>
    <d v="2018-08-10T00:00:00"/>
    <s v="CT-03"/>
    <x v="2"/>
    <s v="P-5"/>
    <x v="1"/>
    <n v="114"/>
    <n v="100000"/>
    <n v="11400000"/>
    <n v="0"/>
    <n v="11400000"/>
    <s v="Penjualan Biasa"/>
    <s v="Mobil Biasa"/>
  </r>
  <r>
    <n v="220"/>
    <d v="2018-08-10T00:00:00"/>
    <s v="AN-02"/>
    <x v="1"/>
    <s v="P-10"/>
    <x v="0"/>
    <n v="1925"/>
    <n v="185000"/>
    <n v="356125000"/>
    <n v="71225000"/>
    <n v="284900000"/>
    <s v="Penjualan Massal"/>
    <s v="Truk"/>
  </r>
  <r>
    <n v="221"/>
    <d v="2018-08-10T00:00:00"/>
    <s v="NF-01"/>
    <x v="0"/>
    <s v="P-10"/>
    <x v="0"/>
    <n v="1068"/>
    <n v="185000"/>
    <n v="197580000"/>
    <n v="39516000"/>
    <n v="158064000"/>
    <s v="Penjualan Massal"/>
    <s v="Truk"/>
  </r>
  <r>
    <n v="222"/>
    <d v="2018-08-10T00:00:00"/>
    <s v="AN-02"/>
    <x v="1"/>
    <s v="P-10"/>
    <x v="0"/>
    <n v="934"/>
    <n v="185000"/>
    <n v="172790000"/>
    <n v="34558000"/>
    <n v="138232000"/>
    <s v="Penjualan Massal"/>
    <s v="Truk"/>
  </r>
  <r>
    <n v="223"/>
    <d v="2018-08-10T00:00:00"/>
    <s v="NF-01"/>
    <x v="0"/>
    <s v="B-10"/>
    <x v="3"/>
    <n v="1788"/>
    <n v="375000"/>
    <n v="670500000"/>
    <n v="134100000"/>
    <n v="536400000"/>
    <s v="Penjualan Massal"/>
    <s v="Truk"/>
  </r>
  <r>
    <n v="224"/>
    <d v="2018-08-10T00:00:00"/>
    <s v="CT-03"/>
    <x v="2"/>
    <s v="B-10"/>
    <x v="3"/>
    <n v="446"/>
    <n v="375000"/>
    <n v="167250000"/>
    <n v="16725000"/>
    <n v="150525000"/>
    <s v="Penjualan Massal"/>
    <s v="Truk"/>
  </r>
  <r>
    <n v="225"/>
    <d v="2018-08-10T00:00:00"/>
    <s v="AN-02"/>
    <x v="1"/>
    <s v="P-5"/>
    <x v="1"/>
    <n v="1555"/>
    <n v="100000"/>
    <n v="155500000"/>
    <n v="31100000"/>
    <n v="124400000"/>
    <s v="Penjualan Massal"/>
    <s v="Truk"/>
  </r>
  <r>
    <n v="226"/>
    <d v="2018-08-10T00:00:00"/>
    <s v="NF-01"/>
    <x v="0"/>
    <s v="B-10"/>
    <x v="3"/>
    <n v="617"/>
    <n v="375000"/>
    <n v="231375000"/>
    <n v="46275000"/>
    <n v="185100000"/>
    <s v="Penjualan Massal"/>
    <s v="Truk"/>
  </r>
  <r>
    <n v="227"/>
    <d v="2018-08-10T00:00:00"/>
    <s v="NF-01"/>
    <x v="0"/>
    <s v="P-5"/>
    <x v="1"/>
    <n v="1971"/>
    <n v="100000"/>
    <n v="197100000"/>
    <n v="39420000"/>
    <n v="157680000"/>
    <s v="Penjualan Massal"/>
    <s v="Truk"/>
  </r>
  <r>
    <n v="228"/>
    <d v="2018-08-10T00:00:00"/>
    <s v="AN-02"/>
    <x v="1"/>
    <s v="P-10"/>
    <x v="0"/>
    <n v="59"/>
    <n v="185000"/>
    <n v="10915000"/>
    <n v="0"/>
    <n v="10915000"/>
    <s v="Penjualan Biasa"/>
    <s v="Mobil Biasa"/>
  </r>
  <r>
    <n v="229"/>
    <d v="2018-08-10T00:00:00"/>
    <s v="NF-01"/>
    <x v="0"/>
    <s v="P-10"/>
    <x v="0"/>
    <n v="1911"/>
    <n v="185000"/>
    <n v="353535000"/>
    <n v="70707000"/>
    <n v="282828000"/>
    <s v="Penjualan Massal"/>
    <s v="Truk"/>
  </r>
  <r>
    <n v="230"/>
    <d v="2018-08-10T00:00:00"/>
    <s v="CT-03"/>
    <x v="2"/>
    <s v="P-5"/>
    <x v="1"/>
    <n v="1483"/>
    <n v="100000"/>
    <n v="148300000"/>
    <n v="29660000"/>
    <n v="118640000"/>
    <s v="Penjualan Massal"/>
    <s v="Truk"/>
  </r>
  <r>
    <n v="231"/>
    <d v="2018-08-10T00:00:00"/>
    <s v="NF-01"/>
    <x v="0"/>
    <s v="B-05"/>
    <x v="2"/>
    <n v="1742"/>
    <n v="200000"/>
    <n v="348400000"/>
    <n v="69680000"/>
    <n v="278720000"/>
    <s v="Penjualan Massal"/>
    <s v="Truk"/>
  </r>
  <r>
    <n v="232"/>
    <d v="2018-08-10T00:00:00"/>
    <s v="AN-02"/>
    <x v="1"/>
    <s v="P-10"/>
    <x v="0"/>
    <n v="896"/>
    <n v="185000"/>
    <n v="165760000"/>
    <n v="33152000"/>
    <n v="132608000"/>
    <s v="Penjualan Massal"/>
    <s v="Truk"/>
  </r>
  <r>
    <n v="233"/>
    <d v="2018-08-10T00:00:00"/>
    <s v="CT-03"/>
    <x v="2"/>
    <s v="B-10"/>
    <x v="3"/>
    <n v="1089"/>
    <n v="375000"/>
    <n v="408375000"/>
    <n v="81675000"/>
    <n v="326700000"/>
    <s v="Penjualan Massal"/>
    <s v="Truk"/>
  </r>
  <r>
    <n v="234"/>
    <d v="2018-08-10T00:00:00"/>
    <s v="CT-03"/>
    <x v="2"/>
    <s v="B-10"/>
    <x v="3"/>
    <n v="836"/>
    <n v="375000"/>
    <n v="313500000"/>
    <n v="62700000"/>
    <n v="250800000"/>
    <s v="Penjualan Massal"/>
    <s v="Truk"/>
  </r>
  <r>
    <n v="235"/>
    <d v="2018-08-10T00:00:00"/>
    <s v="AN-02"/>
    <x v="1"/>
    <s v="P-10"/>
    <x v="0"/>
    <n v="1241"/>
    <n v="185000"/>
    <n v="229585000"/>
    <n v="45917000"/>
    <n v="183668000"/>
    <s v="Penjualan Massal"/>
    <s v="Truk"/>
  </r>
  <r>
    <n v="236"/>
    <d v="2018-08-10T00:00:00"/>
    <s v="NF-01"/>
    <x v="0"/>
    <s v="B-05"/>
    <x v="2"/>
    <n v="1325"/>
    <n v="200000"/>
    <n v="265000000"/>
    <n v="53000000"/>
    <n v="212000000"/>
    <s v="Penjualan Massal"/>
    <s v="Truk"/>
  </r>
  <r>
    <n v="237"/>
    <d v="2018-08-10T00:00:00"/>
    <s v="AN-02"/>
    <x v="1"/>
    <s v="B-10"/>
    <x v="3"/>
    <n v="1610"/>
    <n v="375000"/>
    <n v="603750000"/>
    <n v="120750000"/>
    <n v="483000000"/>
    <s v="Penjualan Massal"/>
    <s v="Truk"/>
  </r>
  <r>
    <n v="238"/>
    <d v="2018-08-10T00:00:00"/>
    <s v="NF-01"/>
    <x v="0"/>
    <s v="B-10"/>
    <x v="3"/>
    <n v="41"/>
    <n v="375000"/>
    <n v="15375000"/>
    <n v="0"/>
    <n v="15375000"/>
    <s v="Penjualan Biasa"/>
    <s v="Mobil Biasa"/>
  </r>
  <r>
    <n v="239"/>
    <d v="2018-08-10T00:00:00"/>
    <s v="CT-03"/>
    <x v="2"/>
    <s v="B-10"/>
    <x v="3"/>
    <n v="1935"/>
    <n v="375000"/>
    <n v="725625000"/>
    <n v="145125000"/>
    <n v="580500000"/>
    <s v="Penjualan Massal"/>
    <s v="Truk"/>
  </r>
  <r>
    <n v="240"/>
    <d v="2018-08-10T00:00:00"/>
    <s v="AN-02"/>
    <x v="1"/>
    <s v="B-05"/>
    <x v="2"/>
    <n v="902"/>
    <n v="200000"/>
    <n v="180400000"/>
    <n v="36080000"/>
    <n v="144320000"/>
    <s v="Penjualan Massal"/>
    <s v="Truk"/>
  </r>
  <r>
    <n v="241"/>
    <d v="2018-08-10T00:00:00"/>
    <s v="NF-01"/>
    <x v="0"/>
    <s v="B-10"/>
    <x v="3"/>
    <n v="1167"/>
    <n v="375000"/>
    <n v="437625000"/>
    <n v="87525000"/>
    <n v="350100000"/>
    <s v="Penjualan Massal"/>
    <s v="Truk"/>
  </r>
  <r>
    <n v="242"/>
    <d v="2018-08-10T00:00:00"/>
    <s v="NF-01"/>
    <x v="0"/>
    <s v="B-10"/>
    <x v="3"/>
    <n v="1997"/>
    <n v="375000"/>
    <n v="748875000"/>
    <n v="149775000"/>
    <n v="599100000"/>
    <s v="Penjualan Massal"/>
    <s v="Truk"/>
  </r>
  <r>
    <n v="243"/>
    <d v="2018-08-10T00:00:00"/>
    <s v="AN-02"/>
    <x v="1"/>
    <s v="P-10"/>
    <x v="0"/>
    <n v="179"/>
    <n v="185000"/>
    <n v="33115000"/>
    <n v="0"/>
    <n v="33115000"/>
    <s v="Penjualan Biasa"/>
    <s v="Mobil Biasa"/>
  </r>
  <r>
    <n v="244"/>
    <d v="2018-08-10T00:00:00"/>
    <s v="NF-01"/>
    <x v="0"/>
    <s v="P-5"/>
    <x v="1"/>
    <n v="122"/>
    <n v="100000"/>
    <n v="12200000"/>
    <n v="0"/>
    <n v="12200000"/>
    <s v="Penjualan Biasa"/>
    <s v="Mobil Biasa"/>
  </r>
  <r>
    <n v="245"/>
    <d v="2018-08-10T00:00:00"/>
    <s v="CT-03"/>
    <x v="2"/>
    <s v="B-10"/>
    <x v="3"/>
    <n v="1155"/>
    <n v="375000"/>
    <n v="433125000"/>
    <n v="86625000"/>
    <n v="346500000"/>
    <s v="Penjualan Massal"/>
    <s v="Truk"/>
  </r>
  <r>
    <n v="246"/>
    <d v="2018-08-10T00:00:00"/>
    <s v="NF-01"/>
    <x v="0"/>
    <s v="P-10"/>
    <x v="0"/>
    <n v="935"/>
    <n v="185000"/>
    <n v="172975000"/>
    <n v="34595000"/>
    <n v="138380000"/>
    <s v="Penjualan Massal"/>
    <s v="Truk"/>
  </r>
  <r>
    <n v="247"/>
    <d v="2018-08-10T00:00:00"/>
    <s v="AN-02"/>
    <x v="1"/>
    <s v="P-10"/>
    <x v="0"/>
    <n v="1473"/>
    <n v="185000"/>
    <n v="272505000"/>
    <n v="54501000"/>
    <n v="218004000"/>
    <s v="Penjualan Massal"/>
    <s v="Truk"/>
  </r>
  <r>
    <n v="248"/>
    <d v="2018-08-10T00:00:00"/>
    <s v="CT-03"/>
    <x v="2"/>
    <s v="P-5"/>
    <x v="1"/>
    <n v="1809"/>
    <n v="100000"/>
    <n v="180900000"/>
    <n v="36180000"/>
    <n v="144720000"/>
    <s v="Penjualan Massal"/>
    <s v="Truk"/>
  </r>
  <r>
    <n v="249"/>
    <d v="2018-08-10T00:00:00"/>
    <s v="CT-03"/>
    <x v="2"/>
    <s v="B-05"/>
    <x v="2"/>
    <n v="1813"/>
    <n v="200000"/>
    <n v="362600000"/>
    <n v="72520000"/>
    <n v="290080000"/>
    <s v="Penjualan Massal"/>
    <s v="Truk"/>
  </r>
  <r>
    <n v="250"/>
    <d v="2018-08-10T00:00:00"/>
    <s v="NF-01"/>
    <x v="0"/>
    <s v="P-10"/>
    <x v="0"/>
    <n v="1962"/>
    <n v="185000"/>
    <n v="362970000"/>
    <n v="72594000"/>
    <n v="290376000"/>
    <s v="Penjualan Massal"/>
    <s v="Truk"/>
  </r>
  <r>
    <n v="251"/>
    <d v="2018-08-10T00:00:00"/>
    <s v="AN-02"/>
    <x v="1"/>
    <s v="P-5"/>
    <x v="1"/>
    <n v="1537"/>
    <n v="100000"/>
    <n v="153700000"/>
    <n v="30740000"/>
    <n v="122960000"/>
    <s v="Penjualan Massal"/>
    <s v="Truk"/>
  </r>
  <r>
    <n v="252"/>
    <d v="2018-08-10T00:00:00"/>
    <s v="CT-03"/>
    <x v="2"/>
    <s v="B-05"/>
    <x v="2"/>
    <n v="1490"/>
    <n v="200000"/>
    <n v="298000000"/>
    <n v="59600000"/>
    <n v="238400000"/>
    <s v="Penjualan Massal"/>
    <s v="Truk"/>
  </r>
  <r>
    <n v="253"/>
    <d v="2018-08-10T00:00:00"/>
    <s v="CT-03"/>
    <x v="2"/>
    <s v="P-5"/>
    <x v="1"/>
    <n v="154"/>
    <n v="100000"/>
    <n v="15400000"/>
    <n v="0"/>
    <n v="15400000"/>
    <s v="Penjualan Biasa"/>
    <s v="Mobil Biasa"/>
  </r>
  <r>
    <n v="254"/>
    <d v="2018-08-10T00:00:00"/>
    <s v="AN-02"/>
    <x v="1"/>
    <s v="P-10"/>
    <x v="0"/>
    <n v="1841"/>
    <n v="185000"/>
    <n v="340585000"/>
    <n v="68117000"/>
    <n v="272468000"/>
    <s v="Penjualan Massal"/>
    <s v="Truk"/>
  </r>
  <r>
    <n v="255"/>
    <d v="2018-08-10T00:00:00"/>
    <s v="NF-01"/>
    <x v="0"/>
    <s v="P-10"/>
    <x v="0"/>
    <n v="1455"/>
    <n v="185000"/>
    <n v="269175000"/>
    <n v="53835000"/>
    <n v="215340000"/>
    <s v="Penjualan Massal"/>
    <s v="Truk"/>
  </r>
  <r>
    <n v="256"/>
    <d v="2018-08-10T00:00:00"/>
    <s v="AN-02"/>
    <x v="1"/>
    <s v="P-10"/>
    <x v="0"/>
    <n v="1067"/>
    <n v="185000"/>
    <n v="197395000"/>
    <n v="39479000"/>
    <n v="157916000"/>
    <s v="Penjualan Massal"/>
    <s v="Truk"/>
  </r>
  <r>
    <n v="257"/>
    <d v="2018-08-10T00:00:00"/>
    <s v="NF-01"/>
    <x v="0"/>
    <s v="P-10"/>
    <x v="0"/>
    <n v="1125"/>
    <n v="185000"/>
    <n v="208125000"/>
    <n v="41625000"/>
    <n v="166500000"/>
    <s v="Penjualan Massal"/>
    <s v="Truk"/>
  </r>
  <r>
    <n v="258"/>
    <d v="2018-08-10T00:00:00"/>
    <s v="CT-03"/>
    <x v="2"/>
    <s v="B-05"/>
    <x v="2"/>
    <n v="571"/>
    <n v="200000"/>
    <n v="114200000"/>
    <n v="22840000"/>
    <n v="91360000"/>
    <s v="Penjualan Massal"/>
    <s v="Truk"/>
  </r>
  <r>
    <n v="259"/>
    <d v="2018-08-10T00:00:00"/>
    <s v="AN-02"/>
    <x v="1"/>
    <s v="B-05"/>
    <x v="2"/>
    <n v="1709"/>
    <n v="200000"/>
    <n v="341800000"/>
    <n v="68360000"/>
    <n v="273440000"/>
    <s v="Penjualan Massal"/>
    <s v="Truk"/>
  </r>
  <r>
    <n v="260"/>
    <d v="2018-08-10T00:00:00"/>
    <s v="NF-01"/>
    <x v="0"/>
    <s v="B-05"/>
    <x v="2"/>
    <n v="819"/>
    <n v="200000"/>
    <n v="163800000"/>
    <n v="32760000"/>
    <n v="131040000"/>
    <s v="Penjualan Massal"/>
    <s v="Truk"/>
  </r>
  <r>
    <n v="261"/>
    <d v="2018-08-10T00:00:00"/>
    <s v="NF-01"/>
    <x v="0"/>
    <s v="P-5"/>
    <x v="1"/>
    <n v="1599"/>
    <n v="100000"/>
    <n v="159900000"/>
    <n v="31980000"/>
    <n v="127920000"/>
    <s v="Penjualan Massal"/>
    <s v="Truk"/>
  </r>
  <r>
    <n v="262"/>
    <d v="2018-08-10T00:00:00"/>
    <s v="AN-02"/>
    <x v="1"/>
    <s v="B-05"/>
    <x v="2"/>
    <n v="1997"/>
    <n v="200000"/>
    <n v="399400000"/>
    <n v="79880000"/>
    <n v="319520000"/>
    <s v="Penjualan Massal"/>
    <s v="Truk"/>
  </r>
  <r>
    <n v="263"/>
    <d v="2018-08-10T00:00:00"/>
    <s v="NF-01"/>
    <x v="0"/>
    <s v="P-10"/>
    <x v="0"/>
    <n v="1839"/>
    <n v="185000"/>
    <n v="340215000"/>
    <n v="68043000"/>
    <n v="272172000"/>
    <s v="Penjualan Massal"/>
    <s v="Truk"/>
  </r>
  <r>
    <n v="264"/>
    <d v="2018-08-10T00:00:00"/>
    <s v="CT-03"/>
    <x v="2"/>
    <s v="P-5"/>
    <x v="1"/>
    <n v="1349"/>
    <n v="100000"/>
    <n v="134900000"/>
    <n v="26980000"/>
    <n v="107920000"/>
    <s v="Penjualan Massal"/>
    <s v="Truk"/>
  </r>
  <r>
    <n v="265"/>
    <d v="2018-08-10T00:00:00"/>
    <s v="NF-01"/>
    <x v="0"/>
    <s v="P-5"/>
    <x v="1"/>
    <n v="1817"/>
    <n v="100000"/>
    <n v="181700000"/>
    <n v="36340000"/>
    <n v="145360000"/>
    <s v="Penjualan Massal"/>
    <s v="Truk"/>
  </r>
  <r>
    <n v="266"/>
    <d v="2018-08-10T00:00:00"/>
    <s v="AN-02"/>
    <x v="1"/>
    <s v="P-10"/>
    <x v="0"/>
    <n v="1744"/>
    <n v="185000"/>
    <n v="322640000"/>
    <n v="64528000"/>
    <n v="258112000"/>
    <s v="Penjualan Massal"/>
    <s v="Truk"/>
  </r>
  <r>
    <n v="267"/>
    <d v="2018-08-10T00:00:00"/>
    <s v="CT-03"/>
    <x v="2"/>
    <s v="P-5"/>
    <x v="1"/>
    <n v="1732"/>
    <n v="100000"/>
    <n v="173200000"/>
    <n v="34640000"/>
    <n v="138560000"/>
    <s v="Penjualan Massal"/>
    <s v="Truk"/>
  </r>
  <r>
    <n v="268"/>
    <d v="2018-08-10T00:00:00"/>
    <s v="CT-03"/>
    <x v="2"/>
    <s v="P-5"/>
    <x v="1"/>
    <n v="120"/>
    <n v="100000"/>
    <n v="12000000"/>
    <n v="0"/>
    <n v="12000000"/>
    <s v="Penjualan Biasa"/>
    <s v="Mobil Biasa"/>
  </r>
  <r>
    <n v="269"/>
    <d v="2018-08-10T00:00:00"/>
    <s v="AN-02"/>
    <x v="1"/>
    <s v="B-10"/>
    <x v="3"/>
    <n v="1313"/>
    <n v="375000"/>
    <n v="492375000"/>
    <n v="98475000"/>
    <n v="393900000"/>
    <s v="Penjualan Massal"/>
    <s v="Truk"/>
  </r>
  <r>
    <n v="270"/>
    <d v="2018-08-10T00:00:00"/>
    <s v="NF-01"/>
    <x v="0"/>
    <s v="B-10"/>
    <x v="3"/>
    <n v="1258"/>
    <n v="375000"/>
    <n v="471750000"/>
    <n v="94350000"/>
    <n v="377400000"/>
    <s v="Penjualan Massal"/>
    <s v="Truk"/>
  </r>
  <r>
    <n v="271"/>
    <d v="2018-08-10T00:00:00"/>
    <s v="AN-02"/>
    <x v="1"/>
    <s v="P-10"/>
    <x v="0"/>
    <n v="1971"/>
    <n v="185000"/>
    <n v="364635000"/>
    <n v="72927000"/>
    <n v="291708000"/>
    <s v="Penjualan Massal"/>
    <s v="Truk"/>
  </r>
  <r>
    <n v="272"/>
    <d v="2018-08-10T00:00:00"/>
    <s v="NF-01"/>
    <x v="0"/>
    <s v="B-05"/>
    <x v="2"/>
    <n v="771"/>
    <n v="200000"/>
    <n v="154200000"/>
    <n v="30840000"/>
    <n v="123360000"/>
    <s v="Penjualan Massal"/>
    <s v="Truk"/>
  </r>
  <r>
    <n v="273"/>
    <d v="2018-08-10T00:00:00"/>
    <s v="CT-03"/>
    <x v="2"/>
    <s v="P-5"/>
    <x v="1"/>
    <n v="1286"/>
    <n v="100000"/>
    <n v="128600000"/>
    <n v="25720000"/>
    <n v="102880000"/>
    <s v="Penjualan Massal"/>
    <s v="Truk"/>
  </r>
  <r>
    <n v="274"/>
    <d v="2018-08-10T00:00:00"/>
    <s v="AN-02"/>
    <x v="1"/>
    <s v="B-05"/>
    <x v="2"/>
    <n v="500"/>
    <n v="200000"/>
    <n v="100000000"/>
    <n v="10000000"/>
    <n v="90000000"/>
    <s v="Penjualan Massal"/>
    <s v="Truk"/>
  </r>
  <r>
    <n v="275"/>
    <d v="2018-08-10T00:00:00"/>
    <s v="NF-01"/>
    <x v="0"/>
    <s v="B-10"/>
    <x v="3"/>
    <n v="1591"/>
    <n v="375000"/>
    <n v="596625000"/>
    <n v="119325000"/>
    <n v="477300000"/>
    <s v="Penjualan Massal"/>
    <s v="Truk"/>
  </r>
  <r>
    <n v="276"/>
    <d v="2018-08-10T00:00:00"/>
    <s v="NF-01"/>
    <x v="0"/>
    <s v="P-5"/>
    <x v="1"/>
    <n v="798"/>
    <n v="100000"/>
    <n v="79800000"/>
    <n v="15960000"/>
    <n v="63840000"/>
    <s v="Penjualan Massal"/>
    <s v="Truk"/>
  </r>
  <r>
    <n v="277"/>
    <d v="2018-08-10T00:00:00"/>
    <s v="AN-02"/>
    <x v="1"/>
    <s v="B-05"/>
    <x v="2"/>
    <n v="1889"/>
    <n v="200000"/>
    <n v="377800000"/>
    <n v="75560000"/>
    <n v="302240000"/>
    <s v="Penjualan Massal"/>
    <s v="Truk"/>
  </r>
  <r>
    <n v="278"/>
    <d v="2018-08-10T00:00:00"/>
    <s v="NF-01"/>
    <x v="0"/>
    <s v="B-05"/>
    <x v="2"/>
    <n v="519"/>
    <n v="200000"/>
    <n v="103800000"/>
    <n v="20760000"/>
    <n v="83040000"/>
    <s v="Penjualan Massal"/>
    <s v="Truk"/>
  </r>
  <r>
    <n v="279"/>
    <d v="2018-08-10T00:00:00"/>
    <s v="CT-03"/>
    <x v="2"/>
    <s v="P-5"/>
    <x v="1"/>
    <n v="493"/>
    <n v="100000"/>
    <n v="49300000"/>
    <n v="4930000"/>
    <n v="44370000"/>
    <s v="Penjualan Massal"/>
    <s v="Truk"/>
  </r>
  <r>
    <n v="280"/>
    <d v="2018-08-10T00:00:00"/>
    <s v="NF-01"/>
    <x v="0"/>
    <s v="P-10"/>
    <x v="0"/>
    <n v="1220"/>
    <n v="185000"/>
    <n v="225700000"/>
    <n v="45140000"/>
    <n v="180560000"/>
    <s v="Penjualan Massal"/>
    <s v="Truk"/>
  </r>
  <r>
    <n v="281"/>
    <d v="2018-08-10T00:00:00"/>
    <s v="AN-02"/>
    <x v="1"/>
    <s v="B-05"/>
    <x v="2"/>
    <n v="1093"/>
    <n v="200000"/>
    <n v="218600000"/>
    <n v="43720000"/>
    <n v="174880000"/>
    <s v="Penjualan Massal"/>
    <s v="Truk"/>
  </r>
  <r>
    <n v="282"/>
    <d v="2018-08-10T00:00:00"/>
    <s v="CT-03"/>
    <x v="2"/>
    <s v="P-5"/>
    <x v="1"/>
    <n v="1006"/>
    <n v="100000"/>
    <n v="100600000"/>
    <n v="20120000"/>
    <n v="80480000"/>
    <s v="Penjualan Massal"/>
    <s v="Truk"/>
  </r>
  <r>
    <n v="283"/>
    <d v="2018-08-10T00:00:00"/>
    <s v="CT-03"/>
    <x v="2"/>
    <s v="P-5"/>
    <x v="1"/>
    <n v="1260"/>
    <n v="100000"/>
    <n v="126000000"/>
    <n v="25200000"/>
    <n v="100800000"/>
    <s v="Penjualan Massal"/>
    <s v="Truk"/>
  </r>
  <r>
    <n v="284"/>
    <d v="2018-08-10T00:00:00"/>
    <s v="AN-02"/>
    <x v="1"/>
    <s v="P-10"/>
    <x v="0"/>
    <n v="37"/>
    <n v="185000"/>
    <n v="6845000"/>
    <n v="0"/>
    <n v="6845000"/>
    <s v="Penjualan Biasa"/>
    <s v="Mobil Biasa"/>
  </r>
  <r>
    <n v="285"/>
    <d v="2018-08-10T00:00:00"/>
    <s v="NF-01"/>
    <x v="0"/>
    <s v="P-10"/>
    <x v="0"/>
    <n v="1485"/>
    <n v="185000"/>
    <n v="274725000"/>
    <n v="54945000"/>
    <n v="219780000"/>
    <s v="Penjualan Massal"/>
    <s v="Truk"/>
  </r>
  <r>
    <n v="286"/>
    <d v="2018-08-10T00:00:00"/>
    <s v="AN-02"/>
    <x v="1"/>
    <s v="B-10"/>
    <x v="3"/>
    <n v="1117"/>
    <n v="375000"/>
    <n v="418875000"/>
    <n v="83775000"/>
    <n v="335100000"/>
    <s v="Penjualan Massal"/>
    <s v="Truk"/>
  </r>
  <r>
    <n v="287"/>
    <d v="2018-08-10T00:00:00"/>
    <s v="NF-01"/>
    <x v="0"/>
    <s v="B-05"/>
    <x v="2"/>
    <n v="116"/>
    <n v="200000"/>
    <n v="23200000"/>
    <n v="0"/>
    <n v="23200000"/>
    <s v="Penjualan Biasa"/>
    <s v="Mobil Biasa"/>
  </r>
  <r>
    <n v="288"/>
    <d v="2018-08-10T00:00:00"/>
    <s v="CT-03"/>
    <x v="2"/>
    <s v="P-10"/>
    <x v="0"/>
    <n v="160"/>
    <n v="185000"/>
    <n v="29600000"/>
    <n v="0"/>
    <n v="29600000"/>
    <s v="Penjualan Biasa"/>
    <s v="Mobil Biasa"/>
  </r>
  <r>
    <n v="289"/>
    <d v="2018-08-10T00:00:00"/>
    <s v="AN-02"/>
    <x v="1"/>
    <s v="P-5"/>
    <x v="1"/>
    <n v="832"/>
    <n v="100000"/>
    <n v="83200000"/>
    <n v="16640000"/>
    <n v="66560000"/>
    <s v="Penjualan Massal"/>
    <s v="Truk"/>
  </r>
  <r>
    <n v="290"/>
    <d v="2018-08-10T00:00:00"/>
    <s v="NF-01"/>
    <x v="0"/>
    <s v="B-05"/>
    <x v="2"/>
    <n v="1132"/>
    <n v="200000"/>
    <n v="226400000"/>
    <n v="45280000"/>
    <n v="181120000"/>
    <s v="Penjualan Massal"/>
    <s v="Truk"/>
  </r>
  <r>
    <n v="291"/>
    <d v="2018-08-10T00:00:00"/>
    <s v="NF-01"/>
    <x v="0"/>
    <s v="B-10"/>
    <x v="3"/>
    <n v="582"/>
    <n v="375000"/>
    <n v="218250000"/>
    <n v="43650000"/>
    <n v="174600000"/>
    <s v="Penjualan Massal"/>
    <s v="Truk"/>
  </r>
  <r>
    <n v="292"/>
    <d v="2018-08-10T00:00:00"/>
    <s v="AN-02"/>
    <x v="1"/>
    <s v="B-10"/>
    <x v="3"/>
    <n v="1781"/>
    <n v="375000"/>
    <n v="667875000"/>
    <n v="133575000"/>
    <n v="534300000"/>
    <s v="Penjualan Massal"/>
    <s v="Truk"/>
  </r>
  <r>
    <n v="293"/>
    <d v="2018-08-10T00:00:00"/>
    <s v="NF-01"/>
    <x v="0"/>
    <s v="P-5"/>
    <x v="1"/>
    <n v="619"/>
    <n v="100000"/>
    <n v="61900000"/>
    <n v="12380000"/>
    <n v="49520000"/>
    <s v="Penjualan Massal"/>
    <s v="Truk"/>
  </r>
  <r>
    <n v="294"/>
    <d v="2018-08-10T00:00:00"/>
    <s v="CT-03"/>
    <x v="2"/>
    <s v="P-5"/>
    <x v="1"/>
    <n v="1518"/>
    <n v="100000"/>
    <n v="151800000"/>
    <n v="30360000"/>
    <n v="121440000"/>
    <s v="Penjualan Massal"/>
    <s v="Truk"/>
  </r>
  <r>
    <n v="295"/>
    <d v="2018-08-10T00:00:00"/>
    <s v="NF-01"/>
    <x v="0"/>
    <s v="P-5"/>
    <x v="1"/>
    <n v="1086"/>
    <n v="100000"/>
    <n v="108600000"/>
    <n v="21720000"/>
    <n v="86880000"/>
    <s v="Penjualan Massal"/>
    <s v="Truk"/>
  </r>
  <r>
    <n v="296"/>
    <d v="2018-08-10T00:00:00"/>
    <s v="AN-02"/>
    <x v="1"/>
    <s v="B-10"/>
    <x v="3"/>
    <n v="508"/>
    <n v="375000"/>
    <n v="190500000"/>
    <n v="38100000"/>
    <n v="152400000"/>
    <s v="Penjualan Massal"/>
    <s v="Truk"/>
  </r>
  <r>
    <n v="297"/>
    <d v="2018-08-10T00:00:00"/>
    <s v="CT-03"/>
    <x v="2"/>
    <s v="P-10"/>
    <x v="0"/>
    <n v="1545"/>
    <n v="185000"/>
    <n v="285825000"/>
    <n v="57165000"/>
    <n v="228660000"/>
    <s v="Penjualan Massal"/>
    <s v="Truk"/>
  </r>
  <r>
    <n v="298"/>
    <d v="2018-08-10T00:00:00"/>
    <s v="CT-03"/>
    <x v="2"/>
    <s v="P-5"/>
    <x v="1"/>
    <n v="827"/>
    <n v="100000"/>
    <n v="82700000"/>
    <n v="16540000"/>
    <n v="66160000"/>
    <s v="Penjualan Massal"/>
    <s v="Truk"/>
  </r>
  <r>
    <n v="299"/>
    <d v="2018-08-10T00:00:00"/>
    <s v="AN-02"/>
    <x v="1"/>
    <s v="P-10"/>
    <x v="0"/>
    <n v="1221"/>
    <n v="185000"/>
    <n v="225885000"/>
    <n v="45177000"/>
    <n v="180708000"/>
    <s v="Penjualan Massal"/>
    <s v="Truk"/>
  </r>
  <r>
    <n v="300"/>
    <d v="2018-08-10T00:00:00"/>
    <s v="NF-01"/>
    <x v="0"/>
    <s v="P-10"/>
    <x v="0"/>
    <n v="37"/>
    <n v="185000"/>
    <n v="6845000"/>
    <n v="0"/>
    <n v="6845000"/>
    <s v="Penjualan Biasa"/>
    <s v="Mobil Biasa"/>
  </r>
  <r>
    <n v="301"/>
    <d v="2018-08-10T00:00:00"/>
    <s v="AN-02"/>
    <x v="1"/>
    <s v="P-10"/>
    <x v="0"/>
    <n v="1713"/>
    <n v="185000"/>
    <n v="316905000"/>
    <n v="63381000"/>
    <n v="253524000"/>
    <s v="Penjualan Massal"/>
    <s v="Truk"/>
  </r>
  <r>
    <n v="302"/>
    <d v="2018-08-10T00:00:00"/>
    <s v="NF-01"/>
    <x v="0"/>
    <s v="B-10"/>
    <x v="3"/>
    <n v="1703"/>
    <n v="375000"/>
    <n v="638625000"/>
    <n v="127725000"/>
    <n v="510900000"/>
    <s v="Penjualan Massal"/>
    <s v="Truk"/>
  </r>
  <r>
    <n v="303"/>
    <d v="2018-08-10T00:00:00"/>
    <s v="CT-03"/>
    <x v="2"/>
    <s v="B-10"/>
    <x v="3"/>
    <n v="932"/>
    <n v="375000"/>
    <n v="349500000"/>
    <n v="69900000"/>
    <n v="279600000"/>
    <s v="Penjualan Massal"/>
    <s v="Truk"/>
  </r>
  <r>
    <n v="304"/>
    <d v="2018-08-10T00:00:00"/>
    <s v="AN-02"/>
    <x v="1"/>
    <s v="P-5"/>
    <x v="1"/>
    <n v="780"/>
    <n v="100000"/>
    <n v="78000000"/>
    <n v="15600000"/>
    <n v="62400000"/>
    <s v="Penjualan Massal"/>
    <s v="Truk"/>
  </r>
  <r>
    <n v="305"/>
    <d v="2018-08-10T00:00:00"/>
    <s v="NF-01"/>
    <x v="0"/>
    <s v="B-10"/>
    <x v="3"/>
    <n v="587"/>
    <n v="375000"/>
    <n v="220125000"/>
    <n v="44025000"/>
    <n v="176100000"/>
    <s v="Penjualan Massal"/>
    <s v="Truk"/>
  </r>
  <r>
    <n v="306"/>
    <d v="2018-08-10T00:00:00"/>
    <s v="NF-01"/>
    <x v="0"/>
    <s v="P-5"/>
    <x v="1"/>
    <n v="1512"/>
    <n v="100000"/>
    <n v="151200000"/>
    <n v="30240000"/>
    <n v="120960000"/>
    <s v="Penjualan Massal"/>
    <s v="Truk"/>
  </r>
  <r>
    <n v="307"/>
    <d v="2018-08-10T00:00:00"/>
    <s v="AN-02"/>
    <x v="1"/>
    <s v="P-10"/>
    <x v="0"/>
    <n v="1362"/>
    <n v="185000"/>
    <n v="251970000"/>
    <n v="50394000"/>
    <n v="201576000"/>
    <s v="Penjualan Massal"/>
    <s v="Truk"/>
  </r>
  <r>
    <n v="308"/>
    <d v="2018-08-10T00:00:00"/>
    <s v="NF-01"/>
    <x v="0"/>
    <s v="P-10"/>
    <x v="0"/>
    <n v="965"/>
    <n v="185000"/>
    <n v="178525000"/>
    <n v="35705000"/>
    <n v="142820000"/>
    <s v="Penjualan Massal"/>
    <s v="Truk"/>
  </r>
  <r>
    <n v="309"/>
    <d v="2018-08-10T00:00:00"/>
    <s v="CT-03"/>
    <x v="2"/>
    <s v="P-5"/>
    <x v="1"/>
    <n v="567"/>
    <n v="100000"/>
    <n v="56700000"/>
    <n v="11340000"/>
    <n v="45360000"/>
    <s v="Penjualan Massal"/>
    <s v="Truk"/>
  </r>
  <r>
    <n v="310"/>
    <d v="2018-08-10T00:00:00"/>
    <s v="NF-01"/>
    <x v="0"/>
    <s v="B-05"/>
    <x v="2"/>
    <n v="1811"/>
    <n v="200000"/>
    <n v="362200000"/>
    <n v="72440000"/>
    <n v="289760000"/>
    <s v="Penjualan Massal"/>
    <s v="Truk"/>
  </r>
  <r>
    <n v="311"/>
    <d v="2018-08-10T00:00:00"/>
    <s v="AN-02"/>
    <x v="1"/>
    <s v="P-10"/>
    <x v="0"/>
    <n v="569"/>
    <n v="185000"/>
    <n v="105265000"/>
    <n v="21053000"/>
    <n v="84212000"/>
    <s v="Penjualan Massal"/>
    <s v="Truk"/>
  </r>
  <r>
    <n v="312"/>
    <d v="2018-08-10T00:00:00"/>
    <s v="CT-03"/>
    <x v="2"/>
    <s v="B-10"/>
    <x v="3"/>
    <n v="977"/>
    <n v="375000"/>
    <n v="366375000"/>
    <n v="73275000"/>
    <n v="293100000"/>
    <s v="Penjualan Massal"/>
    <s v="Truk"/>
  </r>
  <r>
    <n v="313"/>
    <d v="2018-08-10T00:00:00"/>
    <s v="CT-03"/>
    <x v="2"/>
    <s v="B-10"/>
    <x v="3"/>
    <n v="1439"/>
    <n v="375000"/>
    <n v="539625000"/>
    <n v="107925000"/>
    <n v="431700000"/>
    <s v="Penjualan Massal"/>
    <s v="Truk"/>
  </r>
  <r>
    <n v="314"/>
    <d v="2018-08-10T00:00:00"/>
    <s v="AN-02"/>
    <x v="1"/>
    <s v="P-10"/>
    <x v="0"/>
    <n v="920"/>
    <n v="185000"/>
    <n v="170200000"/>
    <n v="34040000"/>
    <n v="136160000"/>
    <s v="Penjualan Massal"/>
    <s v="Truk"/>
  </r>
  <r>
    <n v="315"/>
    <d v="2018-08-10T00:00:00"/>
    <s v="NF-01"/>
    <x v="0"/>
    <s v="B-05"/>
    <x v="2"/>
    <n v="338"/>
    <n v="200000"/>
    <n v="67600000"/>
    <n v="6760000"/>
    <n v="60840000"/>
    <s v="Penjualan Massal"/>
    <s v="Truk"/>
  </r>
  <r>
    <n v="316"/>
    <d v="2018-08-10T00:00:00"/>
    <s v="AN-02"/>
    <x v="1"/>
    <s v="B-10"/>
    <x v="3"/>
    <n v="1828"/>
    <n v="375000"/>
    <n v="685500000"/>
    <n v="137100000"/>
    <n v="548400000"/>
    <s v="Penjualan Massal"/>
    <s v="Truk"/>
  </r>
  <r>
    <n v="317"/>
    <d v="2018-08-10T00:00:00"/>
    <s v="NF-01"/>
    <x v="0"/>
    <s v="B-10"/>
    <x v="3"/>
    <n v="17"/>
    <n v="375000"/>
    <n v="6375000"/>
    <n v="0"/>
    <n v="6375000"/>
    <s v="Penjualan Biasa"/>
    <s v="Mobil Biasa"/>
  </r>
  <r>
    <n v="318"/>
    <d v="2018-08-10T00:00:00"/>
    <s v="CT-03"/>
    <x v="2"/>
    <s v="B-10"/>
    <x v="3"/>
    <n v="13"/>
    <n v="375000"/>
    <n v="4875000"/>
    <n v="0"/>
    <n v="4875000"/>
    <s v="Penjualan Biasa"/>
    <s v="Mobil Biasa"/>
  </r>
  <r>
    <n v="319"/>
    <d v="2018-08-10T00:00:00"/>
    <s v="AN-02"/>
    <x v="1"/>
    <s v="B-05"/>
    <x v="2"/>
    <n v="84"/>
    <n v="200000"/>
    <n v="16800000"/>
    <n v="0"/>
    <n v="16800000"/>
    <s v="Penjualan Biasa"/>
    <s v="Mobil Biasa"/>
  </r>
  <r>
    <n v="320"/>
    <d v="2018-08-10T00:00:00"/>
    <s v="NF-01"/>
    <x v="0"/>
    <s v="B-10"/>
    <x v="3"/>
    <n v="1314"/>
    <n v="375000"/>
    <n v="492750000"/>
    <n v="98550000"/>
    <n v="394200000"/>
    <s v="Penjualan Massal"/>
    <s v="Truk"/>
  </r>
  <r>
    <n v="321"/>
    <d v="2018-08-10T00:00:00"/>
    <s v="NF-01"/>
    <x v="0"/>
    <s v="B-10"/>
    <x v="3"/>
    <n v="1329"/>
    <n v="375000"/>
    <n v="498375000"/>
    <n v="99675000"/>
    <n v="398700000"/>
    <s v="Penjualan Massal"/>
    <s v="Truk"/>
  </r>
  <r>
    <n v="322"/>
    <d v="2018-08-10T00:00:00"/>
    <s v="AN-02"/>
    <x v="1"/>
    <s v="P-10"/>
    <x v="0"/>
    <n v="1772"/>
    <n v="185000"/>
    <n v="327820000"/>
    <n v="65564000"/>
    <n v="262256000"/>
    <s v="Penjualan Massal"/>
    <s v="Truk"/>
  </r>
  <r>
    <n v="323"/>
    <d v="2018-08-10T00:00:00"/>
    <s v="NF-01"/>
    <x v="0"/>
    <s v="P-5"/>
    <x v="1"/>
    <n v="1947"/>
    <n v="100000"/>
    <n v="194700000"/>
    <n v="38940000"/>
    <n v="155760000"/>
    <s v="Penjualan Massal"/>
    <s v="Truk"/>
  </r>
  <r>
    <n v="324"/>
    <d v="2018-08-10T00:00:00"/>
    <s v="CT-03"/>
    <x v="2"/>
    <s v="B-10"/>
    <x v="3"/>
    <n v="619"/>
    <n v="375000"/>
    <n v="232125000"/>
    <n v="46425000"/>
    <n v="185700000"/>
    <s v="Penjualan Massal"/>
    <s v="Truk"/>
  </r>
  <r>
    <n v="325"/>
    <d v="2018-08-10T00:00:00"/>
    <s v="NF-01"/>
    <x v="0"/>
    <s v="P-10"/>
    <x v="0"/>
    <n v="98"/>
    <n v="185000"/>
    <n v="18130000"/>
    <n v="0"/>
    <n v="18130000"/>
    <s v="Penjualan Biasa"/>
    <s v="Mobil Biasa"/>
  </r>
  <r>
    <n v="326"/>
    <d v="2018-08-10T00:00:00"/>
    <s v="AN-02"/>
    <x v="1"/>
    <s v="P-10"/>
    <x v="0"/>
    <n v="1419"/>
    <n v="185000"/>
    <n v="262515000"/>
    <n v="52503000"/>
    <n v="210012000"/>
    <s v="Penjualan Massal"/>
    <s v="Truk"/>
  </r>
  <r>
    <n v="327"/>
    <d v="2018-08-10T00:00:00"/>
    <s v="CT-03"/>
    <x v="2"/>
    <s v="P-5"/>
    <x v="1"/>
    <n v="660"/>
    <n v="100000"/>
    <n v="66000000"/>
    <n v="13200000"/>
    <n v="52800000"/>
    <s v="Penjualan Massal"/>
    <s v="Truk"/>
  </r>
  <r>
    <n v="328"/>
    <d v="2018-08-10T00:00:00"/>
    <s v="CT-03"/>
    <x v="2"/>
    <s v="B-05"/>
    <x v="2"/>
    <n v="87"/>
    <n v="200000"/>
    <n v="17400000"/>
    <n v="0"/>
    <n v="17400000"/>
    <s v="Penjualan Biasa"/>
    <s v="Mobil Biasa"/>
  </r>
  <r>
    <n v="329"/>
    <d v="2018-08-10T00:00:00"/>
    <s v="AN-02"/>
    <x v="1"/>
    <s v="P-10"/>
    <x v="0"/>
    <n v="189"/>
    <n v="185000"/>
    <n v="34965000"/>
    <n v="0"/>
    <n v="34965000"/>
    <s v="Penjualan Biasa"/>
    <s v="Mobil Biasa"/>
  </r>
  <r>
    <n v="330"/>
    <d v="2018-08-10T00:00:00"/>
    <s v="NF-01"/>
    <x v="0"/>
    <s v="B-05"/>
    <x v="2"/>
    <n v="1659"/>
    <n v="200000"/>
    <n v="331800000"/>
    <n v="66360000"/>
    <n v="265440000"/>
    <s v="Penjualan Massal"/>
    <s v="Truk"/>
  </r>
  <r>
    <n v="331"/>
    <d v="2018-08-10T00:00:00"/>
    <s v="AN-02"/>
    <x v="1"/>
    <s v="P-5"/>
    <x v="1"/>
    <n v="109"/>
    <n v="100000"/>
    <n v="10900000"/>
    <n v="0"/>
    <n v="10900000"/>
    <s v="Penjualan Biasa"/>
    <s v="Mobil Biasa"/>
  </r>
  <r>
    <n v="332"/>
    <d v="2018-08-10T00:00:00"/>
    <s v="NF-01"/>
    <x v="0"/>
    <s v="P-10"/>
    <x v="0"/>
    <n v="1"/>
    <n v="185000"/>
    <n v="185000"/>
    <n v="0"/>
    <n v="185000"/>
    <s v="Penjualan Biasa"/>
    <s v="Mobil Biasa"/>
  </r>
  <r>
    <n v="333"/>
    <d v="2018-08-10T00:00:00"/>
    <s v="CT-03"/>
    <x v="2"/>
    <s v="B-05"/>
    <x v="2"/>
    <n v="1850"/>
    <n v="200000"/>
    <n v="370000000"/>
    <n v="74000000"/>
    <n v="296000000"/>
    <s v="Penjualan Massal"/>
    <s v="Truk"/>
  </r>
  <r>
    <n v="334"/>
    <d v="2018-08-10T00:00:00"/>
    <s v="AN-02"/>
    <x v="1"/>
    <s v="P-5"/>
    <x v="1"/>
    <n v="150"/>
    <n v="100000"/>
    <n v="15000000"/>
    <n v="0"/>
    <n v="15000000"/>
    <s v="Penjualan Biasa"/>
    <s v="Mobil Biasa"/>
  </r>
  <r>
    <n v="335"/>
    <d v="2018-08-10T00:00:00"/>
    <s v="NF-01"/>
    <x v="0"/>
    <s v="P-10"/>
    <x v="0"/>
    <n v="37"/>
    <n v="185000"/>
    <n v="6845000"/>
    <n v="0"/>
    <n v="6845000"/>
    <s v="Penjualan Biasa"/>
    <s v="Mobil Biasa"/>
  </r>
  <r>
    <n v="336"/>
    <d v="2018-08-10T00:00:00"/>
    <s v="NF-01"/>
    <x v="0"/>
    <s v="P-10"/>
    <x v="0"/>
    <n v="1941"/>
    <n v="185000"/>
    <n v="359085000"/>
    <n v="71817000"/>
    <n v="287268000"/>
    <s v="Penjualan Massal"/>
    <s v="Truk"/>
  </r>
  <r>
    <n v="337"/>
    <d v="2018-08-10T00:00:00"/>
    <s v="AN-02"/>
    <x v="1"/>
    <s v="P-10"/>
    <x v="0"/>
    <n v="1187"/>
    <n v="185000"/>
    <n v="219595000"/>
    <n v="43919000"/>
    <n v="175676000"/>
    <s v="Penjualan Massal"/>
    <s v="Truk"/>
  </r>
  <r>
    <n v="338"/>
    <d v="2018-08-10T00:00:00"/>
    <s v="NF-01"/>
    <x v="0"/>
    <s v="P-10"/>
    <x v="0"/>
    <n v="595"/>
    <n v="185000"/>
    <n v="110075000"/>
    <n v="22015000"/>
    <n v="88060000"/>
    <s v="Penjualan Massal"/>
    <s v="Truk"/>
  </r>
  <r>
    <n v="339"/>
    <d v="2018-08-10T00:00:00"/>
    <s v="CT-03"/>
    <x v="2"/>
    <s v="P-10"/>
    <x v="0"/>
    <n v="646"/>
    <n v="185000"/>
    <n v="119510000"/>
    <n v="23902000"/>
    <n v="95608000"/>
    <s v="Penjualan Massal"/>
    <s v="Truk"/>
  </r>
  <r>
    <n v="340"/>
    <d v="2018-08-10T00:00:00"/>
    <s v="NF-01"/>
    <x v="0"/>
    <s v="P-10"/>
    <x v="0"/>
    <n v="778"/>
    <n v="185000"/>
    <n v="143930000"/>
    <n v="28786000"/>
    <n v="115144000"/>
    <s v="Penjualan Massal"/>
    <s v="Truk"/>
  </r>
  <r>
    <n v="341"/>
    <d v="2018-08-10T00:00:00"/>
    <s v="AN-02"/>
    <x v="1"/>
    <s v="P-5"/>
    <x v="1"/>
    <n v="1606"/>
    <n v="100000"/>
    <n v="160600000"/>
    <n v="32120000"/>
    <n v="128480000"/>
    <s v="Penjualan Massal"/>
    <s v="Truk"/>
  </r>
  <r>
    <n v="342"/>
    <d v="2018-08-10T00:00:00"/>
    <s v="CT-03"/>
    <x v="2"/>
    <s v="B-05"/>
    <x v="2"/>
    <n v="1550"/>
    <n v="200000"/>
    <n v="310000000"/>
    <n v="62000000"/>
    <n v="248000000"/>
    <s v="Penjualan Massal"/>
    <s v="Truk"/>
  </r>
  <r>
    <n v="343"/>
    <d v="2018-08-10T00:00:00"/>
    <s v="CT-03"/>
    <x v="2"/>
    <s v="P-5"/>
    <x v="1"/>
    <n v="20"/>
    <n v="100000"/>
    <n v="2000000"/>
    <n v="0"/>
    <n v="2000000"/>
    <s v="Penjualan Biasa"/>
    <s v="Mobil Biasa"/>
  </r>
  <r>
    <n v="344"/>
    <d v="2018-08-10T00:00:00"/>
    <s v="AN-02"/>
    <x v="1"/>
    <s v="P-10"/>
    <x v="0"/>
    <n v="1062"/>
    <n v="185000"/>
    <n v="196470000"/>
    <n v="39294000"/>
    <n v="157176000"/>
    <s v="Penjualan Massal"/>
    <s v="Truk"/>
  </r>
  <r>
    <n v="345"/>
    <d v="2018-08-10T00:00:00"/>
    <s v="NF-01"/>
    <x v="0"/>
    <s v="P-10"/>
    <x v="0"/>
    <n v="978"/>
    <n v="185000"/>
    <n v="180930000"/>
    <n v="36186000"/>
    <n v="144744000"/>
    <s v="Penjualan Massal"/>
    <s v="Truk"/>
  </r>
  <r>
    <n v="346"/>
    <d v="2018-08-10T00:00:00"/>
    <s v="AN-02"/>
    <x v="1"/>
    <s v="P-10"/>
    <x v="0"/>
    <n v="343"/>
    <n v="185000"/>
    <n v="63455000"/>
    <n v="6345500"/>
    <n v="57109500"/>
    <s v="Penjualan Massal"/>
    <s v="Truk"/>
  </r>
  <r>
    <n v="347"/>
    <d v="2018-08-10T00:00:00"/>
    <s v="NF-01"/>
    <x v="0"/>
    <s v="P-10"/>
    <x v="0"/>
    <n v="1648"/>
    <n v="185000"/>
    <n v="304880000"/>
    <n v="60976000"/>
    <n v="243904000"/>
    <s v="Penjualan Massal"/>
    <s v="Truk"/>
  </r>
  <r>
    <n v="348"/>
    <d v="2018-08-10T00:00:00"/>
    <s v="CT-03"/>
    <x v="2"/>
    <s v="B-05"/>
    <x v="2"/>
    <n v="1604"/>
    <n v="200000"/>
    <n v="320800000"/>
    <n v="64160000"/>
    <n v="256640000"/>
    <s v="Penjualan Massal"/>
    <s v="Truk"/>
  </r>
  <r>
    <n v="349"/>
    <d v="2018-08-10T00:00:00"/>
    <s v="AN-02"/>
    <x v="1"/>
    <s v="B-05"/>
    <x v="2"/>
    <n v="847"/>
    <n v="200000"/>
    <n v="169400000"/>
    <n v="33880000"/>
    <n v="135520000"/>
    <s v="Penjualan Massal"/>
    <s v="Truk"/>
  </r>
  <r>
    <n v="350"/>
    <d v="2018-08-10T00:00:00"/>
    <s v="NF-01"/>
    <x v="0"/>
    <s v="B-05"/>
    <x v="2"/>
    <n v="963"/>
    <n v="200000"/>
    <n v="192600000"/>
    <n v="38520000"/>
    <n v="154080000"/>
    <s v="Penjualan Massal"/>
    <s v="Truk"/>
  </r>
  <r>
    <n v="351"/>
    <d v="2018-08-10T00:00:00"/>
    <s v="NF-01"/>
    <x v="0"/>
    <s v="P-5"/>
    <x v="1"/>
    <n v="423"/>
    <n v="100000"/>
    <n v="42300000"/>
    <n v="4230000"/>
    <n v="38070000"/>
    <s v="Penjualan Massal"/>
    <s v="Truk"/>
  </r>
  <r>
    <n v="352"/>
    <d v="2018-08-10T00:00:00"/>
    <s v="AN-02"/>
    <x v="1"/>
    <s v="B-05"/>
    <x v="2"/>
    <n v="1118"/>
    <n v="200000"/>
    <n v="223600000"/>
    <n v="44720000"/>
    <n v="178880000"/>
    <s v="Penjualan Massal"/>
    <s v="Truk"/>
  </r>
  <r>
    <n v="353"/>
    <d v="2018-08-10T00:00:00"/>
    <s v="NF-01"/>
    <x v="0"/>
    <s v="P-10"/>
    <x v="0"/>
    <n v="620"/>
    <n v="185000"/>
    <n v="114700000"/>
    <n v="22940000"/>
    <n v="91760000"/>
    <s v="Penjualan Massal"/>
    <s v="Truk"/>
  </r>
  <r>
    <n v="354"/>
    <d v="2018-08-10T00:00:00"/>
    <s v="CT-03"/>
    <x v="2"/>
    <s v="P-5"/>
    <x v="1"/>
    <n v="175"/>
    <n v="100000"/>
    <n v="17500000"/>
    <n v="0"/>
    <n v="17500000"/>
    <s v="Penjualan Biasa"/>
    <s v="Mobil Biasa"/>
  </r>
  <r>
    <n v="355"/>
    <d v="2018-08-10T00:00:00"/>
    <s v="NF-01"/>
    <x v="0"/>
    <s v="P-5"/>
    <x v="1"/>
    <n v="104"/>
    <n v="100000"/>
    <n v="10400000"/>
    <n v="0"/>
    <n v="10400000"/>
    <s v="Penjualan Biasa"/>
    <s v="Mobil Biasa"/>
  </r>
  <r>
    <n v="356"/>
    <d v="2018-08-10T00:00:00"/>
    <s v="AN-02"/>
    <x v="1"/>
    <s v="P-10"/>
    <x v="0"/>
    <n v="803"/>
    <n v="185000"/>
    <n v="148555000"/>
    <n v="29711000"/>
    <n v="118844000"/>
    <s v="Penjualan Massal"/>
    <s v="Truk"/>
  </r>
  <r>
    <n v="357"/>
    <d v="2018-08-10T00:00:00"/>
    <s v="CT-03"/>
    <x v="2"/>
    <s v="P-5"/>
    <x v="1"/>
    <n v="987"/>
    <n v="100000"/>
    <n v="98700000"/>
    <n v="19740000"/>
    <n v="78960000"/>
    <s v="Penjualan Massal"/>
    <s v="Truk"/>
  </r>
  <r>
    <n v="358"/>
    <d v="2018-08-10T00:00:00"/>
    <s v="CT-03"/>
    <x v="2"/>
    <s v="P-5"/>
    <x v="1"/>
    <n v="554"/>
    <n v="100000"/>
    <n v="55400000"/>
    <n v="11080000"/>
    <n v="44320000"/>
    <s v="Penjualan Massal"/>
    <s v="Truk"/>
  </r>
  <r>
    <n v="359"/>
    <d v="2018-08-10T00:00:00"/>
    <s v="AN-02"/>
    <x v="1"/>
    <s v="B-10"/>
    <x v="3"/>
    <n v="1426"/>
    <n v="375000"/>
    <n v="534750000"/>
    <n v="106950000"/>
    <n v="427800000"/>
    <s v="Penjualan Massal"/>
    <s v="Truk"/>
  </r>
  <r>
    <n v="360"/>
    <d v="2018-08-10T00:00:00"/>
    <s v="NF-01"/>
    <x v="0"/>
    <s v="B-10"/>
    <x v="3"/>
    <n v="802"/>
    <n v="375000"/>
    <n v="300750000"/>
    <n v="60150000"/>
    <n v="240600000"/>
    <s v="Penjualan Massal"/>
    <s v="Truk"/>
  </r>
  <r>
    <n v="361"/>
    <d v="2018-08-10T00:00:00"/>
    <s v="AN-02"/>
    <x v="1"/>
    <s v="P-10"/>
    <x v="0"/>
    <n v="1027"/>
    <n v="185000"/>
    <n v="189995000"/>
    <n v="37999000"/>
    <n v="151996000"/>
    <s v="Penjualan Massal"/>
    <s v="Truk"/>
  </r>
  <r>
    <n v="362"/>
    <d v="2018-08-10T00:00:00"/>
    <s v="NF-01"/>
    <x v="0"/>
    <s v="B-05"/>
    <x v="2"/>
    <n v="1354"/>
    <n v="200000"/>
    <n v="270800000"/>
    <n v="54160000"/>
    <n v="216640000"/>
    <s v="Penjualan Massal"/>
    <s v="Truk"/>
  </r>
  <r>
    <n v="363"/>
    <d v="2018-08-10T00:00:00"/>
    <s v="CT-03"/>
    <x v="2"/>
    <s v="P-5"/>
    <x v="1"/>
    <n v="160"/>
    <n v="100000"/>
    <n v="16000000"/>
    <n v="0"/>
    <n v="16000000"/>
    <s v="Penjualan Biasa"/>
    <s v="Mobil Biasa"/>
  </r>
  <r>
    <n v="364"/>
    <d v="2018-08-10T00:00:00"/>
    <s v="AN-02"/>
    <x v="1"/>
    <s v="B-05"/>
    <x v="2"/>
    <n v="1478"/>
    <n v="200000"/>
    <n v="295600000"/>
    <n v="59120000"/>
    <n v="236480000"/>
    <s v="Penjualan Massal"/>
    <s v="Truk"/>
  </r>
  <r>
    <n v="365"/>
    <d v="2018-08-10T00:00:00"/>
    <s v="NF-01"/>
    <x v="0"/>
    <s v="B-10"/>
    <x v="3"/>
    <n v="1201"/>
    <n v="375000"/>
    <n v="450375000"/>
    <n v="90075000"/>
    <n v="360300000"/>
    <s v="Penjualan Massal"/>
    <s v="Truk"/>
  </r>
  <r>
    <n v="366"/>
    <d v="2018-08-10T00:00:00"/>
    <s v="NF-01"/>
    <x v="0"/>
    <s v="P-5"/>
    <x v="1"/>
    <n v="1980"/>
    <n v="100000"/>
    <n v="198000000"/>
    <n v="39600000"/>
    <n v="158400000"/>
    <s v="Penjualan Massal"/>
    <s v="Truk"/>
  </r>
  <r>
    <n v="367"/>
    <d v="2018-08-10T00:00:00"/>
    <s v="AN-02"/>
    <x v="1"/>
    <s v="B-05"/>
    <x v="2"/>
    <n v="893"/>
    <n v="200000"/>
    <n v="178600000"/>
    <n v="35720000"/>
    <n v="142880000"/>
    <s v="Penjualan Massal"/>
    <s v="Truk"/>
  </r>
  <r>
    <n v="368"/>
    <d v="2018-08-10T00:00:00"/>
    <s v="NF-01"/>
    <x v="0"/>
    <s v="B-05"/>
    <x v="2"/>
    <n v="27"/>
    <n v="200000"/>
    <n v="5400000"/>
    <n v="0"/>
    <n v="5400000"/>
    <s v="Penjualan Biasa"/>
    <s v="Mobil Biasa"/>
  </r>
  <r>
    <n v="369"/>
    <d v="2018-08-10T00:00:00"/>
    <s v="CT-03"/>
    <x v="2"/>
    <s v="P-5"/>
    <x v="1"/>
    <n v="323"/>
    <n v="100000"/>
    <n v="32300000"/>
    <n v="3230000"/>
    <n v="29070000"/>
    <s v="Penjualan Massal"/>
    <s v="Truk"/>
  </r>
  <r>
    <n v="370"/>
    <d v="2018-08-10T00:00:00"/>
    <s v="NF-01"/>
    <x v="0"/>
    <s v="P-10"/>
    <x v="0"/>
    <n v="1690"/>
    <n v="185000"/>
    <n v="312650000"/>
    <n v="62530000"/>
    <n v="250120000"/>
    <s v="Penjualan Massal"/>
    <s v="Truk"/>
  </r>
  <r>
    <n v="371"/>
    <d v="2018-08-10T00:00:00"/>
    <s v="AN-02"/>
    <x v="1"/>
    <s v="B-05"/>
    <x v="2"/>
    <n v="1977"/>
    <n v="200000"/>
    <n v="395400000"/>
    <n v="79080000"/>
    <n v="316320000"/>
    <s v="Penjualan Massal"/>
    <s v="Truk"/>
  </r>
  <r>
    <n v="372"/>
    <d v="2018-08-10T00:00:00"/>
    <s v="CT-03"/>
    <x v="2"/>
    <s v="P-5"/>
    <x v="1"/>
    <n v="100"/>
    <n v="100000"/>
    <n v="10000000"/>
    <n v="0"/>
    <n v="10000000"/>
    <s v="Penjualan Biasa"/>
    <s v="Mobil Biasa"/>
  </r>
  <r>
    <n v="373"/>
    <d v="2018-08-10T00:00:00"/>
    <s v="CT-03"/>
    <x v="2"/>
    <s v="P-5"/>
    <x v="1"/>
    <n v="190"/>
    <n v="100000"/>
    <n v="19000000"/>
    <n v="0"/>
    <n v="19000000"/>
    <s v="Penjualan Biasa"/>
    <s v="Mobil Biasa"/>
  </r>
  <r>
    <n v="374"/>
    <d v="2018-08-10T00:00:00"/>
    <s v="AN-02"/>
    <x v="1"/>
    <s v="P-10"/>
    <x v="0"/>
    <n v="1226"/>
    <n v="185000"/>
    <n v="226810000"/>
    <n v="45362000"/>
    <n v="181448000"/>
    <s v="Penjualan Massal"/>
    <s v="Truk"/>
  </r>
  <r>
    <n v="375"/>
    <d v="2018-08-10T00:00:00"/>
    <s v="NF-01"/>
    <x v="0"/>
    <s v="P-10"/>
    <x v="0"/>
    <n v="1672"/>
    <n v="185000"/>
    <n v="309320000"/>
    <n v="61864000"/>
    <n v="247456000"/>
    <s v="Penjualan Massal"/>
    <s v="Truk"/>
  </r>
  <r>
    <n v="376"/>
    <d v="2018-08-10T00:00:00"/>
    <s v="AN-02"/>
    <x v="1"/>
    <s v="B-10"/>
    <x v="3"/>
    <n v="835"/>
    <n v="375000"/>
    <n v="313125000"/>
    <n v="62625000"/>
    <n v="250500000"/>
    <s v="Penjualan Massal"/>
    <s v="Truk"/>
  </r>
  <r>
    <n v="377"/>
    <d v="2018-08-10T00:00:00"/>
    <s v="NF-01"/>
    <x v="0"/>
    <s v="B-05"/>
    <x v="2"/>
    <n v="765"/>
    <n v="200000"/>
    <n v="153000000"/>
    <n v="30600000"/>
    <n v="122400000"/>
    <s v="Penjualan Massal"/>
    <s v="Truk"/>
  </r>
  <r>
    <n v="378"/>
    <d v="2018-08-10T00:00:00"/>
    <s v="CT-03"/>
    <x v="2"/>
    <s v="P-10"/>
    <x v="0"/>
    <n v="944"/>
    <n v="185000"/>
    <n v="174640000"/>
    <n v="34928000"/>
    <n v="139712000"/>
    <s v="Penjualan Massal"/>
    <s v="Truk"/>
  </r>
  <r>
    <n v="379"/>
    <d v="2018-08-10T00:00:00"/>
    <s v="AN-02"/>
    <x v="1"/>
    <s v="P-5"/>
    <x v="1"/>
    <n v="382"/>
    <n v="100000"/>
    <n v="38200000"/>
    <n v="3820000"/>
    <n v="34380000"/>
    <s v="Penjualan Massal"/>
    <s v="Truk"/>
  </r>
  <r>
    <n v="380"/>
    <d v="2018-08-10T00:00:00"/>
    <s v="NF-01"/>
    <x v="0"/>
    <s v="B-05"/>
    <x v="2"/>
    <n v="1232"/>
    <n v="200000"/>
    <n v="246400000"/>
    <n v="49280000"/>
    <n v="197120000"/>
    <s v="Penjualan Massal"/>
    <s v="Truk"/>
  </r>
  <r>
    <n v="381"/>
    <d v="2018-08-10T00:00:00"/>
    <s v="NF-01"/>
    <x v="0"/>
    <s v="B-10"/>
    <x v="3"/>
    <n v="341"/>
    <n v="375000"/>
    <n v="127875000"/>
    <n v="12787500"/>
    <n v="115087500"/>
    <s v="Penjualan Massal"/>
    <s v="Truk"/>
  </r>
  <r>
    <n v="382"/>
    <d v="2018-08-10T00:00:00"/>
    <s v="AN-02"/>
    <x v="1"/>
    <s v="B-10"/>
    <x v="3"/>
    <n v="1877"/>
    <n v="375000"/>
    <n v="703875000"/>
    <n v="140775000"/>
    <n v="563100000"/>
    <s v="Penjualan Massal"/>
    <s v="Truk"/>
  </r>
  <r>
    <n v="383"/>
    <d v="2018-08-10T00:00:00"/>
    <s v="NF-01"/>
    <x v="0"/>
    <s v="P-5"/>
    <x v="1"/>
    <n v="1344"/>
    <n v="100000"/>
    <n v="134400000"/>
    <n v="26880000"/>
    <n v="107520000"/>
    <s v="Penjualan Massal"/>
    <s v="Truk"/>
  </r>
  <r>
    <n v="384"/>
    <d v="2018-08-10T00:00:00"/>
    <s v="CT-03"/>
    <x v="2"/>
    <s v="P-5"/>
    <x v="1"/>
    <n v="109"/>
    <n v="100000"/>
    <n v="10900000"/>
    <n v="0"/>
    <n v="10900000"/>
    <s v="Penjualan Biasa"/>
    <s v="Mobil Biasa"/>
  </r>
  <r>
    <n v="385"/>
    <d v="2018-08-10T00:00:00"/>
    <s v="NF-01"/>
    <x v="0"/>
    <s v="P-5"/>
    <x v="1"/>
    <n v="279"/>
    <n v="100000"/>
    <n v="27900000"/>
    <n v="2790000"/>
    <n v="25110000"/>
    <s v="Penjualan Besar"/>
    <s v="Truk Kecil"/>
  </r>
  <r>
    <n v="386"/>
    <d v="2018-08-10T00:00:00"/>
    <s v="AN-02"/>
    <x v="1"/>
    <s v="B-10"/>
    <x v="3"/>
    <n v="1187"/>
    <n v="375000"/>
    <n v="445125000"/>
    <n v="89025000"/>
    <n v="356100000"/>
    <s v="Penjualan Massal"/>
    <s v="Truk"/>
  </r>
  <r>
    <n v="387"/>
    <d v="2018-08-10T00:00:00"/>
    <s v="CT-03"/>
    <x v="2"/>
    <s v="P-10"/>
    <x v="0"/>
    <n v="1341"/>
    <n v="185000"/>
    <n v="248085000"/>
    <n v="49617000"/>
    <n v="198468000"/>
    <s v="Penjualan Massal"/>
    <s v="Truk"/>
  </r>
  <r>
    <n v="388"/>
    <d v="2018-08-10T00:00:00"/>
    <s v="CT-03"/>
    <x v="2"/>
    <s v="P-5"/>
    <x v="1"/>
    <n v="1839"/>
    <n v="100000"/>
    <n v="183900000"/>
    <n v="36780000"/>
    <n v="147120000"/>
    <s v="Penjualan Massal"/>
    <s v="Truk"/>
  </r>
  <r>
    <n v="389"/>
    <d v="2018-08-10T00:00:00"/>
    <s v="AN-02"/>
    <x v="1"/>
    <s v="P-10"/>
    <x v="0"/>
    <n v="958"/>
    <n v="185000"/>
    <n v="177230000"/>
    <n v="35446000"/>
    <n v="141784000"/>
    <s v="Penjualan Massal"/>
    <s v="Truk"/>
  </r>
  <r>
    <n v="390"/>
    <d v="2018-08-10T00:00:00"/>
    <s v="NF-01"/>
    <x v="0"/>
    <s v="P-10"/>
    <x v="0"/>
    <n v="925"/>
    <n v="185000"/>
    <n v="171125000"/>
    <n v="34225000"/>
    <n v="136900000"/>
    <s v="Penjualan Massal"/>
    <s v="Truk"/>
  </r>
  <r>
    <n v="391"/>
    <d v="2018-08-10T00:00:00"/>
    <s v="AN-02"/>
    <x v="1"/>
    <s v="P-10"/>
    <x v="0"/>
    <n v="1279"/>
    <n v="185000"/>
    <n v="236615000"/>
    <n v="47323000"/>
    <n v="189292000"/>
    <s v="Penjualan Massal"/>
    <s v="Truk"/>
  </r>
  <r>
    <n v="392"/>
    <d v="2018-08-10T00:00:00"/>
    <s v="NF-01"/>
    <x v="0"/>
    <s v="B-10"/>
    <x v="3"/>
    <n v="141"/>
    <n v="375000"/>
    <n v="52875000"/>
    <n v="0"/>
    <n v="52875000"/>
    <s v="Penjualan Biasa"/>
    <s v="Mobil Biasa"/>
  </r>
  <r>
    <n v="393"/>
    <d v="2018-08-10T00:00:00"/>
    <s v="CT-03"/>
    <x v="2"/>
    <s v="B-10"/>
    <x v="3"/>
    <n v="498"/>
    <n v="375000"/>
    <n v="186750000"/>
    <n v="18675000"/>
    <n v="168075000"/>
    <s v="Penjualan Massal"/>
    <s v="Truk"/>
  </r>
  <r>
    <n v="394"/>
    <d v="2018-08-10T00:00:00"/>
    <s v="AN-02"/>
    <x v="1"/>
    <s v="P-5"/>
    <x v="1"/>
    <n v="559"/>
    <n v="100000"/>
    <n v="55900000"/>
    <n v="11180000"/>
    <n v="44720000"/>
    <s v="Penjualan Massal"/>
    <s v="Truk"/>
  </r>
  <r>
    <n v="395"/>
    <d v="2018-08-10T00:00:00"/>
    <s v="NF-01"/>
    <x v="0"/>
    <s v="B-10"/>
    <x v="3"/>
    <n v="946"/>
    <n v="375000"/>
    <n v="354750000"/>
    <n v="70950000"/>
    <n v="283800000"/>
    <s v="Penjualan Massal"/>
    <s v="Truk"/>
  </r>
  <r>
    <n v="396"/>
    <d v="2018-08-10T00:00:00"/>
    <s v="NF-01"/>
    <x v="0"/>
    <s v="P-5"/>
    <x v="1"/>
    <n v="1525"/>
    <n v="100000"/>
    <n v="152500000"/>
    <n v="30500000"/>
    <n v="122000000"/>
    <s v="Penjualan Massal"/>
    <s v="Truk"/>
  </r>
  <r>
    <n v="397"/>
    <d v="2018-08-10T00:00:00"/>
    <s v="AN-02"/>
    <x v="1"/>
    <s v="P-10"/>
    <x v="0"/>
    <n v="1644"/>
    <n v="185000"/>
    <n v="304140000"/>
    <n v="60828000"/>
    <n v="243312000"/>
    <s v="Penjualan Massal"/>
    <s v="Truk"/>
  </r>
  <r>
    <n v="398"/>
    <d v="2018-08-10T00:00:00"/>
    <s v="NF-01"/>
    <x v="0"/>
    <s v="P-10"/>
    <x v="0"/>
    <n v="1193"/>
    <n v="185000"/>
    <n v="220705000"/>
    <n v="44141000"/>
    <n v="176564000"/>
    <s v="Penjualan Massal"/>
    <s v="Truk"/>
  </r>
  <r>
    <n v="399"/>
    <d v="2018-08-10T00:00:00"/>
    <s v="CT-03"/>
    <x v="2"/>
    <s v="P-5"/>
    <x v="1"/>
    <n v="17"/>
    <n v="100000"/>
    <n v="1700000"/>
    <n v="0"/>
    <n v="1700000"/>
    <s v="Penjualan Biasa"/>
    <s v="Mobil Biasa"/>
  </r>
  <r>
    <n v="400"/>
    <d v="2018-08-10T00:00:00"/>
    <s v="NF-01"/>
    <x v="0"/>
    <s v="B-05"/>
    <x v="2"/>
    <n v="926"/>
    <n v="200000"/>
    <n v="185200000"/>
    <n v="37040000"/>
    <n v="148160000"/>
    <s v="Penjualan Massal"/>
    <s v="Truk"/>
  </r>
  <r>
    <n v="401"/>
    <d v="2018-08-10T00:00:00"/>
    <s v="AN-02"/>
    <x v="1"/>
    <s v="P-10"/>
    <x v="0"/>
    <n v="300"/>
    <n v="185000"/>
    <n v="55500000"/>
    <n v="5550000"/>
    <n v="49950000"/>
    <s v="Penjualan Massal"/>
    <s v="Truk"/>
  </r>
  <r>
    <n v="402"/>
    <d v="2018-08-10T00:00:00"/>
    <s v="CT-03"/>
    <x v="2"/>
    <s v="B-10"/>
    <x v="3"/>
    <n v="425"/>
    <n v="375000"/>
    <n v="159375000"/>
    <n v="15937500"/>
    <n v="143437500"/>
    <s v="Penjualan Massal"/>
    <s v="Truk"/>
  </r>
  <r>
    <n v="403"/>
    <d v="2018-08-10T00:00:00"/>
    <s v="CT-03"/>
    <x v="2"/>
    <s v="B-10"/>
    <x v="3"/>
    <n v="1869"/>
    <n v="375000"/>
    <n v="700875000"/>
    <n v="140175000"/>
    <n v="560700000"/>
    <s v="Penjualan Massal"/>
    <s v="Truk"/>
  </r>
  <r>
    <n v="404"/>
    <d v="2018-08-10T00:00:00"/>
    <s v="AN-02"/>
    <x v="1"/>
    <s v="P-10"/>
    <x v="0"/>
    <n v="518"/>
    <n v="185000"/>
    <n v="95830000"/>
    <n v="19166000"/>
    <n v="76664000"/>
    <s v="Penjualan Massal"/>
    <s v="Truk"/>
  </r>
  <r>
    <n v="405"/>
    <d v="2018-08-10T00:00:00"/>
    <s v="NF-01"/>
    <x v="0"/>
    <s v="B-05"/>
    <x v="2"/>
    <n v="1309"/>
    <n v="200000"/>
    <n v="261800000"/>
    <n v="52360000"/>
    <n v="209440000"/>
    <s v="Penjualan Massal"/>
    <s v="Truk"/>
  </r>
  <r>
    <n v="406"/>
    <d v="2018-08-10T00:00:00"/>
    <s v="AN-02"/>
    <x v="1"/>
    <s v="B-10"/>
    <x v="3"/>
    <n v="610"/>
    <n v="375000"/>
    <n v="228750000"/>
    <n v="45750000"/>
    <n v="183000000"/>
    <s v="Penjualan Massal"/>
    <s v="Truk"/>
  </r>
  <r>
    <n v="407"/>
    <d v="2018-08-10T00:00:00"/>
    <s v="NF-01"/>
    <x v="0"/>
    <s v="B-10"/>
    <x v="3"/>
    <n v="512"/>
    <n v="375000"/>
    <n v="192000000"/>
    <n v="38400000"/>
    <n v="153600000"/>
    <s v="Penjualan Massal"/>
    <s v="Truk"/>
  </r>
  <r>
    <n v="408"/>
    <d v="2018-08-10T00:00:00"/>
    <s v="CT-03"/>
    <x v="2"/>
    <s v="B-10"/>
    <x v="3"/>
    <n v="251"/>
    <n v="375000"/>
    <n v="94125000"/>
    <n v="9412500"/>
    <n v="84712500"/>
    <s v="Penjualan Besar"/>
    <s v="Truk Kecil"/>
  </r>
  <r>
    <n v="409"/>
    <d v="2018-08-10T00:00:00"/>
    <s v="AN-02"/>
    <x v="1"/>
    <s v="B-05"/>
    <x v="2"/>
    <n v="144"/>
    <n v="200000"/>
    <n v="28800000"/>
    <n v="0"/>
    <n v="28800000"/>
    <s v="Penjualan Biasa"/>
    <s v="Mobil Biasa"/>
  </r>
  <r>
    <n v="410"/>
    <d v="2018-08-10T00:00:00"/>
    <s v="NF-01"/>
    <x v="0"/>
    <s v="B-10"/>
    <x v="3"/>
    <n v="757"/>
    <n v="375000"/>
    <n v="283875000"/>
    <n v="56775000"/>
    <n v="227100000"/>
    <s v="Penjualan Massal"/>
    <s v="Truk"/>
  </r>
  <r>
    <n v="411"/>
    <d v="2018-08-10T00:00:00"/>
    <s v="NF-01"/>
    <x v="0"/>
    <s v="B-10"/>
    <x v="3"/>
    <n v="483"/>
    <n v="375000"/>
    <n v="181125000"/>
    <n v="18112500"/>
    <n v="163012500"/>
    <s v="Penjualan Massal"/>
    <s v="Truk"/>
  </r>
  <r>
    <n v="412"/>
    <d v="2018-08-10T00:00:00"/>
    <s v="AN-02"/>
    <x v="1"/>
    <s v="P-10"/>
    <x v="0"/>
    <n v="1725"/>
    <n v="185000"/>
    <n v="319125000"/>
    <n v="63825000"/>
    <n v="255300000"/>
    <s v="Penjualan Massal"/>
    <s v="Truk"/>
  </r>
  <r>
    <n v="413"/>
    <d v="2018-08-10T00:00:00"/>
    <s v="NF-01"/>
    <x v="0"/>
    <s v="P-5"/>
    <x v="1"/>
    <n v="586"/>
    <n v="100000"/>
    <n v="58600000"/>
    <n v="11720000"/>
    <n v="46880000"/>
    <s v="Penjualan Massal"/>
    <s v="Truk"/>
  </r>
  <r>
    <n v="414"/>
    <d v="2018-08-10T00:00:00"/>
    <s v="CT-03"/>
    <x v="2"/>
    <s v="B-10"/>
    <x v="3"/>
    <n v="284"/>
    <n v="375000"/>
    <n v="106500000"/>
    <n v="10650000"/>
    <n v="95850000"/>
    <s v="Penjualan Besar"/>
    <s v="Truk Kecil"/>
  </r>
  <r>
    <n v="415"/>
    <d v="2018-08-10T00:00:00"/>
    <s v="NF-01"/>
    <x v="0"/>
    <s v="P-10"/>
    <x v="0"/>
    <n v="1364"/>
    <n v="185000"/>
    <n v="252340000"/>
    <n v="50468000"/>
    <n v="201872000"/>
    <s v="Penjualan Massal"/>
    <s v="Truk"/>
  </r>
  <r>
    <n v="416"/>
    <d v="2018-08-10T00:00:00"/>
    <s v="AN-02"/>
    <x v="1"/>
    <s v="P-10"/>
    <x v="0"/>
    <n v="1319"/>
    <n v="185000"/>
    <n v="244015000"/>
    <n v="48803000"/>
    <n v="195212000"/>
    <s v="Penjualan Massal"/>
    <s v="Truk"/>
  </r>
  <r>
    <n v="417"/>
    <d v="2018-08-10T00:00:00"/>
    <s v="CT-03"/>
    <x v="2"/>
    <s v="P-5"/>
    <x v="1"/>
    <n v="1957"/>
    <n v="100000"/>
    <n v="195700000"/>
    <n v="39140000"/>
    <n v="156560000"/>
    <s v="Penjualan Massal"/>
    <s v="Truk"/>
  </r>
  <r>
    <n v="418"/>
    <d v="2018-08-10T00:00:00"/>
    <s v="CT-03"/>
    <x v="2"/>
    <s v="B-05"/>
    <x v="2"/>
    <n v="1687"/>
    <n v="200000"/>
    <n v="337400000"/>
    <n v="67480000"/>
    <n v="269920000"/>
    <s v="Penjualan Massal"/>
    <s v="Truk"/>
  </r>
  <r>
    <n v="419"/>
    <d v="2018-08-10T00:00:00"/>
    <s v="AN-02"/>
    <x v="1"/>
    <s v="P-10"/>
    <x v="0"/>
    <n v="616"/>
    <n v="185000"/>
    <n v="113960000"/>
    <n v="22792000"/>
    <n v="91168000"/>
    <s v="Penjualan Massal"/>
    <s v="Truk"/>
  </r>
  <r>
    <n v="420"/>
    <d v="2018-08-10T00:00:00"/>
    <s v="NF-01"/>
    <x v="0"/>
    <s v="B-05"/>
    <x v="2"/>
    <n v="1294"/>
    <n v="200000"/>
    <n v="258800000"/>
    <n v="51760000"/>
    <n v="207040000"/>
    <s v="Penjualan Massal"/>
    <s v="Truk"/>
  </r>
  <r>
    <n v="421"/>
    <d v="2018-08-10T00:00:00"/>
    <s v="AN-02"/>
    <x v="1"/>
    <s v="P-5"/>
    <x v="1"/>
    <n v="1854"/>
    <n v="100000"/>
    <n v="185400000"/>
    <n v="37080000"/>
    <n v="148320000"/>
    <s v="Penjualan Massal"/>
    <s v="Truk"/>
  </r>
  <r>
    <n v="422"/>
    <d v="2018-08-10T00:00:00"/>
    <s v="NF-01"/>
    <x v="0"/>
    <s v="P-10"/>
    <x v="0"/>
    <n v="1330"/>
    <n v="185000"/>
    <n v="246050000"/>
    <n v="49210000"/>
    <n v="196840000"/>
    <s v="Penjualan Massal"/>
    <s v="Truk"/>
  </r>
  <r>
    <n v="423"/>
    <d v="2018-08-10T00:00:00"/>
    <s v="CT-03"/>
    <x v="2"/>
    <s v="B-05"/>
    <x v="2"/>
    <n v="154"/>
    <n v="200000"/>
    <n v="30800000"/>
    <n v="0"/>
    <n v="30800000"/>
    <s v="Penjualan Biasa"/>
    <s v="Mobil Biasa"/>
  </r>
  <r>
    <n v="424"/>
    <d v="2018-08-10T00:00:00"/>
    <s v="AN-02"/>
    <x v="1"/>
    <s v="P-5"/>
    <x v="1"/>
    <n v="311"/>
    <n v="100000"/>
    <n v="31100000"/>
    <n v="3110000"/>
    <n v="27990000"/>
    <s v="Penjualan Massal"/>
    <s v="Truk"/>
  </r>
  <r>
    <n v="425"/>
    <d v="2018-08-10T00:00:00"/>
    <s v="NF-01"/>
    <x v="0"/>
    <s v="P-10"/>
    <x v="0"/>
    <n v="754"/>
    <n v="185000"/>
    <n v="139490000"/>
    <n v="27898000"/>
    <n v="111592000"/>
    <s v="Penjualan Massal"/>
    <s v="Truk"/>
  </r>
  <r>
    <n v="426"/>
    <d v="2018-08-10T00:00:00"/>
    <s v="NF-01"/>
    <x v="0"/>
    <s v="P-10"/>
    <x v="0"/>
    <n v="367"/>
    <n v="185000"/>
    <n v="67895000"/>
    <n v="6789500"/>
    <n v="61105500"/>
    <s v="Penjualan Massal"/>
    <s v="Truk"/>
  </r>
  <r>
    <n v="427"/>
    <d v="2018-08-10T00:00:00"/>
    <s v="AN-02"/>
    <x v="1"/>
    <s v="P-10"/>
    <x v="0"/>
    <n v="1118"/>
    <n v="185000"/>
    <n v="206830000"/>
    <n v="41366000"/>
    <n v="165464000"/>
    <s v="Penjualan Massal"/>
    <s v="Truk"/>
  </r>
  <r>
    <n v="428"/>
    <d v="2018-08-10T00:00:00"/>
    <s v="NF-01"/>
    <x v="0"/>
    <s v="P-10"/>
    <x v="0"/>
    <n v="1690"/>
    <n v="185000"/>
    <n v="312650000"/>
    <n v="62530000"/>
    <n v="250120000"/>
    <s v="Penjualan Massal"/>
    <s v="Truk"/>
  </r>
  <r>
    <n v="429"/>
    <d v="2018-08-10T00:00:00"/>
    <s v="NF-01"/>
    <x v="0"/>
    <s v="P-10"/>
    <x v="0"/>
    <n v="908"/>
    <n v="185000"/>
    <n v="167980000"/>
    <n v="33596000"/>
    <n v="134384000"/>
    <s v="Penjualan Massal"/>
    <s v="Truk"/>
  </r>
  <r>
    <n v="430"/>
    <d v="2018-08-10T00:00:00"/>
    <s v="AN-02"/>
    <x v="1"/>
    <s v="P-5"/>
    <x v="1"/>
    <n v="910"/>
    <n v="100000"/>
    <n v="91000000"/>
    <n v="18200000"/>
    <n v="72800000"/>
    <s v="Penjualan Massal"/>
    <s v="Truk"/>
  </r>
  <r>
    <n v="431"/>
    <d v="2018-08-10T00:00:00"/>
    <s v="CT-03"/>
    <x v="2"/>
    <s v="B-05"/>
    <x v="2"/>
    <n v="1726"/>
    <n v="200000"/>
    <n v="345200000"/>
    <n v="69040000"/>
    <n v="276160000"/>
    <s v="Penjualan Massal"/>
    <s v="Truk"/>
  </r>
  <r>
    <n v="432"/>
    <d v="2018-08-10T00:00:00"/>
    <s v="CT-03"/>
    <x v="2"/>
    <s v="P-5"/>
    <x v="1"/>
    <n v="1064"/>
    <n v="100000"/>
    <n v="106400000"/>
    <n v="21280000"/>
    <n v="85120000"/>
    <s v="Penjualan Massal"/>
    <s v="Truk"/>
  </r>
  <r>
    <n v="433"/>
    <d v="2018-08-10T00:00:00"/>
    <s v="AN-02"/>
    <x v="1"/>
    <s v="P-10"/>
    <x v="0"/>
    <n v="814"/>
    <n v="185000"/>
    <n v="150590000"/>
    <n v="30118000"/>
    <n v="120472000"/>
    <s v="Penjualan Massal"/>
    <s v="Truk"/>
  </r>
  <r>
    <n v="434"/>
    <d v="2018-08-10T00:00:00"/>
    <s v="NF-01"/>
    <x v="0"/>
    <s v="P-10"/>
    <x v="0"/>
    <n v="882"/>
    <n v="185000"/>
    <n v="163170000"/>
    <n v="32634000"/>
    <n v="130536000"/>
    <s v="Penjualan Massal"/>
    <s v="Truk"/>
  </r>
  <r>
    <n v="435"/>
    <d v="2018-08-10T00:00:00"/>
    <s v="AN-02"/>
    <x v="1"/>
    <s v="P-10"/>
    <x v="0"/>
    <n v="71"/>
    <n v="185000"/>
    <n v="13135000"/>
    <n v="0"/>
    <n v="13135000"/>
    <s v="Penjualan Biasa"/>
    <s v="Mobil Biasa"/>
  </r>
  <r>
    <n v="436"/>
    <d v="2018-08-10T00:00:00"/>
    <s v="NF-01"/>
    <x v="0"/>
    <s v="P-10"/>
    <x v="0"/>
    <n v="27"/>
    <n v="185000"/>
    <n v="4995000"/>
    <n v="0"/>
    <n v="4995000"/>
    <s v="Penjualan Biasa"/>
    <s v="Mobil Biasa"/>
  </r>
  <r>
    <n v="437"/>
    <d v="2018-08-10T00:00:00"/>
    <s v="CT-03"/>
    <x v="2"/>
    <s v="B-05"/>
    <x v="2"/>
    <n v="525"/>
    <n v="200000"/>
    <n v="105000000"/>
    <n v="21000000"/>
    <n v="84000000"/>
    <s v="Penjualan Massal"/>
    <s v="Truk"/>
  </r>
  <r>
    <n v="438"/>
    <d v="2018-08-10T00:00:00"/>
    <s v="AN-02"/>
    <x v="1"/>
    <s v="B-05"/>
    <x v="2"/>
    <n v="1682"/>
    <n v="200000"/>
    <n v="336400000"/>
    <n v="67280000"/>
    <n v="269120000"/>
    <s v="Penjualan Massal"/>
    <s v="Truk"/>
  </r>
  <r>
    <n v="439"/>
    <d v="2018-08-10T00:00:00"/>
    <s v="NF-01"/>
    <x v="0"/>
    <s v="B-05"/>
    <x v="2"/>
    <n v="1695"/>
    <n v="200000"/>
    <n v="339000000"/>
    <n v="67800000"/>
    <n v="271200000"/>
    <s v="Penjualan Massal"/>
    <s v="Truk"/>
  </r>
  <r>
    <n v="440"/>
    <d v="2018-08-10T00:00:00"/>
    <s v="NF-01"/>
    <x v="0"/>
    <s v="P-5"/>
    <x v="1"/>
    <n v="1063"/>
    <n v="100000"/>
    <n v="106300000"/>
    <n v="21260000"/>
    <n v="85040000"/>
    <s v="Penjualan Massal"/>
    <s v="Truk"/>
  </r>
  <r>
    <n v="441"/>
    <d v="2018-08-10T00:00:00"/>
    <s v="AN-02"/>
    <x v="1"/>
    <s v="B-05"/>
    <x v="2"/>
    <n v="884"/>
    <n v="200000"/>
    <n v="176800000"/>
    <n v="35360000"/>
    <n v="141440000"/>
    <s v="Penjualan Massal"/>
    <s v="Truk"/>
  </r>
  <r>
    <n v="442"/>
    <d v="2018-08-10T00:00:00"/>
    <s v="NF-01"/>
    <x v="0"/>
    <s v="P-10"/>
    <x v="0"/>
    <n v="1346"/>
    <n v="185000"/>
    <n v="249010000"/>
    <n v="49802000"/>
    <n v="199208000"/>
    <s v="Penjualan Massal"/>
    <s v="Truk"/>
  </r>
  <r>
    <n v="443"/>
    <d v="2018-08-10T00:00:00"/>
    <s v="CT-03"/>
    <x v="2"/>
    <s v="P-5"/>
    <x v="1"/>
    <n v="518"/>
    <n v="100000"/>
    <n v="51800000"/>
    <n v="10360000"/>
    <n v="41440000"/>
    <s v="Penjualan Massal"/>
    <s v="Truk"/>
  </r>
  <r>
    <n v="444"/>
    <d v="2018-08-10T00:00:00"/>
    <s v="NF-01"/>
    <x v="0"/>
    <s v="P-5"/>
    <x v="1"/>
    <n v="136"/>
    <n v="100000"/>
    <n v="13600000"/>
    <n v="0"/>
    <n v="13600000"/>
    <s v="Penjualan Biasa"/>
    <s v="Mobil Biasa"/>
  </r>
  <r>
    <n v="445"/>
    <d v="2018-08-10T00:00:00"/>
    <s v="AN-02"/>
    <x v="1"/>
    <s v="P-10"/>
    <x v="0"/>
    <n v="1575"/>
    <n v="185000"/>
    <n v="291375000"/>
    <n v="58275000"/>
    <n v="233100000"/>
    <s v="Penjualan Massal"/>
    <s v="Truk"/>
  </r>
  <r>
    <n v="446"/>
    <d v="2018-08-10T00:00:00"/>
    <s v="CT-03"/>
    <x v="2"/>
    <s v="P-5"/>
    <x v="1"/>
    <n v="454"/>
    <n v="100000"/>
    <n v="45400000"/>
    <n v="4540000"/>
    <n v="40860000"/>
    <s v="Penjualan Massal"/>
    <s v="Truk"/>
  </r>
  <r>
    <n v="447"/>
    <d v="2018-08-10T00:00:00"/>
    <s v="CT-03"/>
    <x v="2"/>
    <s v="P-5"/>
    <x v="1"/>
    <n v="1391"/>
    <n v="100000"/>
    <n v="139100000"/>
    <n v="27820000"/>
    <n v="111280000"/>
    <s v="Penjualan Massal"/>
    <s v="Truk"/>
  </r>
  <r>
    <n v="448"/>
    <d v="2018-08-10T00:00:00"/>
    <s v="AN-02"/>
    <x v="1"/>
    <s v="B-10"/>
    <x v="3"/>
    <n v="1889"/>
    <n v="375000"/>
    <n v="708375000"/>
    <n v="141675000"/>
    <n v="566700000"/>
    <s v="Penjualan Massal"/>
    <s v="Truk"/>
  </r>
  <r>
    <n v="449"/>
    <d v="2018-08-10T00:00:00"/>
    <s v="NF-01"/>
    <x v="0"/>
    <s v="B-10"/>
    <x v="3"/>
    <n v="323"/>
    <n v="375000"/>
    <n v="121125000"/>
    <n v="12112500"/>
    <n v="109012500"/>
    <s v="Penjualan Massal"/>
    <s v="Truk"/>
  </r>
  <r>
    <n v="450"/>
    <d v="2018-08-10T00:00:00"/>
    <s v="AN-02"/>
    <x v="1"/>
    <s v="P-10"/>
    <x v="0"/>
    <n v="1110"/>
    <n v="185000"/>
    <n v="205350000"/>
    <n v="41070000"/>
    <n v="164280000"/>
    <s v="Penjualan Massal"/>
    <s v="Truk"/>
  </r>
  <r>
    <n v="451"/>
    <d v="2018-08-10T00:00:00"/>
    <s v="NF-01"/>
    <x v="0"/>
    <s v="B-05"/>
    <x v="2"/>
    <n v="1890"/>
    <n v="200000"/>
    <n v="378000000"/>
    <n v="75600000"/>
    <n v="302400000"/>
    <s v="Penjualan Massal"/>
    <s v="Truk"/>
  </r>
  <r>
    <n v="452"/>
    <d v="2018-08-10T00:00:00"/>
    <s v="CT-03"/>
    <x v="2"/>
    <s v="P-5"/>
    <x v="1"/>
    <n v="1303"/>
    <n v="100000"/>
    <n v="130300000"/>
    <n v="26060000"/>
    <n v="104240000"/>
    <s v="Penjualan Massal"/>
    <s v="Truk"/>
  </r>
  <r>
    <n v="453"/>
    <d v="2018-08-10T00:00:00"/>
    <s v="AN-02"/>
    <x v="1"/>
    <s v="B-05"/>
    <x v="2"/>
    <n v="39"/>
    <n v="200000"/>
    <n v="7800000"/>
    <n v="0"/>
    <n v="7800000"/>
    <s v="Penjualan Biasa"/>
    <s v="Mobil Biasa"/>
  </r>
  <r>
    <n v="454"/>
    <d v="2018-08-10T00:00:00"/>
    <s v="NF-01"/>
    <x v="0"/>
    <s v="B-10"/>
    <x v="3"/>
    <n v="470"/>
    <n v="375000"/>
    <n v="176250000"/>
    <n v="17625000"/>
    <n v="158625000"/>
    <s v="Penjualan Massal"/>
    <s v="Truk"/>
  </r>
  <r>
    <n v="455"/>
    <d v="2018-08-10T00:00:00"/>
    <s v="NF-01"/>
    <x v="0"/>
    <s v="P-5"/>
    <x v="1"/>
    <n v="101"/>
    <n v="100000"/>
    <n v="10100000"/>
    <n v="0"/>
    <n v="10100000"/>
    <s v="Penjualan Biasa"/>
    <s v="Mobil Biasa"/>
  </r>
  <r>
    <n v="456"/>
    <d v="2018-08-10T00:00:00"/>
    <s v="AN-02"/>
    <x v="1"/>
    <s v="B-05"/>
    <x v="2"/>
    <n v="1094"/>
    <n v="200000"/>
    <n v="218800000"/>
    <n v="43760000"/>
    <n v="175040000"/>
    <s v="Penjualan Massal"/>
    <s v="Truk"/>
  </r>
  <r>
    <n v="457"/>
    <d v="2018-08-10T00:00:00"/>
    <s v="NF-01"/>
    <x v="0"/>
    <s v="B-05"/>
    <x v="2"/>
    <n v="1814"/>
    <n v="200000"/>
    <n v="362800000"/>
    <n v="72560000"/>
    <n v="290240000"/>
    <s v="Penjualan Massal"/>
    <s v="Truk"/>
  </r>
  <r>
    <n v="458"/>
    <d v="2018-08-10T00:00:00"/>
    <s v="CT-03"/>
    <x v="2"/>
    <s v="P-5"/>
    <x v="1"/>
    <n v="17"/>
    <n v="100000"/>
    <n v="1700000"/>
    <n v="0"/>
    <n v="1700000"/>
    <s v="Penjualan Biasa"/>
    <s v="Mobil Biasa"/>
  </r>
  <r>
    <n v="459"/>
    <d v="2018-08-10T00:00:00"/>
    <s v="NF-01"/>
    <x v="0"/>
    <s v="P-10"/>
    <x v="0"/>
    <n v="442"/>
    <n v="185000"/>
    <n v="81770000"/>
    <n v="8177000"/>
    <n v="73593000"/>
    <s v="Penjualan Massal"/>
    <s v="Truk"/>
  </r>
  <r>
    <n v="460"/>
    <d v="2018-08-10T00:00:00"/>
    <s v="AN-02"/>
    <x v="1"/>
    <s v="B-05"/>
    <x v="2"/>
    <n v="161"/>
    <n v="200000"/>
    <n v="32200000"/>
    <n v="0"/>
    <n v="32200000"/>
    <s v="Penjualan Biasa"/>
    <s v="Mobil Biasa"/>
  </r>
  <r>
    <n v="461"/>
    <d v="2018-08-10T00:00:00"/>
    <s v="CT-03"/>
    <x v="2"/>
    <s v="P-5"/>
    <x v="1"/>
    <n v="268"/>
    <n v="100000"/>
    <n v="26800000"/>
    <n v="2680000"/>
    <n v="24120000"/>
    <s v="Penjualan Besar"/>
    <s v="Truk Kecil"/>
  </r>
  <r>
    <n v="462"/>
    <d v="2018-08-10T00:00:00"/>
    <s v="CT-03"/>
    <x v="2"/>
    <s v="P-5"/>
    <x v="1"/>
    <n v="1922"/>
    <n v="100000"/>
    <n v="192200000"/>
    <n v="38440000"/>
    <n v="153760000"/>
    <s v="Penjualan Massal"/>
    <s v="Truk"/>
  </r>
  <r>
    <n v="463"/>
    <d v="2018-08-10T00:00:00"/>
    <s v="AN-02"/>
    <x v="1"/>
    <s v="P-10"/>
    <x v="0"/>
    <n v="1020"/>
    <n v="185000"/>
    <n v="188700000"/>
    <n v="37740000"/>
    <n v="150960000"/>
    <s v="Penjualan Massal"/>
    <s v="Truk"/>
  </r>
  <r>
    <n v="464"/>
    <d v="2018-08-10T00:00:00"/>
    <s v="NF-01"/>
    <x v="0"/>
    <s v="P-10"/>
    <x v="0"/>
    <n v="1134"/>
    <n v="185000"/>
    <n v="209790000"/>
    <n v="41958000"/>
    <n v="167832000"/>
    <s v="Penjualan Massal"/>
    <s v="Truk"/>
  </r>
  <r>
    <n v="465"/>
    <d v="2018-08-10T00:00:00"/>
    <s v="AN-02"/>
    <x v="1"/>
    <s v="B-10"/>
    <x v="3"/>
    <n v="1502"/>
    <n v="375000"/>
    <n v="563250000"/>
    <n v="112650000"/>
    <n v="450600000"/>
    <s v="Penjualan Massal"/>
    <s v="Truk"/>
  </r>
  <r>
    <n v="466"/>
    <d v="2018-08-10T00:00:00"/>
    <s v="NF-01"/>
    <x v="0"/>
    <s v="B-05"/>
    <x v="2"/>
    <n v="459"/>
    <n v="200000"/>
    <n v="91800000"/>
    <n v="9180000"/>
    <n v="82620000"/>
    <s v="Penjualan Massal"/>
    <s v="Truk"/>
  </r>
  <r>
    <n v="467"/>
    <d v="2018-08-10T00:00:00"/>
    <s v="CT-03"/>
    <x v="2"/>
    <s v="P-10"/>
    <x v="0"/>
    <n v="1288"/>
    <n v="185000"/>
    <n v="238280000"/>
    <n v="47656000"/>
    <n v="190624000"/>
    <s v="Penjualan Massal"/>
    <s v="Truk"/>
  </r>
  <r>
    <n v="468"/>
    <d v="2018-08-10T00:00:00"/>
    <s v="AN-02"/>
    <x v="1"/>
    <s v="P-5"/>
    <x v="1"/>
    <n v="1099"/>
    <n v="100000"/>
    <n v="109900000"/>
    <n v="21980000"/>
    <n v="87920000"/>
    <s v="Penjualan Massal"/>
    <s v="Truk"/>
  </r>
  <r>
    <n v="469"/>
    <d v="2018-08-10T00:00:00"/>
    <s v="NF-01"/>
    <x v="0"/>
    <s v="B-05"/>
    <x v="2"/>
    <n v="1647"/>
    <n v="200000"/>
    <n v="329400000"/>
    <n v="65880000"/>
    <n v="263520000"/>
    <s v="Penjualan Massal"/>
    <s v="Truk"/>
  </r>
  <r>
    <n v="470"/>
    <d v="2018-08-10T00:00:00"/>
    <s v="NF-01"/>
    <x v="0"/>
    <s v="B-10"/>
    <x v="3"/>
    <n v="651"/>
    <n v="375000"/>
    <n v="244125000"/>
    <n v="48825000"/>
    <n v="195300000"/>
    <s v="Penjualan Massal"/>
    <s v="Truk"/>
  </r>
  <r>
    <n v="471"/>
    <d v="2018-08-10T00:00:00"/>
    <s v="AN-02"/>
    <x v="1"/>
    <s v="B-10"/>
    <x v="3"/>
    <n v="696"/>
    <n v="375000"/>
    <n v="261000000"/>
    <n v="52200000"/>
    <n v="208800000"/>
    <s v="Penjualan Massal"/>
    <s v="Truk"/>
  </r>
  <r>
    <n v="472"/>
    <d v="2018-08-10T00:00:00"/>
    <s v="NF-01"/>
    <x v="0"/>
    <s v="P-5"/>
    <x v="1"/>
    <n v="1610"/>
    <n v="100000"/>
    <n v="161000000"/>
    <n v="32200000"/>
    <n v="128800000"/>
    <s v="Penjualan Massal"/>
    <s v="Truk"/>
  </r>
  <r>
    <n v="473"/>
    <d v="2018-08-10T00:00:00"/>
    <s v="CT-03"/>
    <x v="2"/>
    <s v="P-5"/>
    <x v="1"/>
    <n v="616"/>
    <n v="100000"/>
    <n v="61600000"/>
    <n v="12320000"/>
    <n v="49280000"/>
    <s v="Penjualan Massal"/>
    <s v="Truk"/>
  </r>
  <r>
    <n v="474"/>
    <d v="2018-08-10T00:00:00"/>
    <s v="NF-01"/>
    <x v="0"/>
    <s v="P-5"/>
    <x v="1"/>
    <n v="276"/>
    <n v="100000"/>
    <n v="27600000"/>
    <n v="2760000"/>
    <n v="24840000"/>
    <s v="Penjualan Besar"/>
    <s v="Truk Kecil"/>
  </r>
  <r>
    <n v="475"/>
    <d v="2018-08-10T00:00:00"/>
    <s v="AN-02"/>
    <x v="1"/>
    <s v="B-10"/>
    <x v="3"/>
    <n v="367"/>
    <n v="375000"/>
    <n v="137625000"/>
    <n v="13762500"/>
    <n v="123862500"/>
    <s v="Penjualan Massal"/>
    <s v="Truk"/>
  </r>
  <r>
    <n v="476"/>
    <d v="2018-08-10T00:00:00"/>
    <s v="CT-03"/>
    <x v="2"/>
    <s v="P-10"/>
    <x v="0"/>
    <n v="1283"/>
    <n v="185000"/>
    <n v="237355000"/>
    <n v="47471000"/>
    <n v="189884000"/>
    <s v="Penjualan Massal"/>
    <s v="Truk"/>
  </r>
  <r>
    <n v="477"/>
    <d v="2018-08-10T00:00:00"/>
    <s v="CT-03"/>
    <x v="2"/>
    <s v="P-5"/>
    <x v="1"/>
    <n v="1263"/>
    <n v="100000"/>
    <n v="126300000"/>
    <n v="25260000"/>
    <n v="101040000"/>
    <s v="Penjualan Massal"/>
    <s v="Truk"/>
  </r>
  <r>
    <n v="478"/>
    <d v="2018-08-10T00:00:00"/>
    <s v="AN-02"/>
    <x v="1"/>
    <s v="P-10"/>
    <x v="0"/>
    <n v="760"/>
    <n v="185000"/>
    <n v="140600000"/>
    <n v="28120000"/>
    <n v="112480000"/>
    <s v="Penjualan Massal"/>
    <s v="Truk"/>
  </r>
  <r>
    <n v="479"/>
    <d v="2018-08-10T00:00:00"/>
    <s v="NF-01"/>
    <x v="0"/>
    <s v="P-10"/>
    <x v="0"/>
    <n v="1301"/>
    <n v="185000"/>
    <n v="240685000"/>
    <n v="48137000"/>
    <n v="192548000"/>
    <s v="Penjualan Massal"/>
    <s v="Truk"/>
  </r>
  <r>
    <n v="480"/>
    <d v="2018-08-10T00:00:00"/>
    <s v="AN-02"/>
    <x v="1"/>
    <s v="P-10"/>
    <x v="0"/>
    <n v="1783"/>
    <n v="185000"/>
    <n v="329855000"/>
    <n v="65971000"/>
    <n v="263884000"/>
    <s v="Penjualan Massal"/>
    <s v="Truk"/>
  </r>
  <r>
    <n v="481"/>
    <d v="2018-08-10T00:00:00"/>
    <s v="NF-01"/>
    <x v="0"/>
    <s v="B-10"/>
    <x v="3"/>
    <n v="1700"/>
    <n v="375000"/>
    <n v="637500000"/>
    <n v="127500000"/>
    <n v="510000000"/>
    <s v="Penjualan Massal"/>
    <s v="Truk"/>
  </r>
  <r>
    <n v="482"/>
    <d v="2018-08-10T00:00:00"/>
    <s v="CT-03"/>
    <x v="2"/>
    <s v="B-10"/>
    <x v="3"/>
    <n v="559"/>
    <n v="375000"/>
    <n v="209625000"/>
    <n v="41925000"/>
    <n v="167700000"/>
    <s v="Penjualan Massal"/>
    <s v="Truk"/>
  </r>
  <r>
    <n v="483"/>
    <d v="2018-08-10T00:00:00"/>
    <s v="AN-02"/>
    <x v="1"/>
    <s v="P-5"/>
    <x v="1"/>
    <n v="732"/>
    <n v="100000"/>
    <n v="73200000"/>
    <n v="14640000"/>
    <n v="58560000"/>
    <s v="Penjualan Massal"/>
    <s v="Truk"/>
  </r>
  <r>
    <n v="484"/>
    <d v="2018-08-10T00:00:00"/>
    <s v="NF-01"/>
    <x v="0"/>
    <s v="B-10"/>
    <x v="3"/>
    <n v="847"/>
    <n v="375000"/>
    <n v="317625000"/>
    <n v="63525000"/>
    <n v="254100000"/>
    <s v="Penjualan Massal"/>
    <s v="Truk"/>
  </r>
  <r>
    <n v="485"/>
    <d v="2018-08-10T00:00:00"/>
    <s v="NF-01"/>
    <x v="0"/>
    <s v="P-5"/>
    <x v="1"/>
    <n v="769"/>
    <n v="100000"/>
    <n v="76900000"/>
    <n v="15380000"/>
    <n v="61520000"/>
    <s v="Penjualan Massal"/>
    <s v="Truk"/>
  </r>
  <r>
    <n v="486"/>
    <d v="2018-08-10T00:00:00"/>
    <s v="AN-02"/>
    <x v="1"/>
    <s v="P-10"/>
    <x v="0"/>
    <n v="1122"/>
    <n v="185000"/>
    <n v="207570000"/>
    <n v="41514000"/>
    <n v="166056000"/>
    <s v="Penjualan Massal"/>
    <s v="Truk"/>
  </r>
  <r>
    <n v="487"/>
    <d v="2018-08-10T00:00:00"/>
    <s v="NF-01"/>
    <x v="0"/>
    <s v="P-10"/>
    <x v="0"/>
    <n v="783"/>
    <n v="185000"/>
    <n v="144855000"/>
    <n v="28971000"/>
    <n v="115884000"/>
    <s v="Penjualan Massal"/>
    <s v="Truk"/>
  </r>
  <r>
    <n v="488"/>
    <d v="2018-08-10T00:00:00"/>
    <s v="CT-03"/>
    <x v="2"/>
    <s v="P-5"/>
    <x v="1"/>
    <n v="1277"/>
    <n v="100000"/>
    <n v="127700000"/>
    <n v="25540000"/>
    <n v="102160000"/>
    <s v="Penjualan Massal"/>
    <s v="Truk"/>
  </r>
  <r>
    <n v="489"/>
    <d v="2018-08-10T00:00:00"/>
    <s v="NF-01"/>
    <x v="0"/>
    <s v="B-05"/>
    <x v="2"/>
    <n v="717"/>
    <n v="200000"/>
    <n v="143400000"/>
    <n v="28680000"/>
    <n v="114720000"/>
    <s v="Penjualan Massal"/>
    <s v="Truk"/>
  </r>
  <r>
    <n v="490"/>
    <d v="2018-08-10T00:00:00"/>
    <s v="AN-02"/>
    <x v="1"/>
    <s v="P-10"/>
    <x v="0"/>
    <n v="521"/>
    <n v="185000"/>
    <n v="96385000"/>
    <n v="19277000"/>
    <n v="77108000"/>
    <s v="Penjualan Massal"/>
    <s v="Truk"/>
  </r>
  <r>
    <n v="491"/>
    <d v="2018-08-10T00:00:00"/>
    <s v="CT-03"/>
    <x v="2"/>
    <s v="B-10"/>
    <x v="3"/>
    <n v="596"/>
    <n v="375000"/>
    <n v="223500000"/>
    <n v="44700000"/>
    <n v="178800000"/>
    <s v="Penjualan Massal"/>
    <s v="Truk"/>
  </r>
  <r>
    <n v="492"/>
    <d v="2018-08-10T00:00:00"/>
    <s v="CT-03"/>
    <x v="2"/>
    <s v="B-10"/>
    <x v="3"/>
    <n v="845"/>
    <n v="375000"/>
    <n v="316875000"/>
    <n v="63375000"/>
    <n v="253500000"/>
    <s v="Penjualan Massal"/>
    <s v="Truk"/>
  </r>
  <r>
    <n v="493"/>
    <d v="2018-08-10T00:00:00"/>
    <s v="AN-02"/>
    <x v="1"/>
    <s v="P-10"/>
    <x v="0"/>
    <n v="1640"/>
    <n v="185000"/>
    <n v="303400000"/>
    <n v="60680000"/>
    <n v="242720000"/>
    <s v="Penjualan Massal"/>
    <s v="Truk"/>
  </r>
  <r>
    <n v="494"/>
    <d v="2018-08-10T00:00:00"/>
    <s v="NF-01"/>
    <x v="0"/>
    <s v="B-05"/>
    <x v="2"/>
    <n v="1980"/>
    <n v="200000"/>
    <n v="396000000"/>
    <n v="79200000"/>
    <n v="316800000"/>
    <s v="Penjualan Massal"/>
    <s v="Truk"/>
  </r>
  <r>
    <n v="495"/>
    <d v="2018-08-10T00:00:00"/>
    <s v="AN-02"/>
    <x v="1"/>
    <s v="B-10"/>
    <x v="3"/>
    <n v="957"/>
    <n v="375000"/>
    <n v="358875000"/>
    <n v="71775000"/>
    <n v="287100000"/>
    <s v="Penjualan Massal"/>
    <s v="Truk"/>
  </r>
  <r>
    <n v="496"/>
    <d v="2018-08-10T00:00:00"/>
    <s v="NF-01"/>
    <x v="0"/>
    <s v="B-10"/>
    <x v="3"/>
    <n v="658"/>
    <n v="375000"/>
    <n v="246750000"/>
    <n v="49350000"/>
    <n v="197400000"/>
    <s v="Penjualan Massal"/>
    <s v="Truk"/>
  </r>
  <r>
    <n v="497"/>
    <d v="2018-08-10T00:00:00"/>
    <s v="CT-03"/>
    <x v="2"/>
    <s v="B-10"/>
    <x v="3"/>
    <n v="13"/>
    <n v="375000"/>
    <n v="4875000"/>
    <n v="0"/>
    <n v="4875000"/>
    <s v="Penjualan Biasa"/>
    <s v="Mobil Biasa"/>
  </r>
  <r>
    <n v="498"/>
    <d v="2018-08-10T00:00:00"/>
    <s v="AN-02"/>
    <x v="1"/>
    <s v="B-05"/>
    <x v="2"/>
    <n v="1483"/>
    <n v="200000"/>
    <n v="296600000"/>
    <n v="59320000"/>
    <n v="237280000"/>
    <s v="Penjualan Massal"/>
    <s v="Truk"/>
  </r>
  <r>
    <n v="499"/>
    <d v="2018-08-10T00:00:00"/>
    <s v="NF-01"/>
    <x v="0"/>
    <s v="B-10"/>
    <x v="3"/>
    <n v="1787"/>
    <n v="375000"/>
    <n v="670125000"/>
    <n v="134025000"/>
    <n v="536100000"/>
    <s v="Penjualan Massal"/>
    <s v="Truk"/>
  </r>
  <r>
    <n v="500"/>
    <d v="2018-08-10T00:00:00"/>
    <s v="NF-01"/>
    <x v="0"/>
    <s v="B-10"/>
    <x v="3"/>
    <n v="1281"/>
    <n v="375000"/>
    <n v="480375000"/>
    <n v="96075000"/>
    <n v="384300000"/>
    <s v="Penjualan Massal"/>
    <s v="Truk"/>
  </r>
  <r>
    <n v="501"/>
    <d v="2018-08-10T00:00:00"/>
    <s v="AN-02"/>
    <x v="1"/>
    <s v="P-10"/>
    <x v="0"/>
    <n v="1287"/>
    <n v="185000"/>
    <n v="238095000"/>
    <n v="47619000"/>
    <n v="190476000"/>
    <s v="Penjualan Massal"/>
    <s v="Truk"/>
  </r>
  <r>
    <n v="502"/>
    <d v="2018-08-10T00:00:00"/>
    <s v="NF-01"/>
    <x v="0"/>
    <s v="P-5"/>
    <x v="1"/>
    <n v="1590"/>
    <n v="100000"/>
    <n v="159000000"/>
    <n v="31800000"/>
    <n v="127200000"/>
    <s v="Penjualan Massal"/>
    <s v="Truk"/>
  </r>
  <r>
    <n v="503"/>
    <d v="2018-08-10T00:00:00"/>
    <s v="CT-03"/>
    <x v="2"/>
    <s v="B-10"/>
    <x v="3"/>
    <n v="1399"/>
    <n v="375000"/>
    <n v="524625000"/>
    <n v="104925000"/>
    <n v="419700000"/>
    <s v="Penjualan Massal"/>
    <s v="Truk"/>
  </r>
  <r>
    <n v="504"/>
    <d v="2018-08-10T00:00:00"/>
    <s v="NF-01"/>
    <x v="0"/>
    <s v="P-10"/>
    <x v="0"/>
    <n v="1410"/>
    <n v="185000"/>
    <n v="260850000"/>
    <n v="52170000"/>
    <n v="208680000"/>
    <s v="Penjualan Massal"/>
    <s v="Truk"/>
  </r>
  <r>
    <n v="505"/>
    <d v="2018-08-10T00:00:00"/>
    <s v="AN-02"/>
    <x v="1"/>
    <s v="P-10"/>
    <x v="0"/>
    <n v="596"/>
    <n v="185000"/>
    <n v="110260000"/>
    <n v="22052000"/>
    <n v="88208000"/>
    <s v="Penjualan Massal"/>
    <s v="Truk"/>
  </r>
  <r>
    <n v="506"/>
    <d v="2018-08-10T00:00:00"/>
    <s v="CT-03"/>
    <x v="2"/>
    <s v="P-5"/>
    <x v="1"/>
    <n v="80"/>
    <n v="100000"/>
    <n v="8000000"/>
    <n v="0"/>
    <n v="8000000"/>
    <s v="Penjualan Biasa"/>
    <s v="Mobil Biasa"/>
  </r>
  <r>
    <n v="507"/>
    <d v="2018-08-10T00:00:00"/>
    <s v="CT-03"/>
    <x v="2"/>
    <s v="B-05"/>
    <x v="2"/>
    <n v="843"/>
    <n v="200000"/>
    <n v="168600000"/>
    <n v="33720000"/>
    <n v="134880000"/>
    <s v="Penjualan Massal"/>
    <s v="Truk"/>
  </r>
  <r>
    <n v="508"/>
    <d v="2018-08-10T00:00:00"/>
    <s v="AN-02"/>
    <x v="1"/>
    <s v="P-10"/>
    <x v="0"/>
    <n v="1525"/>
    <n v="185000"/>
    <n v="282125000"/>
    <n v="56425000"/>
    <n v="225700000"/>
    <s v="Penjualan Massal"/>
    <s v="Truk"/>
  </r>
  <r>
    <n v="509"/>
    <d v="2018-08-10T00:00:00"/>
    <s v="NF-01"/>
    <x v="0"/>
    <s v="B-05"/>
    <x v="2"/>
    <n v="1356"/>
    <n v="200000"/>
    <n v="271200000"/>
    <n v="54240000"/>
    <n v="216960000"/>
    <s v="Penjualan Massal"/>
    <s v="Truk"/>
  </r>
  <r>
    <n v="510"/>
    <d v="2018-08-10T00:00:00"/>
    <s v="AN-02"/>
    <x v="1"/>
    <s v="P-5"/>
    <x v="1"/>
    <n v="1616"/>
    <n v="100000"/>
    <n v="161600000"/>
    <n v="32320000"/>
    <n v="129280000"/>
    <s v="Penjualan Massal"/>
    <s v="Truk"/>
  </r>
  <r>
    <n v="511"/>
    <d v="2018-08-10T00:00:00"/>
    <s v="NF-01"/>
    <x v="0"/>
    <s v="P-10"/>
    <x v="0"/>
    <n v="392"/>
    <n v="185000"/>
    <n v="72520000"/>
    <n v="7252000"/>
    <n v="65268000"/>
    <s v="Penjualan Massal"/>
    <s v="Truk"/>
  </r>
  <r>
    <n v="512"/>
    <d v="2018-08-10T00:00:00"/>
    <s v="CT-03"/>
    <x v="2"/>
    <s v="B-05"/>
    <x v="2"/>
    <n v="1710"/>
    <n v="200000"/>
    <n v="342000000"/>
    <n v="68400000"/>
    <n v="273600000"/>
    <s v="Penjualan Massal"/>
    <s v="Truk"/>
  </r>
  <r>
    <n v="513"/>
    <d v="2018-08-10T00:00:00"/>
    <s v="AN-02"/>
    <x v="1"/>
    <s v="P-5"/>
    <x v="1"/>
    <n v="484"/>
    <n v="100000"/>
    <n v="48400000"/>
    <n v="4840000"/>
    <n v="43560000"/>
    <s v="Penjualan Massal"/>
    <s v="Truk"/>
  </r>
  <r>
    <n v="514"/>
    <d v="2018-08-10T00:00:00"/>
    <s v="NF-01"/>
    <x v="0"/>
    <s v="P-10"/>
    <x v="0"/>
    <n v="679"/>
    <n v="185000"/>
    <n v="125615000"/>
    <n v="25123000"/>
    <n v="100492000"/>
    <s v="Penjualan Massal"/>
    <s v="Truk"/>
  </r>
  <r>
    <n v="515"/>
    <d v="2018-08-10T00:00:00"/>
    <s v="NF-01"/>
    <x v="0"/>
    <s v="P-10"/>
    <x v="0"/>
    <n v="1833"/>
    <n v="185000"/>
    <n v="339105000"/>
    <n v="67821000"/>
    <n v="271284000"/>
    <s v="Penjualan Massal"/>
    <s v="Truk"/>
  </r>
  <r>
    <n v="516"/>
    <d v="2018-08-10T00:00:00"/>
    <s v="AN-02"/>
    <x v="1"/>
    <s v="P-10"/>
    <x v="0"/>
    <n v="1289"/>
    <n v="185000"/>
    <n v="238465000"/>
    <n v="47693000"/>
    <n v="190772000"/>
    <s v="Penjualan Massal"/>
    <s v="Truk"/>
  </r>
  <r>
    <n v="517"/>
    <d v="2018-08-10T00:00:00"/>
    <s v="NF-01"/>
    <x v="0"/>
    <s v="P-10"/>
    <x v="0"/>
    <n v="1779"/>
    <n v="185000"/>
    <n v="329115000"/>
    <n v="65823000"/>
    <n v="263292000"/>
    <s v="Penjualan Massal"/>
    <s v="Truk"/>
  </r>
  <r>
    <n v="518"/>
    <d v="2018-08-10T00:00:00"/>
    <s v="CT-03"/>
    <x v="2"/>
    <s v="P-10"/>
    <x v="0"/>
    <n v="379"/>
    <n v="185000"/>
    <n v="70115000"/>
    <n v="7011500"/>
    <n v="63103500"/>
    <s v="Penjualan Massal"/>
    <s v="Truk"/>
  </r>
  <r>
    <n v="519"/>
    <d v="2018-08-10T00:00:00"/>
    <s v="NF-01"/>
    <x v="0"/>
    <s v="P-10"/>
    <x v="0"/>
    <n v="722"/>
    <n v="185000"/>
    <n v="133570000"/>
    <n v="26714000"/>
    <n v="106856000"/>
    <s v="Penjualan Massal"/>
    <s v="Truk"/>
  </r>
  <r>
    <n v="520"/>
    <d v="2018-08-10T00:00:00"/>
    <s v="AN-02"/>
    <x v="1"/>
    <s v="P-5"/>
    <x v="1"/>
    <n v="332"/>
    <n v="100000"/>
    <n v="33200000"/>
    <n v="3320000"/>
    <n v="29880000"/>
    <s v="Penjualan Massal"/>
    <s v="Truk"/>
  </r>
  <r>
    <n v="521"/>
    <d v="2018-08-10T00:00:00"/>
    <s v="CT-03"/>
    <x v="2"/>
    <s v="B-05"/>
    <x v="2"/>
    <n v="794"/>
    <n v="200000"/>
    <n v="158800000"/>
    <n v="31760000"/>
    <n v="127040000"/>
    <s v="Penjualan Massal"/>
    <s v="Truk"/>
  </r>
  <r>
    <n v="522"/>
    <d v="2018-08-10T00:00:00"/>
    <s v="CT-03"/>
    <x v="2"/>
    <s v="P-5"/>
    <x v="1"/>
    <n v="644"/>
    <n v="100000"/>
    <n v="64400000"/>
    <n v="12880000"/>
    <n v="51520000"/>
    <s v="Penjualan Massal"/>
    <s v="Truk"/>
  </r>
  <r>
    <n v="523"/>
    <d v="2018-08-10T00:00:00"/>
    <s v="AN-02"/>
    <x v="1"/>
    <s v="P-10"/>
    <x v="0"/>
    <n v="1495"/>
    <n v="185000"/>
    <n v="276575000"/>
    <n v="55315000"/>
    <n v="221260000"/>
    <s v="Penjualan Massal"/>
    <s v="Truk"/>
  </r>
  <r>
    <n v="524"/>
    <d v="2018-08-10T00:00:00"/>
    <s v="NF-01"/>
    <x v="0"/>
    <s v="P-10"/>
    <x v="0"/>
    <n v="952"/>
    <n v="185000"/>
    <n v="176120000"/>
    <n v="35224000"/>
    <n v="140896000"/>
    <s v="Penjualan Massal"/>
    <s v="Truk"/>
  </r>
  <r>
    <n v="525"/>
    <d v="2018-08-10T00:00:00"/>
    <s v="AN-02"/>
    <x v="1"/>
    <s v="P-10"/>
    <x v="0"/>
    <n v="1659"/>
    <n v="185000"/>
    <n v="306915000"/>
    <n v="61383000"/>
    <n v="245532000"/>
    <s v="Penjualan Massal"/>
    <s v="Truk"/>
  </r>
  <r>
    <n v="526"/>
    <d v="2018-08-10T00:00:00"/>
    <s v="NF-01"/>
    <x v="0"/>
    <s v="P-10"/>
    <x v="0"/>
    <n v="290"/>
    <n v="185000"/>
    <n v="53650000"/>
    <n v="5365000"/>
    <n v="48285000"/>
    <s v="Penjualan Besar"/>
    <s v="Truk Kecil"/>
  </r>
  <r>
    <n v="527"/>
    <d v="2018-08-10T00:00:00"/>
    <s v="CT-03"/>
    <x v="2"/>
    <s v="B-05"/>
    <x v="2"/>
    <n v="1887"/>
    <n v="200000"/>
    <n v="377400000"/>
    <n v="75480000"/>
    <n v="301920000"/>
    <s v="Penjualan Massal"/>
    <s v="Truk"/>
  </r>
  <r>
    <n v="528"/>
    <d v="2018-08-10T00:00:00"/>
    <s v="AN-02"/>
    <x v="1"/>
    <s v="B-05"/>
    <x v="2"/>
    <n v="1446"/>
    <n v="200000"/>
    <n v="289200000"/>
    <n v="57840000"/>
    <n v="231360000"/>
    <s v="Penjualan Massal"/>
    <s v="Truk"/>
  </r>
  <r>
    <n v="529"/>
    <d v="2018-08-10T00:00:00"/>
    <s v="NF-01"/>
    <x v="0"/>
    <s v="B-05"/>
    <x v="2"/>
    <n v="1980"/>
    <n v="200000"/>
    <n v="396000000"/>
    <n v="79200000"/>
    <n v="316800000"/>
    <s v="Penjualan Massal"/>
    <s v="Truk"/>
  </r>
  <r>
    <n v="530"/>
    <d v="2018-08-10T00:00:00"/>
    <s v="NF-01"/>
    <x v="0"/>
    <s v="P-5"/>
    <x v="1"/>
    <n v="1226"/>
    <n v="100000"/>
    <n v="122600000"/>
    <n v="24520000"/>
    <n v="98080000"/>
    <s v="Penjualan Massal"/>
    <s v="Truk"/>
  </r>
  <r>
    <n v="531"/>
    <d v="2018-08-10T00:00:00"/>
    <s v="AN-02"/>
    <x v="1"/>
    <s v="B-05"/>
    <x v="2"/>
    <n v="1165"/>
    <n v="200000"/>
    <n v="233000000"/>
    <n v="46600000"/>
    <n v="186400000"/>
    <s v="Penjualan Massal"/>
    <s v="Truk"/>
  </r>
  <r>
    <n v="532"/>
    <d v="2018-08-10T00:00:00"/>
    <s v="NF-01"/>
    <x v="0"/>
    <s v="P-10"/>
    <x v="0"/>
    <n v="840"/>
    <n v="185000"/>
    <n v="155400000"/>
    <n v="31080000"/>
    <n v="124320000"/>
    <s v="Penjualan Massal"/>
    <s v="Truk"/>
  </r>
  <r>
    <n v="533"/>
    <d v="2018-08-10T00:00:00"/>
    <s v="CT-03"/>
    <x v="2"/>
    <s v="P-5"/>
    <x v="1"/>
    <n v="677"/>
    <n v="100000"/>
    <n v="67700000"/>
    <n v="13540000"/>
    <n v="54160000"/>
    <s v="Penjualan Massal"/>
    <s v="Truk"/>
  </r>
  <r>
    <n v="534"/>
    <d v="2018-08-10T00:00:00"/>
    <s v="NF-01"/>
    <x v="0"/>
    <s v="P-5"/>
    <x v="1"/>
    <n v="1763"/>
    <n v="100000"/>
    <n v="176300000"/>
    <n v="35260000"/>
    <n v="141040000"/>
    <s v="Penjualan Massal"/>
    <s v="Truk"/>
  </r>
  <r>
    <n v="535"/>
    <d v="2018-08-10T00:00:00"/>
    <s v="AN-02"/>
    <x v="1"/>
    <s v="P-10"/>
    <x v="0"/>
    <n v="136"/>
    <n v="185000"/>
    <n v="25160000"/>
    <n v="0"/>
    <n v="25160000"/>
    <s v="Penjualan Biasa"/>
    <s v="Mobil Biasa"/>
  </r>
  <r>
    <n v="536"/>
    <d v="2018-08-10T00:00:00"/>
    <s v="CT-03"/>
    <x v="2"/>
    <s v="P-5"/>
    <x v="1"/>
    <n v="85"/>
    <n v="100000"/>
    <n v="8500000"/>
    <n v="0"/>
    <n v="8500000"/>
    <s v="Penjualan Biasa"/>
    <s v="Mobil Biasa"/>
  </r>
  <r>
    <n v="537"/>
    <d v="2018-08-10T00:00:00"/>
    <s v="CT-03"/>
    <x v="2"/>
    <s v="P-5"/>
    <x v="1"/>
    <n v="1138"/>
    <n v="100000"/>
    <n v="113800000"/>
    <n v="22760000"/>
    <n v="91040000"/>
    <s v="Penjualan Massal"/>
    <s v="Truk"/>
  </r>
  <r>
    <n v="538"/>
    <d v="2018-08-10T00:00:00"/>
    <s v="AN-02"/>
    <x v="1"/>
    <s v="B-10"/>
    <x v="3"/>
    <n v="1057"/>
    <n v="375000"/>
    <n v="396375000"/>
    <n v="79275000"/>
    <n v="317100000"/>
    <s v="Penjualan Massal"/>
    <s v="Truk"/>
  </r>
  <r>
    <n v="539"/>
    <d v="2018-08-10T00:00:00"/>
    <s v="NF-01"/>
    <x v="0"/>
    <s v="B-10"/>
    <x v="3"/>
    <n v="308"/>
    <n v="375000"/>
    <n v="115500000"/>
    <n v="11550000"/>
    <n v="103950000"/>
    <s v="Penjualan Massal"/>
    <s v="Truk"/>
  </r>
  <r>
    <n v="540"/>
    <d v="2018-08-10T00:00:00"/>
    <s v="AN-02"/>
    <x v="1"/>
    <s v="P-10"/>
    <x v="0"/>
    <n v="476"/>
    <n v="185000"/>
    <n v="88060000"/>
    <n v="8806000"/>
    <n v="79254000"/>
    <s v="Penjualan Massal"/>
    <s v="Truk"/>
  </r>
  <r>
    <n v="541"/>
    <d v="2018-08-10T00:00:00"/>
    <s v="NF-01"/>
    <x v="0"/>
    <s v="B-05"/>
    <x v="2"/>
    <n v="983"/>
    <n v="200000"/>
    <n v="196600000"/>
    <n v="39320000"/>
    <n v="157280000"/>
    <s v="Penjualan Massal"/>
    <s v="Truk"/>
  </r>
  <r>
    <n v="542"/>
    <d v="2018-08-10T00:00:00"/>
    <s v="CT-03"/>
    <x v="2"/>
    <s v="P-5"/>
    <x v="1"/>
    <n v="70"/>
    <n v="100000"/>
    <n v="7000000"/>
    <n v="0"/>
    <n v="7000000"/>
    <s v="Penjualan Biasa"/>
    <s v="Mobil Biasa"/>
  </r>
  <r>
    <n v="543"/>
    <d v="2018-08-10T00:00:00"/>
    <s v="AN-02"/>
    <x v="1"/>
    <s v="B-05"/>
    <x v="2"/>
    <n v="1528"/>
    <n v="200000"/>
    <n v="305600000"/>
    <n v="61120000"/>
    <n v="244480000"/>
    <s v="Penjualan Massal"/>
    <s v="Truk"/>
  </r>
  <r>
    <n v="544"/>
    <d v="2018-08-10T00:00:00"/>
    <s v="NF-01"/>
    <x v="0"/>
    <s v="B-10"/>
    <x v="3"/>
    <n v="1397"/>
    <n v="375000"/>
    <n v="523875000"/>
    <n v="104775000"/>
    <n v="419100000"/>
    <s v="Penjualan Massal"/>
    <s v="Truk"/>
  </r>
  <r>
    <n v="545"/>
    <d v="2018-08-10T00:00:00"/>
    <s v="NF-01"/>
    <x v="0"/>
    <s v="P-5"/>
    <x v="1"/>
    <n v="640"/>
    <n v="100000"/>
    <n v="64000000"/>
    <n v="12800000"/>
    <n v="51200000"/>
    <s v="Penjualan Massal"/>
    <s v="Truk"/>
  </r>
  <r>
    <n v="546"/>
    <d v="2018-08-10T00:00:00"/>
    <s v="AN-02"/>
    <x v="1"/>
    <s v="B-05"/>
    <x v="2"/>
    <n v="918"/>
    <n v="200000"/>
    <n v="183600000"/>
    <n v="36720000"/>
    <n v="146880000"/>
    <s v="Penjualan Massal"/>
    <s v="Truk"/>
  </r>
  <r>
    <n v="547"/>
    <d v="2018-08-10T00:00:00"/>
    <s v="NF-01"/>
    <x v="0"/>
    <s v="B-05"/>
    <x v="2"/>
    <n v="1758"/>
    <n v="200000"/>
    <n v="351600000"/>
    <n v="70320000"/>
    <n v="281280000"/>
    <s v="Penjualan Massal"/>
    <s v="Truk"/>
  </r>
  <r>
    <n v="548"/>
    <d v="2018-08-10T00:00:00"/>
    <s v="CT-03"/>
    <x v="2"/>
    <s v="P-5"/>
    <x v="1"/>
    <n v="1167"/>
    <n v="100000"/>
    <n v="116700000"/>
    <n v="23340000"/>
    <n v="93360000"/>
    <s v="Penjualan Massal"/>
    <s v="Truk"/>
  </r>
  <r>
    <n v="549"/>
    <d v="2018-08-10T00:00:00"/>
    <s v="NF-01"/>
    <x v="0"/>
    <s v="P-10"/>
    <x v="0"/>
    <n v="265"/>
    <n v="185000"/>
    <n v="49025000"/>
    <n v="4902500"/>
    <n v="44122500"/>
    <s v="Penjualan Besar"/>
    <s v="Truk Kecil"/>
  </r>
  <r>
    <n v="550"/>
    <d v="2018-08-10T00:00:00"/>
    <s v="AN-02"/>
    <x v="1"/>
    <s v="B-05"/>
    <x v="2"/>
    <n v="775"/>
    <n v="200000"/>
    <n v="155000000"/>
    <n v="31000000"/>
    <n v="124000000"/>
    <s v="Penjualan Massal"/>
    <s v="Truk"/>
  </r>
  <r>
    <n v="551"/>
    <d v="2018-08-10T00:00:00"/>
    <s v="CT-03"/>
    <x v="2"/>
    <s v="P-5"/>
    <x v="1"/>
    <n v="1257"/>
    <n v="100000"/>
    <n v="125700000"/>
    <n v="25140000"/>
    <n v="100560000"/>
    <s v="Penjualan Massal"/>
    <s v="Truk"/>
  </r>
  <r>
    <n v="552"/>
    <d v="2018-08-10T00:00:00"/>
    <s v="CT-03"/>
    <x v="2"/>
    <s v="P-5"/>
    <x v="1"/>
    <n v="1578"/>
    <n v="100000"/>
    <n v="157800000"/>
    <n v="31560000"/>
    <n v="126240000"/>
    <s v="Penjualan Massal"/>
    <s v="Truk"/>
  </r>
  <r>
    <n v="553"/>
    <d v="2018-08-10T00:00:00"/>
    <s v="AN-02"/>
    <x v="1"/>
    <s v="P-10"/>
    <x v="0"/>
    <n v="1505"/>
    <n v="185000"/>
    <n v="278425000"/>
    <n v="55685000"/>
    <n v="222740000"/>
    <s v="Penjualan Massal"/>
    <s v="Truk"/>
  </r>
  <r>
    <n v="554"/>
    <d v="2018-08-10T00:00:00"/>
    <s v="NF-01"/>
    <x v="0"/>
    <s v="P-10"/>
    <x v="0"/>
    <n v="377"/>
    <n v="185000"/>
    <n v="69745000"/>
    <n v="6974500"/>
    <n v="62770500"/>
    <s v="Penjualan Massal"/>
    <s v="Truk"/>
  </r>
  <r>
    <n v="555"/>
    <d v="2018-08-10T00:00:00"/>
    <s v="AN-02"/>
    <x v="1"/>
    <s v="B-10"/>
    <x v="3"/>
    <n v="1394"/>
    <n v="375000"/>
    <n v="522750000"/>
    <n v="104550000"/>
    <n v="418200000"/>
    <s v="Penjualan Massal"/>
    <s v="Truk"/>
  </r>
  <r>
    <n v="556"/>
    <d v="2018-08-10T00:00:00"/>
    <s v="NF-01"/>
    <x v="0"/>
    <s v="B-05"/>
    <x v="2"/>
    <n v="1988"/>
    <n v="200000"/>
    <n v="397600000"/>
    <n v="79520000"/>
    <n v="318080000"/>
    <s v="Penjualan Massal"/>
    <s v="Truk"/>
  </r>
  <r>
    <n v="557"/>
    <d v="2018-08-10T00:00:00"/>
    <s v="CT-03"/>
    <x v="2"/>
    <s v="P-10"/>
    <x v="0"/>
    <n v="94"/>
    <n v="185000"/>
    <n v="17390000"/>
    <n v="0"/>
    <n v="17390000"/>
    <s v="Penjualan Biasa"/>
    <s v="Mobil Biasa"/>
  </r>
  <r>
    <n v="558"/>
    <d v="2018-08-10T00:00:00"/>
    <s v="AN-02"/>
    <x v="1"/>
    <s v="P-5"/>
    <x v="1"/>
    <n v="629"/>
    <n v="100000"/>
    <n v="62900000"/>
    <n v="12580000"/>
    <n v="50320000"/>
    <s v="Penjualan Massal"/>
    <s v="Truk"/>
  </r>
  <r>
    <n v="559"/>
    <d v="2018-08-10T00:00:00"/>
    <s v="NF-01"/>
    <x v="0"/>
    <s v="B-05"/>
    <x v="2"/>
    <n v="1196"/>
    <n v="200000"/>
    <n v="239200000"/>
    <n v="47840000"/>
    <n v="191360000"/>
    <s v="Penjualan Massal"/>
    <s v="Truk"/>
  </r>
  <r>
    <n v="560"/>
    <d v="2018-08-10T00:00:00"/>
    <s v="NF-01"/>
    <x v="0"/>
    <s v="B-10"/>
    <x v="3"/>
    <n v="1572"/>
    <n v="375000"/>
    <n v="589500000"/>
    <n v="117900000"/>
    <n v="471600000"/>
    <s v="Penjualan Massal"/>
    <s v="Truk"/>
  </r>
  <r>
    <n v="561"/>
    <d v="2018-08-10T00:00:00"/>
    <s v="AN-02"/>
    <x v="1"/>
    <s v="B-10"/>
    <x v="3"/>
    <n v="601"/>
    <n v="375000"/>
    <n v="225375000"/>
    <n v="45075000"/>
    <n v="180300000"/>
    <s v="Penjualan Massal"/>
    <s v="Truk"/>
  </r>
  <r>
    <n v="562"/>
    <d v="2018-08-10T00:00:00"/>
    <s v="NF-01"/>
    <x v="0"/>
    <s v="P-5"/>
    <x v="1"/>
    <n v="1653"/>
    <n v="100000"/>
    <n v="165300000"/>
    <n v="33060000"/>
    <n v="132240000"/>
    <s v="Penjualan Massal"/>
    <s v="Truk"/>
  </r>
  <r>
    <n v="563"/>
    <d v="2018-08-10T00:00:00"/>
    <s v="CT-03"/>
    <x v="2"/>
    <s v="P-5"/>
    <x v="1"/>
    <n v="1812"/>
    <n v="100000"/>
    <n v="181200000"/>
    <n v="36240000"/>
    <n v="144960000"/>
    <s v="Penjualan Massal"/>
    <s v="Truk"/>
  </r>
  <r>
    <n v="564"/>
    <d v="2018-08-10T00:00:00"/>
    <s v="NF-01"/>
    <x v="0"/>
    <s v="P-5"/>
    <x v="1"/>
    <n v="225"/>
    <n v="100000"/>
    <n v="22500000"/>
    <n v="2250000"/>
    <n v="20250000"/>
    <s v="Penjualan Besar"/>
    <s v="Truk Kecil"/>
  </r>
  <r>
    <n v="565"/>
    <d v="2018-08-10T00:00:00"/>
    <s v="AN-02"/>
    <x v="1"/>
    <s v="B-10"/>
    <x v="3"/>
    <n v="1481"/>
    <n v="375000"/>
    <n v="555375000"/>
    <n v="111075000"/>
    <n v="444300000"/>
    <s v="Penjualan Massal"/>
    <s v="Truk"/>
  </r>
  <r>
    <n v="566"/>
    <d v="2018-08-10T00:00:00"/>
    <s v="CT-03"/>
    <x v="2"/>
    <s v="P-10"/>
    <x v="0"/>
    <n v="1826"/>
    <n v="185000"/>
    <n v="337810000"/>
    <n v="67562000"/>
    <n v="270248000"/>
    <s v="Penjualan Massal"/>
    <s v="Truk"/>
  </r>
  <r>
    <n v="567"/>
    <d v="2018-08-10T00:00:00"/>
    <s v="CT-03"/>
    <x v="2"/>
    <s v="P-5"/>
    <x v="1"/>
    <n v="1666"/>
    <n v="100000"/>
    <n v="166600000"/>
    <n v="33320000"/>
    <n v="133280000"/>
    <s v="Penjualan Massal"/>
    <s v="Truk"/>
  </r>
  <r>
    <n v="568"/>
    <d v="2018-08-10T00:00:00"/>
    <s v="AN-02"/>
    <x v="1"/>
    <s v="P-10"/>
    <x v="0"/>
    <n v="594"/>
    <n v="185000"/>
    <n v="109890000"/>
    <n v="21978000"/>
    <n v="87912000"/>
    <s v="Penjualan Massal"/>
    <s v="Truk"/>
  </r>
  <r>
    <n v="569"/>
    <d v="2018-08-10T00:00:00"/>
    <s v="NF-01"/>
    <x v="0"/>
    <s v="P-10"/>
    <x v="0"/>
    <n v="699"/>
    <n v="185000"/>
    <n v="129315000"/>
    <n v="25863000"/>
    <n v="103452000"/>
    <s v="Penjualan Massal"/>
    <s v="Truk"/>
  </r>
  <r>
    <n v="570"/>
    <d v="2018-08-10T00:00:00"/>
    <s v="AN-02"/>
    <x v="1"/>
    <s v="P-10"/>
    <x v="0"/>
    <n v="1053"/>
    <n v="185000"/>
    <n v="194805000"/>
    <n v="38961000"/>
    <n v="155844000"/>
    <s v="Penjualan Massal"/>
    <s v="Truk"/>
  </r>
  <r>
    <n v="571"/>
    <d v="2018-08-10T00:00:00"/>
    <s v="NF-01"/>
    <x v="0"/>
    <s v="B-10"/>
    <x v="3"/>
    <n v="572"/>
    <n v="375000"/>
    <n v="214500000"/>
    <n v="42900000"/>
    <n v="171600000"/>
    <s v="Penjualan Massal"/>
    <s v="Truk"/>
  </r>
  <r>
    <n v="572"/>
    <d v="2018-08-10T00:00:00"/>
    <s v="CT-03"/>
    <x v="2"/>
    <s v="B-10"/>
    <x v="3"/>
    <n v="783"/>
    <n v="375000"/>
    <n v="293625000"/>
    <n v="58725000"/>
    <n v="234900000"/>
    <s v="Penjualan Massal"/>
    <s v="Truk"/>
  </r>
  <r>
    <n v="573"/>
    <d v="2018-08-10T00:00:00"/>
    <s v="AN-02"/>
    <x v="1"/>
    <s v="P-5"/>
    <x v="1"/>
    <n v="1070"/>
    <n v="100000"/>
    <n v="107000000"/>
    <n v="21400000"/>
    <n v="85600000"/>
    <s v="Penjualan Massal"/>
    <s v="Truk"/>
  </r>
  <r>
    <n v="574"/>
    <d v="2018-08-10T00:00:00"/>
    <s v="NF-01"/>
    <x v="0"/>
    <s v="B-10"/>
    <x v="3"/>
    <n v="978"/>
    <n v="375000"/>
    <n v="366750000"/>
    <n v="73350000"/>
    <n v="293400000"/>
    <s v="Penjualan Massal"/>
    <s v="Truk"/>
  </r>
  <r>
    <n v="575"/>
    <d v="2018-08-10T00:00:00"/>
    <s v="NF-01"/>
    <x v="0"/>
    <s v="P-5"/>
    <x v="1"/>
    <n v="228"/>
    <n v="100000"/>
    <n v="22800000"/>
    <n v="2280000"/>
    <n v="20520000"/>
    <s v="Penjualan Besar"/>
    <s v="Truk Kecil"/>
  </r>
  <r>
    <n v="576"/>
    <d v="2018-08-10T00:00:00"/>
    <s v="AN-02"/>
    <x v="1"/>
    <s v="P-10"/>
    <x v="0"/>
    <n v="608"/>
    <n v="185000"/>
    <n v="112480000"/>
    <n v="22496000"/>
    <n v="89984000"/>
    <s v="Penjualan Massal"/>
    <s v="Truk"/>
  </r>
  <r>
    <n v="577"/>
    <d v="2018-08-10T00:00:00"/>
    <s v="NF-01"/>
    <x v="0"/>
    <s v="P-10"/>
    <x v="0"/>
    <n v="797"/>
    <n v="185000"/>
    <n v="147445000"/>
    <n v="29489000"/>
    <n v="117956000"/>
    <s v="Penjualan Massal"/>
    <s v="Truk"/>
  </r>
  <r>
    <n v="578"/>
    <d v="2018-08-10T00:00:00"/>
    <s v="CT-03"/>
    <x v="2"/>
    <s v="P-5"/>
    <x v="1"/>
    <n v="418"/>
    <n v="100000"/>
    <n v="41800000"/>
    <n v="4180000"/>
    <n v="37620000"/>
    <s v="Penjualan Massal"/>
    <s v="Truk"/>
  </r>
  <r>
    <n v="579"/>
    <d v="2018-08-10T00:00:00"/>
    <s v="NF-01"/>
    <x v="0"/>
    <s v="B-05"/>
    <x v="2"/>
    <n v="1079"/>
    <n v="200000"/>
    <n v="215800000"/>
    <n v="43160000"/>
    <n v="172640000"/>
    <s v="Penjualan Massal"/>
    <s v="Truk"/>
  </r>
  <r>
    <n v="580"/>
    <d v="2018-08-10T00:00:00"/>
    <s v="AN-02"/>
    <x v="1"/>
    <s v="P-10"/>
    <x v="0"/>
    <n v="568"/>
    <n v="185000"/>
    <n v="105080000"/>
    <n v="21016000"/>
    <n v="84064000"/>
    <s v="Penjualan Massal"/>
    <s v="Truk"/>
  </r>
  <r>
    <n v="581"/>
    <d v="2018-08-10T00:00:00"/>
    <s v="CT-03"/>
    <x v="2"/>
    <s v="B-10"/>
    <x v="3"/>
    <n v="522"/>
    <n v="375000"/>
    <n v="195750000"/>
    <n v="39150000"/>
    <n v="156600000"/>
    <s v="Penjualan Massal"/>
    <s v="Truk"/>
  </r>
  <r>
    <n v="582"/>
    <d v="2018-08-10T00:00:00"/>
    <s v="CT-03"/>
    <x v="2"/>
    <s v="B-10"/>
    <x v="3"/>
    <n v="229"/>
    <n v="375000"/>
    <n v="85875000"/>
    <n v="8587500"/>
    <n v="77287500"/>
    <s v="Penjualan Besar"/>
    <s v="Truk Kecil"/>
  </r>
  <r>
    <n v="583"/>
    <d v="2018-08-10T00:00:00"/>
    <s v="AN-02"/>
    <x v="1"/>
    <s v="P-10"/>
    <x v="0"/>
    <n v="1187"/>
    <n v="185000"/>
    <n v="219595000"/>
    <n v="43919000"/>
    <n v="175676000"/>
    <s v="Penjualan Massal"/>
    <s v="Truk"/>
  </r>
  <r>
    <n v="584"/>
    <d v="2018-08-10T00:00:00"/>
    <s v="NF-01"/>
    <x v="0"/>
    <s v="B-05"/>
    <x v="2"/>
    <n v="1693"/>
    <n v="200000"/>
    <n v="338600000"/>
    <n v="67720000"/>
    <n v="270880000"/>
    <s v="Penjualan Massal"/>
    <s v="Truk"/>
  </r>
  <r>
    <n v="585"/>
    <d v="2018-08-10T00:00:00"/>
    <s v="AN-02"/>
    <x v="1"/>
    <s v="B-10"/>
    <x v="3"/>
    <n v="1633"/>
    <n v="375000"/>
    <n v="612375000"/>
    <n v="122475000"/>
    <n v="489900000"/>
    <s v="Penjualan Massal"/>
    <s v="Truk"/>
  </r>
  <r>
    <n v="586"/>
    <d v="2018-08-10T00:00:00"/>
    <s v="NF-01"/>
    <x v="0"/>
    <s v="B-10"/>
    <x v="3"/>
    <n v="871"/>
    <n v="375000"/>
    <n v="326625000"/>
    <n v="65325000"/>
    <n v="261300000"/>
    <s v="Penjualan Massal"/>
    <s v="Truk"/>
  </r>
  <r>
    <n v="587"/>
    <d v="2018-08-10T00:00:00"/>
    <s v="CT-03"/>
    <x v="2"/>
    <s v="B-10"/>
    <x v="3"/>
    <n v="93"/>
    <n v="375000"/>
    <n v="34875000"/>
    <n v="0"/>
    <n v="34875000"/>
    <s v="Penjualan Biasa"/>
    <s v="Mobil Biasa"/>
  </r>
  <r>
    <n v="588"/>
    <d v="2018-08-10T00:00:00"/>
    <s v="AN-02"/>
    <x v="1"/>
    <s v="B-05"/>
    <x v="2"/>
    <n v="1625"/>
    <n v="200000"/>
    <n v="325000000"/>
    <n v="65000000"/>
    <n v="260000000"/>
    <s v="Penjualan Massal"/>
    <s v="Truk"/>
  </r>
  <r>
    <n v="589"/>
    <d v="2018-08-10T00:00:00"/>
    <s v="NF-01"/>
    <x v="0"/>
    <s v="B-10"/>
    <x v="3"/>
    <n v="1452"/>
    <n v="375000"/>
    <n v="544500000"/>
    <n v="108900000"/>
    <n v="435600000"/>
    <s v="Penjualan Massal"/>
    <s v="Truk"/>
  </r>
  <r>
    <n v="590"/>
    <d v="2018-08-10T00:00:00"/>
    <s v="NF-01"/>
    <x v="0"/>
    <s v="B-10"/>
    <x v="3"/>
    <n v="21"/>
    <n v="375000"/>
    <n v="7875000"/>
    <n v="0"/>
    <n v="7875000"/>
    <s v="Penjualan Biasa"/>
    <s v="Mobil Biasa"/>
  </r>
  <r>
    <n v="591"/>
    <d v="2018-08-10T00:00:00"/>
    <s v="AN-02"/>
    <x v="1"/>
    <s v="P-10"/>
    <x v="0"/>
    <n v="663"/>
    <n v="185000"/>
    <n v="122655000"/>
    <n v="24531000"/>
    <n v="98124000"/>
    <s v="Penjualan Massal"/>
    <s v="Truk"/>
  </r>
  <r>
    <n v="592"/>
    <d v="2018-08-10T00:00:00"/>
    <s v="NF-01"/>
    <x v="0"/>
    <s v="P-5"/>
    <x v="1"/>
    <n v="1402"/>
    <n v="100000"/>
    <n v="140200000"/>
    <n v="28040000"/>
    <n v="112160000"/>
    <s v="Penjualan Massal"/>
    <s v="Truk"/>
  </r>
  <r>
    <n v="593"/>
    <d v="2018-08-10T00:00:00"/>
    <s v="CT-03"/>
    <x v="2"/>
    <s v="B-10"/>
    <x v="3"/>
    <n v="227"/>
    <n v="375000"/>
    <n v="85125000"/>
    <n v="8512500"/>
    <n v="76612500"/>
    <s v="Penjualan Besar"/>
    <s v="Truk Kecil"/>
  </r>
  <r>
    <n v="594"/>
    <d v="2018-08-10T00:00:00"/>
    <s v="NF-01"/>
    <x v="0"/>
    <s v="P-10"/>
    <x v="0"/>
    <n v="1522"/>
    <n v="185000"/>
    <n v="281570000"/>
    <n v="56314000"/>
    <n v="225256000"/>
    <s v="Penjualan Massal"/>
    <s v="Truk"/>
  </r>
  <r>
    <n v="595"/>
    <d v="2018-08-10T00:00:00"/>
    <s v="AN-02"/>
    <x v="1"/>
    <s v="P-10"/>
    <x v="0"/>
    <n v="1231"/>
    <n v="185000"/>
    <n v="227735000"/>
    <n v="45547000"/>
    <n v="182188000"/>
    <s v="Penjualan Massal"/>
    <s v="Truk"/>
  </r>
  <r>
    <n v="596"/>
    <d v="2018-08-10T00:00:00"/>
    <s v="CT-03"/>
    <x v="2"/>
    <s v="P-5"/>
    <x v="1"/>
    <n v="471"/>
    <n v="100000"/>
    <n v="47100000"/>
    <n v="4710000"/>
    <n v="42390000"/>
    <s v="Penjualan Massal"/>
    <s v="Truk"/>
  </r>
  <r>
    <n v="597"/>
    <d v="2018-08-10T00:00:00"/>
    <s v="CT-03"/>
    <x v="2"/>
    <s v="B-05"/>
    <x v="2"/>
    <n v="1918"/>
    <n v="200000"/>
    <n v="383600000"/>
    <n v="76720000"/>
    <n v="306880000"/>
    <s v="Penjualan Massal"/>
    <s v="Truk"/>
  </r>
  <r>
    <n v="598"/>
    <d v="2018-08-10T00:00:00"/>
    <s v="AN-02"/>
    <x v="1"/>
    <s v="P-10"/>
    <x v="0"/>
    <n v="176"/>
    <n v="185000"/>
    <n v="32560000"/>
    <n v="0"/>
    <n v="32560000"/>
    <s v="Penjualan Biasa"/>
    <s v="Mobil Biasa"/>
  </r>
  <r>
    <n v="599"/>
    <d v="2018-08-10T00:00:00"/>
    <s v="NF-01"/>
    <x v="0"/>
    <s v="P-10"/>
    <x v="0"/>
    <n v="900"/>
    <n v="185000"/>
    <n v="166500000"/>
    <n v="33300000"/>
    <n v="133200000"/>
    <s v="Penjualan Massal"/>
    <s v="Truk"/>
  </r>
  <r>
    <n v="600"/>
    <d v="2018-08-10T00:00:00"/>
    <s v="AN-02"/>
    <x v="1"/>
    <s v="P-5"/>
    <x v="1"/>
    <n v="1205"/>
    <n v="100000"/>
    <n v="120500000"/>
    <n v="24100000"/>
    <n v="96400000"/>
    <s v="Penjualan Massal"/>
    <s v="Truk"/>
  </r>
  <r>
    <n v="601"/>
    <d v="2018-08-10T00:00:00"/>
    <s v="CT-03"/>
    <x v="2"/>
    <s v="B-05"/>
    <x v="2"/>
    <n v="1635"/>
    <n v="200000"/>
    <n v="327000000"/>
    <n v="65400000"/>
    <n v="261600000"/>
    <s v="Penjualan Massal"/>
    <s v="Truk"/>
  </r>
  <r>
    <n v="602"/>
    <d v="2018-08-10T00:00:00"/>
    <s v="CT-03"/>
    <x v="2"/>
    <s v="P-5"/>
    <x v="1"/>
    <n v="1729"/>
    <n v="100000"/>
    <n v="172900000"/>
    <n v="34580000"/>
    <n v="138320000"/>
    <s v="Penjualan Massal"/>
    <s v="Truk"/>
  </r>
  <r>
    <n v="603"/>
    <d v="2018-08-10T00:00:00"/>
    <s v="AN-02"/>
    <x v="1"/>
    <s v="P-10"/>
    <x v="0"/>
    <n v="30"/>
    <n v="185000"/>
    <n v="5550000"/>
    <n v="0"/>
    <n v="5550000"/>
    <s v="Penjualan Biasa"/>
    <s v="Mobil Biasa"/>
  </r>
  <r>
    <n v="604"/>
    <d v="2018-08-10T00:00:00"/>
    <s v="NF-01"/>
    <x v="0"/>
    <s v="P-10"/>
    <x v="0"/>
    <n v="1777"/>
    <n v="185000"/>
    <n v="328745000"/>
    <n v="65749000"/>
    <n v="262996000"/>
    <s v="Penjualan Massal"/>
    <s v="Truk"/>
  </r>
  <r>
    <n v="605"/>
    <d v="2018-08-10T00:00:00"/>
    <s v="AN-02"/>
    <x v="1"/>
    <s v="P-10"/>
    <x v="0"/>
    <n v="761"/>
    <n v="185000"/>
    <n v="140785000"/>
    <n v="28157000"/>
    <n v="112628000"/>
    <s v="Penjualan Massal"/>
    <s v="Truk"/>
  </r>
  <r>
    <n v="606"/>
    <d v="2018-08-10T00:00:00"/>
    <s v="NF-01"/>
    <x v="0"/>
    <s v="P-10"/>
    <x v="0"/>
    <n v="676"/>
    <n v="185000"/>
    <n v="125060000"/>
    <n v="25012000"/>
    <n v="100048000"/>
    <s v="Penjualan Massal"/>
    <s v="Truk"/>
  </r>
  <r>
    <n v="607"/>
    <d v="2018-08-10T00:00:00"/>
    <s v="CT-03"/>
    <x v="2"/>
    <s v="B-05"/>
    <x v="2"/>
    <n v="952"/>
    <n v="200000"/>
    <n v="190400000"/>
    <n v="38080000"/>
    <n v="152320000"/>
    <s v="Penjualan Massal"/>
    <s v="Truk"/>
  </r>
  <r>
    <n v="608"/>
    <d v="2018-08-10T00:00:00"/>
    <s v="AN-02"/>
    <x v="1"/>
    <s v="B-05"/>
    <x v="2"/>
    <n v="1660"/>
    <n v="200000"/>
    <n v="332000000"/>
    <n v="66400000"/>
    <n v="265600000"/>
    <s v="Penjualan Massal"/>
    <s v="Truk"/>
  </r>
  <r>
    <n v="609"/>
    <d v="2018-08-10T00:00:00"/>
    <s v="NF-01"/>
    <x v="0"/>
    <s v="B-05"/>
    <x v="2"/>
    <n v="996"/>
    <n v="200000"/>
    <n v="199200000"/>
    <n v="39840000"/>
    <n v="159360000"/>
    <s v="Penjualan Massal"/>
    <s v="Truk"/>
  </r>
  <r>
    <n v="610"/>
    <d v="2018-08-10T00:00:00"/>
    <s v="NF-01"/>
    <x v="0"/>
    <s v="P-5"/>
    <x v="1"/>
    <n v="1094"/>
    <n v="100000"/>
    <n v="109400000"/>
    <n v="21880000"/>
    <n v="87520000"/>
    <s v="Penjualan Massal"/>
    <s v="Truk"/>
  </r>
  <r>
    <n v="611"/>
    <d v="2018-08-10T00:00:00"/>
    <s v="AN-02"/>
    <x v="1"/>
    <s v="B-05"/>
    <x v="2"/>
    <n v="1347"/>
    <n v="200000"/>
    <n v="269400000"/>
    <n v="53880000"/>
    <n v="215520000"/>
    <s v="Penjualan Massal"/>
    <s v="Truk"/>
  </r>
  <r>
    <n v="612"/>
    <d v="2018-08-10T00:00:00"/>
    <s v="NF-01"/>
    <x v="0"/>
    <s v="P-10"/>
    <x v="0"/>
    <n v="1516"/>
    <n v="185000"/>
    <n v="280460000"/>
    <n v="56092000"/>
    <n v="224368000"/>
    <s v="Penjualan Massal"/>
    <s v="Truk"/>
  </r>
  <r>
    <n v="613"/>
    <d v="2018-08-10T00:00:00"/>
    <s v="CT-03"/>
    <x v="2"/>
    <s v="P-5"/>
    <x v="1"/>
    <n v="1556"/>
    <n v="100000"/>
    <n v="155600000"/>
    <n v="31120000"/>
    <n v="124480000"/>
    <s v="Penjualan Massal"/>
    <s v="Truk"/>
  </r>
  <r>
    <n v="614"/>
    <d v="2018-08-10T00:00:00"/>
    <s v="NF-01"/>
    <x v="0"/>
    <s v="P-5"/>
    <x v="1"/>
    <n v="1648"/>
    <n v="100000"/>
    <n v="164800000"/>
    <n v="32960000"/>
    <n v="131840000"/>
    <s v="Penjualan Massal"/>
    <s v="Truk"/>
  </r>
  <r>
    <n v="615"/>
    <d v="2018-08-10T00:00:00"/>
    <s v="AN-02"/>
    <x v="1"/>
    <s v="P-10"/>
    <x v="0"/>
    <n v="1132"/>
    <n v="185000"/>
    <n v="209420000"/>
    <n v="41884000"/>
    <n v="167536000"/>
    <s v="Penjualan Massal"/>
    <s v="Truk"/>
  </r>
  <r>
    <n v="616"/>
    <d v="2018-08-10T00:00:00"/>
    <s v="CT-03"/>
    <x v="2"/>
    <s v="P-5"/>
    <x v="1"/>
    <n v="1766"/>
    <n v="100000"/>
    <n v="176600000"/>
    <n v="35320000"/>
    <n v="141280000"/>
    <s v="Penjualan Massal"/>
    <s v="Truk"/>
  </r>
  <r>
    <n v="617"/>
    <d v="2018-08-10T00:00:00"/>
    <s v="CT-03"/>
    <x v="2"/>
    <s v="P-5"/>
    <x v="1"/>
    <n v="212"/>
    <n v="100000"/>
    <n v="21200000"/>
    <n v="2120000"/>
    <n v="19080000"/>
    <s v="Penjualan Besar"/>
    <s v="Truk Kecil"/>
  </r>
  <r>
    <n v="618"/>
    <d v="2018-08-10T00:00:00"/>
    <s v="AN-02"/>
    <x v="1"/>
    <s v="B-10"/>
    <x v="3"/>
    <n v="1835"/>
    <n v="375000"/>
    <n v="688125000"/>
    <n v="137625000"/>
    <n v="550500000"/>
    <s v="Penjualan Massal"/>
    <s v="Truk"/>
  </r>
  <r>
    <n v="619"/>
    <d v="2018-08-10T00:00:00"/>
    <s v="NF-01"/>
    <x v="0"/>
    <s v="B-10"/>
    <x v="3"/>
    <n v="1762"/>
    <n v="375000"/>
    <n v="660750000"/>
    <n v="132150000"/>
    <n v="528600000"/>
    <s v="Penjualan Massal"/>
    <s v="Truk"/>
  </r>
  <r>
    <n v="620"/>
    <d v="2018-08-10T00:00:00"/>
    <s v="AN-02"/>
    <x v="1"/>
    <s v="P-10"/>
    <x v="0"/>
    <n v="1763"/>
    <n v="185000"/>
    <n v="326155000"/>
    <n v="65231000"/>
    <n v="260924000"/>
    <s v="Penjualan Massal"/>
    <s v="Truk"/>
  </r>
  <r>
    <n v="621"/>
    <d v="2018-08-10T00:00:00"/>
    <s v="NF-01"/>
    <x v="0"/>
    <s v="B-05"/>
    <x v="2"/>
    <n v="772"/>
    <n v="200000"/>
    <n v="154400000"/>
    <n v="30880000"/>
    <n v="123520000"/>
    <s v="Penjualan Massal"/>
    <s v="Truk"/>
  </r>
  <r>
    <n v="622"/>
    <d v="2018-08-10T00:00:00"/>
    <s v="CT-03"/>
    <x v="2"/>
    <s v="P-5"/>
    <x v="1"/>
    <n v="438"/>
    <n v="100000"/>
    <n v="43800000"/>
    <n v="4380000"/>
    <n v="39420000"/>
    <s v="Penjualan Massal"/>
    <s v="Truk"/>
  </r>
  <r>
    <n v="623"/>
    <d v="2018-08-10T00:00:00"/>
    <s v="AN-02"/>
    <x v="1"/>
    <s v="B-05"/>
    <x v="2"/>
    <n v="1118"/>
    <n v="200000"/>
    <n v="223600000"/>
    <n v="44720000"/>
    <n v="178880000"/>
    <s v="Penjualan Massal"/>
    <s v="Truk"/>
  </r>
  <r>
    <n v="624"/>
    <d v="2018-08-10T00:00:00"/>
    <s v="NF-01"/>
    <x v="0"/>
    <s v="B-10"/>
    <x v="3"/>
    <n v="1752"/>
    <n v="375000"/>
    <n v="657000000"/>
    <n v="131400000"/>
    <n v="525600000"/>
    <s v="Penjualan Massal"/>
    <s v="Truk"/>
  </r>
  <r>
    <n v="625"/>
    <d v="2018-08-10T00:00:00"/>
    <s v="NF-01"/>
    <x v="0"/>
    <s v="P-5"/>
    <x v="1"/>
    <n v="1614"/>
    <n v="100000"/>
    <n v="161400000"/>
    <n v="32280000"/>
    <n v="129120000"/>
    <s v="Penjualan Massal"/>
    <s v="Truk"/>
  </r>
  <r>
    <n v="626"/>
    <d v="2018-08-10T00:00:00"/>
    <s v="AN-02"/>
    <x v="1"/>
    <s v="B-05"/>
    <x v="2"/>
    <n v="1388"/>
    <n v="200000"/>
    <n v="277600000"/>
    <n v="55520000"/>
    <n v="222080000"/>
    <s v="Penjualan Massal"/>
    <s v="Truk"/>
  </r>
  <r>
    <n v="627"/>
    <d v="2018-08-10T00:00:00"/>
    <s v="NF-01"/>
    <x v="0"/>
    <s v="B-05"/>
    <x v="2"/>
    <n v="108"/>
    <n v="200000"/>
    <n v="21600000"/>
    <n v="0"/>
    <n v="21600000"/>
    <s v="Penjualan Biasa"/>
    <s v="Mobil Biasa"/>
  </r>
  <r>
    <n v="628"/>
    <d v="2018-08-10T00:00:00"/>
    <s v="CT-03"/>
    <x v="2"/>
    <s v="P-5"/>
    <x v="1"/>
    <n v="1174"/>
    <n v="100000"/>
    <n v="117400000"/>
    <n v="23480000"/>
    <n v="93920000"/>
    <s v="Penjualan Massal"/>
    <s v="Truk"/>
  </r>
  <r>
    <n v="629"/>
    <d v="2018-08-10T00:00:00"/>
    <s v="NF-01"/>
    <x v="0"/>
    <s v="P-10"/>
    <x v="0"/>
    <n v="1364"/>
    <n v="185000"/>
    <n v="252340000"/>
    <n v="50468000"/>
    <n v="201872000"/>
    <s v="Penjualan Massal"/>
    <s v="Truk"/>
  </r>
  <r>
    <n v="630"/>
    <d v="2018-08-10T00:00:00"/>
    <s v="AN-02"/>
    <x v="1"/>
    <s v="B-05"/>
    <x v="2"/>
    <n v="212"/>
    <n v="200000"/>
    <n v="42400000"/>
    <n v="4240000"/>
    <n v="38160000"/>
    <s v="Penjualan Besar"/>
    <s v="Truk Kecil"/>
  </r>
  <r>
    <n v="631"/>
    <d v="2018-08-10T00:00:00"/>
    <s v="CT-03"/>
    <x v="2"/>
    <s v="P-5"/>
    <x v="1"/>
    <n v="324"/>
    <n v="100000"/>
    <n v="32400000"/>
    <n v="3240000"/>
    <n v="29160000"/>
    <s v="Penjualan Massal"/>
    <s v="Truk"/>
  </r>
  <r>
    <n v="632"/>
    <d v="2018-08-10T00:00:00"/>
    <s v="CT-03"/>
    <x v="2"/>
    <s v="P-5"/>
    <x v="1"/>
    <n v="507"/>
    <n v="100000"/>
    <n v="50700000"/>
    <n v="10140000"/>
    <n v="40560000"/>
    <s v="Penjualan Massal"/>
    <s v="Truk"/>
  </r>
  <r>
    <n v="633"/>
    <d v="2018-08-10T00:00:00"/>
    <s v="AN-02"/>
    <x v="1"/>
    <s v="P-10"/>
    <x v="0"/>
    <n v="598"/>
    <n v="185000"/>
    <n v="110630000"/>
    <n v="22126000"/>
    <n v="88504000"/>
    <s v="Penjualan Massal"/>
    <s v="Truk"/>
  </r>
  <r>
    <n v="634"/>
    <d v="2018-08-10T00:00:00"/>
    <s v="NF-01"/>
    <x v="0"/>
    <s v="P-10"/>
    <x v="0"/>
    <n v="155"/>
    <n v="185000"/>
    <n v="28675000"/>
    <n v="0"/>
    <n v="28675000"/>
    <s v="Penjualan Biasa"/>
    <s v="Mobil Biasa"/>
  </r>
  <r>
    <n v="635"/>
    <d v="2018-08-10T00:00:00"/>
    <s v="AN-02"/>
    <x v="1"/>
    <s v="B-10"/>
    <x v="3"/>
    <n v="1580"/>
    <n v="375000"/>
    <n v="592500000"/>
    <n v="118500000"/>
    <n v="474000000"/>
    <s v="Penjualan Massal"/>
    <s v="Truk"/>
  </r>
  <r>
    <n v="636"/>
    <d v="2018-08-10T00:00:00"/>
    <s v="NF-01"/>
    <x v="0"/>
    <s v="B-05"/>
    <x v="2"/>
    <n v="404"/>
    <n v="200000"/>
    <n v="80800000"/>
    <n v="8080000"/>
    <n v="72720000"/>
    <s v="Penjualan Massal"/>
    <s v="Truk"/>
  </r>
  <r>
    <n v="637"/>
    <d v="2018-08-10T00:00:00"/>
    <s v="CT-03"/>
    <x v="2"/>
    <s v="P-10"/>
    <x v="0"/>
    <n v="1340"/>
    <n v="185000"/>
    <n v="247900000"/>
    <n v="49580000"/>
    <n v="198320000"/>
    <s v="Penjualan Massal"/>
    <s v="Truk"/>
  </r>
  <r>
    <n v="638"/>
    <d v="2018-08-10T00:00:00"/>
    <s v="AN-02"/>
    <x v="1"/>
    <s v="P-5"/>
    <x v="1"/>
    <n v="1801"/>
    <n v="100000"/>
    <n v="180100000"/>
    <n v="36020000"/>
    <n v="144080000"/>
    <s v="Penjualan Massal"/>
    <s v="Truk"/>
  </r>
  <r>
    <n v="639"/>
    <d v="2018-08-10T00:00:00"/>
    <s v="NF-01"/>
    <x v="0"/>
    <s v="B-05"/>
    <x v="2"/>
    <n v="1791"/>
    <n v="200000"/>
    <n v="358200000"/>
    <n v="71640000"/>
    <n v="286560000"/>
    <s v="Penjualan Massal"/>
    <s v="Truk"/>
  </r>
  <r>
    <n v="640"/>
    <d v="2018-08-10T00:00:00"/>
    <s v="NF-01"/>
    <x v="0"/>
    <s v="B-10"/>
    <x v="3"/>
    <n v="1767"/>
    <n v="375000"/>
    <n v="662625000"/>
    <n v="132525000"/>
    <n v="530100000"/>
    <s v="Penjualan Massal"/>
    <s v="Truk"/>
  </r>
  <r>
    <n v="641"/>
    <d v="2018-08-10T00:00:00"/>
    <s v="AN-02"/>
    <x v="1"/>
    <s v="B-10"/>
    <x v="3"/>
    <n v="1889"/>
    <n v="375000"/>
    <n v="708375000"/>
    <n v="141675000"/>
    <n v="566700000"/>
    <s v="Penjualan Massal"/>
    <s v="Truk"/>
  </r>
  <r>
    <n v="642"/>
    <d v="2018-08-10T00:00:00"/>
    <s v="NF-01"/>
    <x v="0"/>
    <s v="P-5"/>
    <x v="1"/>
    <n v="1450"/>
    <n v="100000"/>
    <n v="145000000"/>
    <n v="29000000"/>
    <n v="116000000"/>
    <s v="Penjualan Massal"/>
    <s v="Truk"/>
  </r>
  <r>
    <n v="643"/>
    <d v="2018-08-10T00:00:00"/>
    <s v="CT-03"/>
    <x v="2"/>
    <s v="P-5"/>
    <x v="1"/>
    <n v="978"/>
    <n v="100000"/>
    <n v="97800000"/>
    <n v="19560000"/>
    <n v="78240000"/>
    <s v="Penjualan Massal"/>
    <s v="Truk"/>
  </r>
  <r>
    <n v="644"/>
    <d v="2018-08-10T00:00:00"/>
    <s v="NF-01"/>
    <x v="0"/>
    <s v="P-5"/>
    <x v="1"/>
    <n v="180"/>
    <n v="100000"/>
    <n v="18000000"/>
    <n v="0"/>
    <n v="18000000"/>
    <s v="Penjualan Biasa"/>
    <s v="Mobil Biasa"/>
  </r>
  <r>
    <n v="645"/>
    <d v="2018-08-10T00:00:00"/>
    <s v="AN-02"/>
    <x v="1"/>
    <s v="B-10"/>
    <x v="3"/>
    <n v="81"/>
    <n v="375000"/>
    <n v="30375000"/>
    <n v="0"/>
    <n v="30375000"/>
    <s v="Penjualan Biasa"/>
    <s v="Mobil Biasa"/>
  </r>
  <r>
    <n v="646"/>
    <d v="2018-08-10T00:00:00"/>
    <s v="CT-03"/>
    <x v="2"/>
    <s v="P-10"/>
    <x v="0"/>
    <n v="112"/>
    <n v="185000"/>
    <n v="20720000"/>
    <n v="0"/>
    <n v="20720000"/>
    <s v="Penjualan Biasa"/>
    <s v="Mobil Biasa"/>
  </r>
  <r>
    <n v="647"/>
    <d v="2018-08-10T00:00:00"/>
    <s v="CT-03"/>
    <x v="2"/>
    <s v="P-5"/>
    <x v="1"/>
    <n v="519"/>
    <n v="100000"/>
    <n v="51900000"/>
    <n v="10380000"/>
    <n v="41520000"/>
    <s v="Penjualan Massal"/>
    <s v="Truk"/>
  </r>
  <r>
    <n v="648"/>
    <d v="2018-08-10T00:00:00"/>
    <s v="AN-02"/>
    <x v="1"/>
    <s v="P-10"/>
    <x v="0"/>
    <n v="1382"/>
    <n v="185000"/>
    <n v="255670000"/>
    <n v="51134000"/>
    <n v="204536000"/>
    <s v="Penjualan Massal"/>
    <s v="Truk"/>
  </r>
  <r>
    <n v="649"/>
    <d v="2018-08-10T00:00:00"/>
    <s v="NF-01"/>
    <x v="0"/>
    <s v="P-10"/>
    <x v="0"/>
    <n v="492"/>
    <n v="185000"/>
    <n v="91020000"/>
    <n v="9102000"/>
    <n v="81918000"/>
    <s v="Penjualan Massal"/>
    <s v="Truk"/>
  </r>
  <r>
    <n v="650"/>
    <d v="2018-08-10T00:00:00"/>
    <s v="AN-02"/>
    <x v="1"/>
    <s v="P-10"/>
    <x v="0"/>
    <n v="1851"/>
    <n v="185000"/>
    <n v="342435000"/>
    <n v="68487000"/>
    <n v="273948000"/>
    <s v="Penjualan Massal"/>
    <s v="Truk"/>
  </r>
  <r>
    <n v="651"/>
    <d v="2018-08-10T00:00:00"/>
    <s v="NF-01"/>
    <x v="0"/>
    <s v="B-10"/>
    <x v="3"/>
    <n v="1318"/>
    <n v="375000"/>
    <n v="494250000"/>
    <n v="98850000"/>
    <n v="395400000"/>
    <s v="Penjualan Massal"/>
    <s v="Truk"/>
  </r>
  <r>
    <n v="652"/>
    <d v="2018-08-10T00:00:00"/>
    <s v="CT-03"/>
    <x v="2"/>
    <s v="B-10"/>
    <x v="3"/>
    <n v="867"/>
    <n v="375000"/>
    <n v="325125000"/>
    <n v="65025000"/>
    <n v="260100000"/>
    <s v="Penjualan Massal"/>
    <s v="Truk"/>
  </r>
  <r>
    <n v="653"/>
    <d v="2018-08-10T00:00:00"/>
    <s v="AN-02"/>
    <x v="1"/>
    <s v="P-5"/>
    <x v="1"/>
    <n v="107"/>
    <n v="100000"/>
    <n v="10700000"/>
    <n v="0"/>
    <n v="10700000"/>
    <s v="Penjualan Biasa"/>
    <s v="Mobil Biasa"/>
  </r>
  <r>
    <n v="654"/>
    <d v="2018-08-10T00:00:00"/>
    <s v="NF-01"/>
    <x v="0"/>
    <s v="B-10"/>
    <x v="3"/>
    <n v="692"/>
    <n v="375000"/>
    <n v="259500000"/>
    <n v="51900000"/>
    <n v="207600000"/>
    <s v="Penjualan Massal"/>
    <s v="Truk"/>
  </r>
  <r>
    <n v="655"/>
    <d v="2018-08-10T00:00:00"/>
    <s v="NF-01"/>
    <x v="0"/>
    <s v="P-5"/>
    <x v="1"/>
    <n v="1033"/>
    <n v="100000"/>
    <n v="103300000"/>
    <n v="20660000"/>
    <n v="82640000"/>
    <s v="Penjualan Massal"/>
    <s v="Truk"/>
  </r>
  <r>
    <n v="656"/>
    <d v="2018-08-10T00:00:00"/>
    <s v="AN-02"/>
    <x v="1"/>
    <s v="P-10"/>
    <x v="0"/>
    <n v="98"/>
    <n v="185000"/>
    <n v="18130000"/>
    <n v="0"/>
    <n v="18130000"/>
    <s v="Penjualan Biasa"/>
    <s v="Mobil Biasa"/>
  </r>
  <r>
    <n v="657"/>
    <d v="2018-08-10T00:00:00"/>
    <s v="NF-01"/>
    <x v="0"/>
    <s v="P-10"/>
    <x v="0"/>
    <n v="511"/>
    <n v="185000"/>
    <n v="94535000"/>
    <n v="18907000"/>
    <n v="75628000"/>
    <s v="Penjualan Massal"/>
    <s v="Truk"/>
  </r>
  <r>
    <n v="658"/>
    <d v="2018-08-10T00:00:00"/>
    <s v="CT-03"/>
    <x v="2"/>
    <s v="P-5"/>
    <x v="1"/>
    <n v="415"/>
    <n v="100000"/>
    <n v="41500000"/>
    <n v="4150000"/>
    <n v="37350000"/>
    <s v="Penjualan Massal"/>
    <s v="Truk"/>
  </r>
  <r>
    <n v="659"/>
    <d v="2018-08-10T00:00:00"/>
    <s v="NF-01"/>
    <x v="0"/>
    <s v="B-05"/>
    <x v="2"/>
    <n v="696"/>
    <n v="200000"/>
    <n v="139200000"/>
    <n v="27840000"/>
    <n v="111360000"/>
    <s v="Penjualan Massal"/>
    <s v="Truk"/>
  </r>
  <r>
    <n v="660"/>
    <d v="2018-08-10T00:00:00"/>
    <s v="AN-02"/>
    <x v="1"/>
    <s v="P-10"/>
    <x v="0"/>
    <n v="136"/>
    <n v="185000"/>
    <n v="25160000"/>
    <n v="0"/>
    <n v="25160000"/>
    <s v="Penjualan Biasa"/>
    <s v="Mobil Biasa"/>
  </r>
  <r>
    <n v="661"/>
    <d v="2018-08-10T00:00:00"/>
    <s v="CT-03"/>
    <x v="2"/>
    <s v="B-10"/>
    <x v="3"/>
    <n v="1856"/>
    <n v="375000"/>
    <n v="696000000"/>
    <n v="139200000"/>
    <n v="556800000"/>
    <s v="Penjualan Massal"/>
    <s v="Truk"/>
  </r>
  <r>
    <n v="662"/>
    <d v="2018-08-10T00:00:00"/>
    <s v="CT-03"/>
    <x v="2"/>
    <s v="B-10"/>
    <x v="3"/>
    <n v="32"/>
    <n v="375000"/>
    <n v="12000000"/>
    <n v="0"/>
    <n v="12000000"/>
    <s v="Penjualan Biasa"/>
    <s v="Mobil Biasa"/>
  </r>
  <r>
    <n v="663"/>
    <d v="2018-08-10T00:00:00"/>
    <s v="AN-02"/>
    <x v="1"/>
    <s v="P-10"/>
    <x v="0"/>
    <n v="922"/>
    <n v="185000"/>
    <n v="170570000"/>
    <n v="34114000"/>
    <n v="136456000"/>
    <s v="Penjualan Massal"/>
    <s v="Truk"/>
  </r>
  <r>
    <n v="664"/>
    <d v="2018-08-10T00:00:00"/>
    <s v="NF-01"/>
    <x v="0"/>
    <s v="B-05"/>
    <x v="2"/>
    <n v="762"/>
    <n v="200000"/>
    <n v="152400000"/>
    <n v="30480000"/>
    <n v="121920000"/>
    <s v="Penjualan Massal"/>
    <s v="Truk"/>
  </r>
  <r>
    <n v="665"/>
    <d v="2018-08-10T00:00:00"/>
    <s v="AN-02"/>
    <x v="1"/>
    <s v="B-10"/>
    <x v="3"/>
    <n v="1393"/>
    <n v="375000"/>
    <n v="522375000"/>
    <n v="104475000"/>
    <n v="417900000"/>
    <s v="Penjualan Massal"/>
    <s v="Truk"/>
  </r>
  <r>
    <n v="666"/>
    <d v="2018-08-10T00:00:00"/>
    <s v="NF-01"/>
    <x v="0"/>
    <s v="B-10"/>
    <x v="3"/>
    <n v="1691"/>
    <n v="375000"/>
    <n v="634125000"/>
    <n v="126825000"/>
    <n v="507300000"/>
    <s v="Penjualan Massal"/>
    <s v="Truk"/>
  </r>
  <r>
    <n v="667"/>
    <d v="2018-08-10T00:00:00"/>
    <s v="CT-03"/>
    <x v="2"/>
    <s v="B-10"/>
    <x v="3"/>
    <n v="568"/>
    <n v="375000"/>
    <n v="213000000"/>
    <n v="42600000"/>
    <n v="170400000"/>
    <s v="Penjualan Massal"/>
    <s v="Truk"/>
  </r>
  <r>
    <n v="668"/>
    <d v="2018-08-10T00:00:00"/>
    <s v="AN-02"/>
    <x v="1"/>
    <s v="B-05"/>
    <x v="2"/>
    <n v="328"/>
    <n v="200000"/>
    <n v="65600000"/>
    <n v="6560000"/>
    <n v="59040000"/>
    <s v="Penjualan Massal"/>
    <s v="Truk"/>
  </r>
  <r>
    <n v="669"/>
    <d v="2018-08-10T00:00:00"/>
    <s v="NF-01"/>
    <x v="0"/>
    <s v="B-10"/>
    <x v="3"/>
    <n v="1402"/>
    <n v="375000"/>
    <n v="525750000"/>
    <n v="105150000"/>
    <n v="420600000"/>
    <s v="Penjualan Massal"/>
    <s v="Truk"/>
  </r>
  <r>
    <n v="670"/>
    <d v="2018-08-10T00:00:00"/>
    <s v="NF-01"/>
    <x v="0"/>
    <s v="B-10"/>
    <x v="3"/>
    <n v="238"/>
    <n v="375000"/>
    <n v="89250000"/>
    <n v="8925000"/>
    <n v="80325000"/>
    <s v="Penjualan Besar"/>
    <s v="Truk Kecil"/>
  </r>
  <r>
    <n v="671"/>
    <d v="2018-08-10T00:00:00"/>
    <s v="AN-02"/>
    <x v="1"/>
    <s v="P-10"/>
    <x v="0"/>
    <n v="167"/>
    <n v="185000"/>
    <n v="30895000"/>
    <n v="0"/>
    <n v="30895000"/>
    <s v="Penjualan Biasa"/>
    <s v="Mobil Biasa"/>
  </r>
  <r>
    <n v="672"/>
    <d v="2018-08-10T00:00:00"/>
    <s v="NF-01"/>
    <x v="0"/>
    <s v="P-5"/>
    <x v="1"/>
    <n v="230"/>
    <n v="100000"/>
    <n v="23000000"/>
    <n v="2300000"/>
    <n v="20700000"/>
    <s v="Penjualan Besar"/>
    <s v="Truk Kecil"/>
  </r>
  <r>
    <n v="673"/>
    <d v="2018-08-10T00:00:00"/>
    <s v="CT-03"/>
    <x v="2"/>
    <s v="B-10"/>
    <x v="3"/>
    <n v="848"/>
    <n v="375000"/>
    <n v="318000000"/>
    <n v="63600000"/>
    <n v="254400000"/>
    <s v="Penjualan Massal"/>
    <s v="Truk"/>
  </r>
  <r>
    <n v="674"/>
    <d v="2018-08-10T00:00:00"/>
    <s v="NF-01"/>
    <x v="0"/>
    <s v="P-10"/>
    <x v="0"/>
    <n v="1937"/>
    <n v="185000"/>
    <n v="358345000"/>
    <n v="71669000"/>
    <n v="286676000"/>
    <s v="Penjualan Massal"/>
    <s v="Truk"/>
  </r>
  <r>
    <n v="675"/>
    <d v="2018-08-10T00:00:00"/>
    <s v="AN-02"/>
    <x v="1"/>
    <s v="P-10"/>
    <x v="0"/>
    <n v="1743"/>
    <n v="185000"/>
    <n v="322455000"/>
    <n v="64491000"/>
    <n v="257964000"/>
    <s v="Penjualan Massal"/>
    <s v="Truk"/>
  </r>
  <r>
    <n v="676"/>
    <d v="2018-08-10T00:00:00"/>
    <s v="CT-03"/>
    <x v="2"/>
    <s v="P-5"/>
    <x v="1"/>
    <n v="1783"/>
    <n v="100000"/>
    <n v="178300000"/>
    <n v="35660000"/>
    <n v="142640000"/>
    <s v="Penjualan Massal"/>
    <s v="Truk"/>
  </r>
  <r>
    <n v="677"/>
    <d v="2018-08-10T00:00:00"/>
    <s v="CT-03"/>
    <x v="2"/>
    <s v="B-05"/>
    <x v="2"/>
    <n v="1955"/>
    <n v="200000"/>
    <n v="391000000"/>
    <n v="78200000"/>
    <n v="312800000"/>
    <s v="Penjualan Massal"/>
    <s v="Truk"/>
  </r>
  <r>
    <n v="678"/>
    <d v="2018-08-10T00:00:00"/>
    <s v="NF-01"/>
    <x v="0"/>
    <s v="P-10"/>
    <x v="0"/>
    <n v="1290"/>
    <n v="185000"/>
    <n v="238650000"/>
    <n v="47730000"/>
    <n v="190920000"/>
    <s v="Penjualan Massal"/>
    <s v="Truk"/>
  </r>
  <r>
    <n v="679"/>
    <d v="2018-08-10T00:00:00"/>
    <s v="AN-02"/>
    <x v="1"/>
    <s v="P-5"/>
    <x v="1"/>
    <n v="451"/>
    <n v="100000"/>
    <n v="45100000"/>
    <n v="4510000"/>
    <n v="40590000"/>
    <s v="Penjualan Massal"/>
    <s v="Truk"/>
  </r>
  <r>
    <n v="680"/>
    <d v="2018-08-10T00:00:00"/>
    <s v="CT-03"/>
    <x v="2"/>
    <s v="B-05"/>
    <x v="2"/>
    <n v="1724"/>
    <n v="200000"/>
    <n v="344800000"/>
    <n v="68960000"/>
    <n v="275840000"/>
    <s v="Penjualan Massal"/>
    <s v="Truk"/>
  </r>
  <r>
    <n v="681"/>
    <d v="2018-08-10T00:00:00"/>
    <s v="CT-03"/>
    <x v="2"/>
    <s v="P-5"/>
    <x v="1"/>
    <n v="1958"/>
    <n v="100000"/>
    <n v="195800000"/>
    <n v="39160000"/>
    <n v="156640000"/>
    <s v="Penjualan Massal"/>
    <s v="Truk"/>
  </r>
  <r>
    <n v="682"/>
    <d v="2018-08-10T00:00:00"/>
    <s v="AN-02"/>
    <x v="1"/>
    <s v="P-10"/>
    <x v="0"/>
    <n v="646"/>
    <n v="185000"/>
    <n v="119510000"/>
    <n v="23902000"/>
    <n v="95608000"/>
    <s v="Penjualan Massal"/>
    <s v="Truk"/>
  </r>
  <r>
    <n v="683"/>
    <d v="2018-08-10T00:00:00"/>
    <s v="NF-01"/>
    <x v="0"/>
    <s v="P-10"/>
    <x v="0"/>
    <n v="1946"/>
    <n v="185000"/>
    <n v="360010000"/>
    <n v="72002000"/>
    <n v="288008000"/>
    <s v="Penjualan Massal"/>
    <s v="Truk"/>
  </r>
  <r>
    <n v="684"/>
    <d v="2018-08-10T00:00:00"/>
    <s v="AN-02"/>
    <x v="1"/>
    <s v="P-10"/>
    <x v="0"/>
    <n v="729"/>
    <n v="185000"/>
    <n v="134865000"/>
    <n v="26973000"/>
    <n v="107892000"/>
    <s v="Penjualan Massal"/>
    <s v="Truk"/>
  </r>
  <r>
    <n v="685"/>
    <d v="2018-08-10T00:00:00"/>
    <s v="NF-01"/>
    <x v="0"/>
    <s v="P-10"/>
    <x v="0"/>
    <n v="1906"/>
    <n v="185000"/>
    <n v="352610000"/>
    <n v="70522000"/>
    <n v="282088000"/>
    <s v="Penjualan Massal"/>
    <s v="Truk"/>
  </r>
  <r>
    <n v="686"/>
    <d v="2018-08-10T00:00:00"/>
    <s v="CT-03"/>
    <x v="2"/>
    <s v="B-05"/>
    <x v="2"/>
    <n v="1807"/>
    <n v="200000"/>
    <n v="361400000"/>
    <n v="72280000"/>
    <n v="289120000"/>
    <s v="Penjualan Massal"/>
    <s v="Truk"/>
  </r>
  <r>
    <n v="687"/>
    <d v="2018-08-10T00:00:00"/>
    <s v="AN-02"/>
    <x v="1"/>
    <s v="B-05"/>
    <x v="2"/>
    <n v="1507"/>
    <n v="200000"/>
    <n v="301400000"/>
    <n v="60280000"/>
    <n v="241120000"/>
    <s v="Penjualan Massal"/>
    <s v="Truk"/>
  </r>
  <r>
    <n v="688"/>
    <d v="2018-08-10T00:00:00"/>
    <s v="NF-01"/>
    <x v="0"/>
    <s v="B-05"/>
    <x v="2"/>
    <n v="1836"/>
    <n v="200000"/>
    <n v="367200000"/>
    <n v="73440000"/>
    <n v="293760000"/>
    <s v="Penjualan Massal"/>
    <s v="Truk"/>
  </r>
  <r>
    <n v="689"/>
    <d v="2018-08-10T00:00:00"/>
    <s v="NF-01"/>
    <x v="0"/>
    <s v="P-5"/>
    <x v="1"/>
    <n v="550"/>
    <n v="100000"/>
    <n v="55000000"/>
    <n v="11000000"/>
    <n v="44000000"/>
    <s v="Penjualan Massal"/>
    <s v="Truk"/>
  </r>
  <r>
    <n v="690"/>
    <d v="2018-08-10T00:00:00"/>
    <s v="AN-02"/>
    <x v="1"/>
    <s v="B-05"/>
    <x v="2"/>
    <n v="924"/>
    <n v="200000"/>
    <n v="184800000"/>
    <n v="36960000"/>
    <n v="147840000"/>
    <s v="Penjualan Massal"/>
    <s v="Truk"/>
  </r>
  <r>
    <n v="691"/>
    <d v="2018-08-10T00:00:00"/>
    <s v="NF-01"/>
    <x v="0"/>
    <s v="P-10"/>
    <x v="0"/>
    <n v="306"/>
    <n v="185000"/>
    <n v="56610000"/>
    <n v="5661000"/>
    <n v="50949000"/>
    <s v="Penjualan Massal"/>
    <s v="Truk"/>
  </r>
  <r>
    <n v="692"/>
    <d v="2018-08-10T00:00:00"/>
    <s v="CT-03"/>
    <x v="2"/>
    <s v="P-5"/>
    <x v="1"/>
    <n v="139"/>
    <n v="100000"/>
    <n v="13900000"/>
    <n v="0"/>
    <n v="13900000"/>
    <s v="Penjualan Biasa"/>
    <s v="Mobil Biasa"/>
  </r>
  <r>
    <n v="693"/>
    <d v="2018-08-10T00:00:00"/>
    <s v="NF-01"/>
    <x v="0"/>
    <s v="P-5"/>
    <x v="1"/>
    <n v="1570"/>
    <n v="100000"/>
    <n v="157000000"/>
    <n v="31400000"/>
    <n v="125600000"/>
    <s v="Penjualan Massal"/>
    <s v="Truk"/>
  </r>
  <r>
    <n v="694"/>
    <d v="2018-08-10T00:00:00"/>
    <s v="AN-02"/>
    <x v="1"/>
    <s v="P-10"/>
    <x v="0"/>
    <n v="635"/>
    <n v="185000"/>
    <n v="117475000"/>
    <n v="23495000"/>
    <n v="93980000"/>
    <s v="Penjualan Massal"/>
    <s v="Truk"/>
  </r>
  <r>
    <n v="695"/>
    <d v="2018-08-10T00:00:00"/>
    <s v="CT-03"/>
    <x v="2"/>
    <s v="P-5"/>
    <x v="1"/>
    <n v="285"/>
    <n v="100000"/>
    <n v="28500000"/>
    <n v="2850000"/>
    <n v="25650000"/>
    <s v="Penjualan Besar"/>
    <s v="Truk Kecil"/>
  </r>
  <r>
    <n v="696"/>
    <d v="2018-08-10T00:00:00"/>
    <s v="CT-03"/>
    <x v="2"/>
    <s v="P-5"/>
    <x v="1"/>
    <n v="1535"/>
    <n v="100000"/>
    <n v="153500000"/>
    <n v="30700000"/>
    <n v="122800000"/>
    <s v="Penjualan Massal"/>
    <s v="Truk"/>
  </r>
  <r>
    <n v="697"/>
    <d v="2018-08-10T00:00:00"/>
    <s v="AN-02"/>
    <x v="1"/>
    <s v="B-10"/>
    <x v="3"/>
    <n v="1369"/>
    <n v="375000"/>
    <n v="513375000"/>
    <n v="102675000"/>
    <n v="410700000"/>
    <s v="Penjualan Massal"/>
    <s v="Truk"/>
  </r>
  <r>
    <n v="698"/>
    <d v="2018-08-10T00:00:00"/>
    <s v="NF-01"/>
    <x v="0"/>
    <s v="B-10"/>
    <x v="3"/>
    <n v="732"/>
    <n v="375000"/>
    <n v="274500000"/>
    <n v="54900000"/>
    <n v="219600000"/>
    <s v="Penjualan Massal"/>
    <s v="Truk"/>
  </r>
  <r>
    <n v="699"/>
    <d v="2018-08-10T00:00:00"/>
    <s v="AN-02"/>
    <x v="1"/>
    <s v="P-10"/>
    <x v="0"/>
    <n v="1380"/>
    <n v="185000"/>
    <n v="255300000"/>
    <n v="51060000"/>
    <n v="204240000"/>
    <s v="Penjualan Massal"/>
    <s v="Truk"/>
  </r>
  <r>
    <n v="700"/>
    <d v="2018-08-10T00:00:00"/>
    <s v="NF-01"/>
    <x v="0"/>
    <s v="B-05"/>
    <x v="2"/>
    <n v="641"/>
    <n v="200000"/>
    <n v="128200000"/>
    <n v="25640000"/>
    <n v="102560000"/>
    <s v="Penjualan Massal"/>
    <s v="Truk"/>
  </r>
  <r>
    <n v="701"/>
    <d v="2018-08-10T00:00:00"/>
    <s v="CT-03"/>
    <x v="2"/>
    <s v="P-5"/>
    <x v="1"/>
    <n v="1659"/>
    <n v="100000"/>
    <n v="165900000"/>
    <n v="33180000"/>
    <n v="132720000"/>
    <s v="Penjualan Massal"/>
    <s v="Truk"/>
  </r>
  <r>
    <n v="702"/>
    <d v="2018-08-10T00:00:00"/>
    <s v="AN-02"/>
    <x v="1"/>
    <s v="B-05"/>
    <x v="2"/>
    <n v="715"/>
    <n v="200000"/>
    <n v="143000000"/>
    <n v="28600000"/>
    <n v="114400000"/>
    <s v="Penjualan Massal"/>
    <s v="Truk"/>
  </r>
  <r>
    <n v="703"/>
    <d v="2018-08-10T00:00:00"/>
    <s v="NF-01"/>
    <x v="0"/>
    <s v="B-10"/>
    <x v="3"/>
    <n v="615"/>
    <n v="375000"/>
    <n v="230625000"/>
    <n v="46125000"/>
    <n v="184500000"/>
    <s v="Penjualan Massal"/>
    <s v="Truk"/>
  </r>
  <r>
    <n v="704"/>
    <d v="2018-08-10T00:00:00"/>
    <s v="NF-01"/>
    <x v="0"/>
    <s v="P-5"/>
    <x v="1"/>
    <n v="56"/>
    <n v="100000"/>
    <n v="5600000"/>
    <n v="0"/>
    <n v="5600000"/>
    <s v="Penjualan Biasa"/>
    <s v="Mobil Biasa"/>
  </r>
  <r>
    <n v="705"/>
    <d v="2018-08-10T00:00:00"/>
    <s v="AN-02"/>
    <x v="1"/>
    <s v="B-05"/>
    <x v="2"/>
    <n v="227"/>
    <n v="200000"/>
    <n v="45400000"/>
    <n v="4540000"/>
    <n v="40860000"/>
    <s v="Penjualan Besar"/>
    <s v="Truk Kecil"/>
  </r>
  <r>
    <n v="706"/>
    <d v="2018-08-10T00:00:00"/>
    <s v="NF-01"/>
    <x v="0"/>
    <s v="B-05"/>
    <x v="2"/>
    <n v="1066"/>
    <n v="200000"/>
    <n v="213200000"/>
    <n v="42640000"/>
    <n v="170560000"/>
    <s v="Penjualan Massal"/>
    <s v="Truk"/>
  </r>
  <r>
    <n v="707"/>
    <d v="2018-08-10T00:00:00"/>
    <s v="CT-03"/>
    <x v="2"/>
    <s v="P-5"/>
    <x v="1"/>
    <n v="1661"/>
    <n v="100000"/>
    <n v="166100000"/>
    <n v="33220000"/>
    <n v="132880000"/>
    <s v="Penjualan Massal"/>
    <s v="Truk"/>
  </r>
  <r>
    <n v="708"/>
    <d v="2018-08-10T00:00:00"/>
    <s v="NF-01"/>
    <x v="0"/>
    <s v="P-10"/>
    <x v="0"/>
    <n v="403"/>
    <n v="185000"/>
    <n v="74555000"/>
    <n v="7455500"/>
    <n v="67099500"/>
    <s v="Penjualan Massal"/>
    <s v="Truk"/>
  </r>
  <r>
    <n v="709"/>
    <d v="2018-08-10T00:00:00"/>
    <s v="AN-02"/>
    <x v="1"/>
    <s v="B-05"/>
    <x v="2"/>
    <n v="1651"/>
    <n v="200000"/>
    <n v="330200000"/>
    <n v="66040000"/>
    <n v="264160000"/>
    <s v="Penjualan Massal"/>
    <s v="Truk"/>
  </r>
  <r>
    <n v="710"/>
    <d v="2018-08-10T00:00:00"/>
    <s v="CT-03"/>
    <x v="2"/>
    <s v="P-5"/>
    <x v="1"/>
    <n v="1688"/>
    <n v="100000"/>
    <n v="168800000"/>
    <n v="33760000"/>
    <n v="135040000"/>
    <s v="Penjualan Massal"/>
    <s v="Truk"/>
  </r>
  <r>
    <n v="711"/>
    <d v="2018-08-10T00:00:00"/>
    <s v="CT-03"/>
    <x v="2"/>
    <s v="P-5"/>
    <x v="1"/>
    <n v="758"/>
    <n v="100000"/>
    <n v="75800000"/>
    <n v="15160000"/>
    <n v="60640000"/>
    <s v="Penjualan Massal"/>
    <s v="Truk"/>
  </r>
  <r>
    <n v="712"/>
    <d v="2018-08-10T00:00:00"/>
    <s v="AN-02"/>
    <x v="1"/>
    <s v="P-10"/>
    <x v="0"/>
    <n v="1384"/>
    <n v="185000"/>
    <n v="256040000"/>
    <n v="51208000"/>
    <n v="204832000"/>
    <s v="Penjualan Massal"/>
    <s v="Truk"/>
  </r>
  <r>
    <n v="713"/>
    <d v="2018-08-10T00:00:00"/>
    <s v="NF-01"/>
    <x v="0"/>
    <s v="P-10"/>
    <x v="0"/>
    <n v="1785"/>
    <n v="185000"/>
    <n v="330225000"/>
    <n v="66045000"/>
    <n v="264180000"/>
    <s v="Penjualan Massal"/>
    <s v="Truk"/>
  </r>
  <r>
    <n v="714"/>
    <d v="2018-08-10T00:00:00"/>
    <s v="AN-02"/>
    <x v="1"/>
    <s v="B-10"/>
    <x v="3"/>
    <n v="1330"/>
    <n v="375000"/>
    <n v="498750000"/>
    <n v="99750000"/>
    <n v="399000000"/>
    <s v="Penjualan Massal"/>
    <s v="Truk"/>
  </r>
  <r>
    <n v="715"/>
    <d v="2018-08-10T00:00:00"/>
    <s v="NF-01"/>
    <x v="0"/>
    <s v="B-05"/>
    <x v="2"/>
    <n v="1321"/>
    <n v="200000"/>
    <n v="264200000"/>
    <n v="52840000"/>
    <n v="211360000"/>
    <s v="Penjualan Massal"/>
    <s v="Truk"/>
  </r>
  <r>
    <n v="716"/>
    <d v="2018-08-10T00:00:00"/>
    <s v="CT-03"/>
    <x v="2"/>
    <s v="P-10"/>
    <x v="0"/>
    <n v="37"/>
    <n v="185000"/>
    <n v="6845000"/>
    <n v="0"/>
    <n v="6845000"/>
    <s v="Penjualan Biasa"/>
    <s v="Mobil Biasa"/>
  </r>
  <r>
    <n v="717"/>
    <d v="2018-08-10T00:00:00"/>
    <s v="AN-02"/>
    <x v="1"/>
    <s v="P-5"/>
    <x v="1"/>
    <n v="486"/>
    <n v="100000"/>
    <n v="48600000"/>
    <n v="4860000"/>
    <n v="43740000"/>
    <s v="Penjualan Massal"/>
    <s v="Truk"/>
  </r>
  <r>
    <n v="718"/>
    <d v="2018-08-10T00:00:00"/>
    <s v="NF-01"/>
    <x v="0"/>
    <s v="B-05"/>
    <x v="2"/>
    <n v="1904"/>
    <n v="200000"/>
    <n v="380800000"/>
    <n v="76160000"/>
    <n v="304640000"/>
    <s v="Penjualan Massal"/>
    <s v="Truk"/>
  </r>
  <r>
    <n v="719"/>
    <d v="2018-08-10T00:00:00"/>
    <s v="NF-01"/>
    <x v="0"/>
    <s v="B-10"/>
    <x v="3"/>
    <n v="1051"/>
    <n v="375000"/>
    <n v="394125000"/>
    <n v="78825000"/>
    <n v="315300000"/>
    <s v="Penjualan Massal"/>
    <s v="Truk"/>
  </r>
  <r>
    <n v="720"/>
    <d v="2018-08-10T00:00:00"/>
    <s v="AN-02"/>
    <x v="1"/>
    <s v="B-10"/>
    <x v="3"/>
    <n v="1639"/>
    <n v="375000"/>
    <n v="614625000"/>
    <n v="122925000"/>
    <n v="491700000"/>
    <s v="Penjualan Massal"/>
    <s v="Truk"/>
  </r>
  <r>
    <n v="721"/>
    <d v="2018-08-10T00:00:00"/>
    <s v="NF-01"/>
    <x v="0"/>
    <s v="P-5"/>
    <x v="1"/>
    <n v="1617"/>
    <n v="100000"/>
    <n v="161700000"/>
    <n v="32340000"/>
    <n v="129360000"/>
    <s v="Penjualan Massal"/>
    <s v="Truk"/>
  </r>
  <r>
    <n v="722"/>
    <d v="2018-08-10T00:00:00"/>
    <s v="CT-03"/>
    <x v="2"/>
    <s v="P-5"/>
    <x v="1"/>
    <n v="1549"/>
    <n v="100000"/>
    <n v="154900000"/>
    <n v="30980000"/>
    <n v="123920000"/>
    <s v="Penjualan Massal"/>
    <s v="Truk"/>
  </r>
  <r>
    <n v="723"/>
    <d v="2018-08-10T00:00:00"/>
    <s v="NF-01"/>
    <x v="0"/>
    <s v="P-5"/>
    <x v="1"/>
    <n v="1300"/>
    <n v="100000"/>
    <n v="130000000"/>
    <n v="26000000"/>
    <n v="104000000"/>
    <s v="Penjualan Massal"/>
    <s v="Truk"/>
  </r>
  <r>
    <n v="724"/>
    <d v="2018-08-10T00:00:00"/>
    <s v="AN-02"/>
    <x v="1"/>
    <s v="B-10"/>
    <x v="3"/>
    <n v="250"/>
    <n v="375000"/>
    <n v="93750000"/>
    <n v="9375000"/>
    <n v="84375000"/>
    <s v="Penjualan Besar"/>
    <s v="Truk Kecil"/>
  </r>
  <r>
    <n v="725"/>
    <d v="2018-08-10T00:00:00"/>
    <s v="CT-03"/>
    <x v="2"/>
    <s v="P-10"/>
    <x v="0"/>
    <n v="357"/>
    <n v="185000"/>
    <n v="66045000"/>
    <n v="6604500"/>
    <n v="59440500"/>
    <s v="Penjualan Massal"/>
    <s v="Truk"/>
  </r>
  <r>
    <n v="726"/>
    <d v="2018-08-10T00:00:00"/>
    <s v="CT-03"/>
    <x v="2"/>
    <s v="P-5"/>
    <x v="1"/>
    <n v="1911"/>
    <n v="100000"/>
    <n v="191100000"/>
    <n v="38220000"/>
    <n v="152880000"/>
    <s v="Penjualan Massal"/>
    <s v="Truk"/>
  </r>
  <r>
    <n v="727"/>
    <d v="2018-08-10T00:00:00"/>
    <s v="AN-02"/>
    <x v="1"/>
    <s v="P-10"/>
    <x v="0"/>
    <n v="476"/>
    <n v="185000"/>
    <n v="88060000"/>
    <n v="8806000"/>
    <n v="79254000"/>
    <s v="Penjualan Massal"/>
    <s v="Truk"/>
  </r>
  <r>
    <n v="728"/>
    <d v="2018-08-10T00:00:00"/>
    <s v="NF-01"/>
    <x v="0"/>
    <s v="P-10"/>
    <x v="0"/>
    <n v="1394"/>
    <n v="185000"/>
    <n v="257890000"/>
    <n v="51578000"/>
    <n v="206312000"/>
    <s v="Penjualan Massal"/>
    <s v="Truk"/>
  </r>
  <r>
    <n v="729"/>
    <d v="2018-08-10T00:00:00"/>
    <s v="AN-02"/>
    <x v="1"/>
    <s v="P-10"/>
    <x v="0"/>
    <n v="897"/>
    <n v="185000"/>
    <n v="165945000"/>
    <n v="33189000"/>
    <n v="132756000"/>
    <s v="Penjualan Massal"/>
    <s v="Truk"/>
  </r>
  <r>
    <n v="730"/>
    <d v="2018-08-10T00:00:00"/>
    <s v="NF-01"/>
    <x v="0"/>
    <s v="B-10"/>
    <x v="3"/>
    <n v="1790"/>
    <n v="375000"/>
    <n v="671250000"/>
    <n v="134250000"/>
    <n v="537000000"/>
    <s v="Penjualan Massal"/>
    <s v="Truk"/>
  </r>
  <r>
    <n v="731"/>
    <d v="2018-08-10T00:00:00"/>
    <s v="CT-03"/>
    <x v="2"/>
    <s v="B-10"/>
    <x v="3"/>
    <n v="953"/>
    <n v="375000"/>
    <n v="357375000"/>
    <n v="71475000"/>
    <n v="285900000"/>
    <s v="Penjualan Massal"/>
    <s v="Truk"/>
  </r>
  <r>
    <n v="732"/>
    <d v="2018-08-10T00:00:00"/>
    <s v="AN-02"/>
    <x v="1"/>
    <s v="P-5"/>
    <x v="1"/>
    <n v="1319"/>
    <n v="100000"/>
    <n v="131900000"/>
    <n v="26380000"/>
    <n v="105520000"/>
    <s v="Penjualan Massal"/>
    <s v="Truk"/>
  </r>
  <r>
    <n v="733"/>
    <d v="2018-08-10T00:00:00"/>
    <s v="NF-01"/>
    <x v="0"/>
    <s v="B-10"/>
    <x v="3"/>
    <n v="616"/>
    <n v="375000"/>
    <n v="231000000"/>
    <n v="46200000"/>
    <n v="184800000"/>
    <s v="Penjualan Massal"/>
    <s v="Truk"/>
  </r>
  <r>
    <n v="734"/>
    <d v="2018-08-10T00:00:00"/>
    <s v="NF-01"/>
    <x v="0"/>
    <s v="P-5"/>
    <x v="1"/>
    <n v="849"/>
    <n v="100000"/>
    <n v="84900000"/>
    <n v="16980000"/>
    <n v="67920000"/>
    <s v="Penjualan Massal"/>
    <s v="Truk"/>
  </r>
  <r>
    <n v="735"/>
    <d v="2018-08-10T00:00:00"/>
    <s v="AN-02"/>
    <x v="1"/>
    <s v="P-10"/>
    <x v="0"/>
    <n v="1280"/>
    <n v="185000"/>
    <n v="236800000"/>
    <n v="47360000"/>
    <n v="189440000"/>
    <s v="Penjualan Massal"/>
    <s v="Truk"/>
  </r>
  <r>
    <n v="736"/>
    <d v="2018-08-10T00:00:00"/>
    <s v="NF-01"/>
    <x v="0"/>
    <s v="P-10"/>
    <x v="0"/>
    <n v="1900"/>
    <n v="185000"/>
    <n v="351500000"/>
    <n v="70300000"/>
    <n v="281200000"/>
    <s v="Penjualan Massal"/>
    <s v="Truk"/>
  </r>
  <r>
    <n v="737"/>
    <d v="2018-08-10T00:00:00"/>
    <s v="CT-03"/>
    <x v="2"/>
    <s v="P-5"/>
    <x v="1"/>
    <n v="346"/>
    <n v="100000"/>
    <n v="34600000"/>
    <n v="3460000"/>
    <n v="31140000"/>
    <s v="Penjualan Massal"/>
    <s v="Truk"/>
  </r>
  <r>
    <n v="738"/>
    <d v="2018-08-10T00:00:00"/>
    <s v="NF-01"/>
    <x v="0"/>
    <s v="B-05"/>
    <x v="2"/>
    <n v="1673"/>
    <n v="200000"/>
    <n v="334600000"/>
    <n v="66920000"/>
    <n v="267680000"/>
    <s v="Penjualan Massal"/>
    <s v="Truk"/>
  </r>
  <r>
    <n v="739"/>
    <d v="2018-08-10T00:00:00"/>
    <s v="AN-02"/>
    <x v="1"/>
    <s v="P-10"/>
    <x v="0"/>
    <n v="1837"/>
    <n v="185000"/>
    <n v="339845000"/>
    <n v="67969000"/>
    <n v="271876000"/>
    <s v="Penjualan Massal"/>
    <s v="Truk"/>
  </r>
  <r>
    <n v="740"/>
    <d v="2018-08-10T00:00:00"/>
    <s v="CT-03"/>
    <x v="2"/>
    <s v="B-10"/>
    <x v="3"/>
    <n v="1908"/>
    <n v="375000"/>
    <n v="715500000"/>
    <n v="143100000"/>
    <n v="572400000"/>
    <s v="Penjualan Massal"/>
    <s v="Truk"/>
  </r>
  <r>
    <n v="741"/>
    <d v="2018-08-10T00:00:00"/>
    <s v="CT-03"/>
    <x v="2"/>
    <s v="B-10"/>
    <x v="3"/>
    <n v="173"/>
    <n v="375000"/>
    <n v="64875000"/>
    <n v="0"/>
    <n v="64875000"/>
    <s v="Penjualan Biasa"/>
    <s v="Mobil Biasa"/>
  </r>
  <r>
    <n v="742"/>
    <d v="2018-08-10T00:00:00"/>
    <s v="AN-02"/>
    <x v="1"/>
    <s v="P-10"/>
    <x v="0"/>
    <n v="1738"/>
    <n v="185000"/>
    <n v="321530000"/>
    <n v="64306000"/>
    <n v="257224000"/>
    <s v="Penjualan Massal"/>
    <s v="Truk"/>
  </r>
  <r>
    <n v="743"/>
    <d v="2018-08-10T00:00:00"/>
    <s v="NF-01"/>
    <x v="0"/>
    <s v="B-05"/>
    <x v="2"/>
    <n v="1276"/>
    <n v="200000"/>
    <n v="255200000"/>
    <n v="51040000"/>
    <n v="204160000"/>
    <s v="Penjualan Massal"/>
    <s v="Truk"/>
  </r>
  <r>
    <n v="744"/>
    <d v="2018-08-10T00:00:00"/>
    <s v="AN-02"/>
    <x v="1"/>
    <s v="B-10"/>
    <x v="3"/>
    <n v="1438"/>
    <n v="375000"/>
    <n v="539250000"/>
    <n v="107850000"/>
    <n v="431400000"/>
    <s v="Penjualan Massal"/>
    <s v="Truk"/>
  </r>
  <r>
    <n v="745"/>
    <d v="2018-08-10T00:00:00"/>
    <s v="NF-01"/>
    <x v="0"/>
    <s v="B-10"/>
    <x v="3"/>
    <n v="1186"/>
    <n v="375000"/>
    <n v="444750000"/>
    <n v="88950000"/>
    <n v="355800000"/>
    <s v="Penjualan Massal"/>
    <s v="Truk"/>
  </r>
  <r>
    <n v="746"/>
    <d v="2018-08-10T00:00:00"/>
    <s v="CT-03"/>
    <x v="2"/>
    <s v="B-10"/>
    <x v="3"/>
    <n v="595"/>
    <n v="375000"/>
    <n v="223125000"/>
    <n v="44625000"/>
    <n v="178500000"/>
    <s v="Penjualan Massal"/>
    <s v="Truk"/>
  </r>
  <r>
    <n v="747"/>
    <d v="2018-08-10T00:00:00"/>
    <s v="AN-02"/>
    <x v="1"/>
    <s v="B-05"/>
    <x v="2"/>
    <n v="1682"/>
    <n v="200000"/>
    <n v="336400000"/>
    <n v="67280000"/>
    <n v="269120000"/>
    <s v="Penjualan Massal"/>
    <s v="Truk"/>
  </r>
  <r>
    <n v="748"/>
    <d v="2018-08-10T00:00:00"/>
    <s v="NF-01"/>
    <x v="0"/>
    <s v="B-10"/>
    <x v="3"/>
    <n v="968"/>
    <n v="375000"/>
    <n v="363000000"/>
    <n v="72600000"/>
    <n v="290400000"/>
    <s v="Penjualan Massal"/>
    <s v="Truk"/>
  </r>
  <r>
    <n v="749"/>
    <d v="2018-08-10T00:00:00"/>
    <s v="NF-01"/>
    <x v="0"/>
    <s v="B-10"/>
    <x v="3"/>
    <n v="1275"/>
    <n v="375000"/>
    <n v="478125000"/>
    <n v="95625000"/>
    <n v="382500000"/>
    <s v="Penjualan Massal"/>
    <s v="Truk"/>
  </r>
  <r>
    <n v="750"/>
    <d v="2018-08-10T00:00:00"/>
    <s v="AN-02"/>
    <x v="1"/>
    <s v="P-10"/>
    <x v="0"/>
    <n v="1045"/>
    <n v="185000"/>
    <n v="193325000"/>
    <n v="38665000"/>
    <n v="154660000"/>
    <s v="Penjualan Massal"/>
    <s v="Truk"/>
  </r>
  <r>
    <n v="751"/>
    <d v="2018-08-10T00:00:00"/>
    <s v="NF-01"/>
    <x v="0"/>
    <s v="P-5"/>
    <x v="1"/>
    <n v="1920"/>
    <n v="100000"/>
    <n v="192000000"/>
    <n v="38400000"/>
    <n v="153600000"/>
    <s v="Penjualan Massal"/>
    <s v="Truk"/>
  </r>
  <r>
    <n v="752"/>
    <d v="2018-08-10T00:00:00"/>
    <s v="CT-03"/>
    <x v="2"/>
    <s v="B-10"/>
    <x v="3"/>
    <n v="1995"/>
    <n v="375000"/>
    <n v="748125000"/>
    <n v="149625000"/>
    <n v="598500000"/>
    <s v="Penjualan Massal"/>
    <s v="Truk"/>
  </r>
  <r>
    <n v="753"/>
    <d v="2018-08-10T00:00:00"/>
    <s v="NF-01"/>
    <x v="0"/>
    <s v="P-10"/>
    <x v="0"/>
    <n v="235"/>
    <n v="185000"/>
    <n v="43475000"/>
    <n v="4347500"/>
    <n v="39127500"/>
    <s v="Penjualan Besar"/>
    <s v="Truk Kecil"/>
  </r>
  <r>
    <n v="754"/>
    <d v="2018-08-10T00:00:00"/>
    <s v="AN-02"/>
    <x v="1"/>
    <s v="P-10"/>
    <x v="0"/>
    <n v="343"/>
    <n v="185000"/>
    <n v="63455000"/>
    <n v="6345500"/>
    <n v="57109500"/>
    <s v="Penjualan Massal"/>
    <s v="Truk"/>
  </r>
  <r>
    <n v="755"/>
    <d v="2018-08-10T00:00:00"/>
    <s v="CT-03"/>
    <x v="2"/>
    <s v="P-5"/>
    <x v="1"/>
    <n v="1448"/>
    <n v="100000"/>
    <n v="144800000"/>
    <n v="28960000"/>
    <n v="115840000"/>
    <s v="Penjualan Massal"/>
    <s v="Truk"/>
  </r>
  <r>
    <n v="756"/>
    <d v="2018-08-10T00:00:00"/>
    <s v="CT-03"/>
    <x v="2"/>
    <s v="B-05"/>
    <x v="2"/>
    <n v="1542"/>
    <n v="200000"/>
    <n v="308400000"/>
    <n v="61680000"/>
    <n v="246720000"/>
    <s v="Penjualan Massal"/>
    <s v="Truk"/>
  </r>
  <r>
    <n v="757"/>
    <d v="2018-08-10T00:00:00"/>
    <s v="AN-02"/>
    <x v="1"/>
    <s v="P-10"/>
    <x v="0"/>
    <n v="1741"/>
    <n v="185000"/>
    <n v="322085000"/>
    <n v="64417000"/>
    <n v="257668000"/>
    <s v="Penjualan Massal"/>
    <s v="Truk"/>
  </r>
  <r>
    <n v="758"/>
    <d v="2018-08-10T00:00:00"/>
    <s v="NF-01"/>
    <x v="0"/>
    <s v="B-05"/>
    <x v="2"/>
    <n v="1043"/>
    <n v="200000"/>
    <n v="208600000"/>
    <n v="41720000"/>
    <n v="166880000"/>
    <s v="Penjualan Massal"/>
    <s v="Truk"/>
  </r>
  <r>
    <n v="759"/>
    <d v="2018-08-10T00:00:00"/>
    <s v="AN-02"/>
    <x v="1"/>
    <s v="P-5"/>
    <x v="1"/>
    <n v="445"/>
    <n v="100000"/>
    <n v="44500000"/>
    <n v="4450000"/>
    <n v="40050000"/>
    <s v="Penjualan Massal"/>
    <s v="Truk"/>
  </r>
  <r>
    <n v="760"/>
    <d v="2018-08-10T00:00:00"/>
    <s v="NF-01"/>
    <x v="0"/>
    <s v="P-10"/>
    <x v="0"/>
    <n v="67"/>
    <n v="185000"/>
    <n v="12395000"/>
    <n v="0"/>
    <n v="12395000"/>
    <s v="Penjualan Biasa"/>
    <s v="Mobil Biasa"/>
  </r>
  <r>
    <n v="761"/>
    <d v="2018-08-10T00:00:00"/>
    <s v="CT-03"/>
    <x v="2"/>
    <s v="B-05"/>
    <x v="2"/>
    <n v="954"/>
    <n v="200000"/>
    <n v="190800000"/>
    <n v="38160000"/>
    <n v="152640000"/>
    <s v="Penjualan Massal"/>
    <s v="Truk"/>
  </r>
  <r>
    <n v="762"/>
    <d v="2018-08-10T00:00:00"/>
    <s v="AN-02"/>
    <x v="1"/>
    <s v="P-5"/>
    <x v="1"/>
    <n v="1357"/>
    <n v="100000"/>
    <n v="135700000"/>
    <n v="27140000"/>
    <n v="108560000"/>
    <s v="Penjualan Massal"/>
    <s v="Truk"/>
  </r>
  <r>
    <n v="763"/>
    <d v="2018-08-10T00:00:00"/>
    <s v="NF-01"/>
    <x v="0"/>
    <s v="P-10"/>
    <x v="0"/>
    <n v="1413"/>
    <n v="185000"/>
    <n v="261405000"/>
    <n v="52281000"/>
    <n v="209124000"/>
    <s v="Penjualan Massal"/>
    <s v="Truk"/>
  </r>
  <r>
    <n v="764"/>
    <d v="2018-08-10T00:00:00"/>
    <s v="NF-01"/>
    <x v="0"/>
    <s v="P-10"/>
    <x v="0"/>
    <n v="896"/>
    <n v="185000"/>
    <n v="165760000"/>
    <n v="33152000"/>
    <n v="132608000"/>
    <s v="Penjualan Massal"/>
    <s v="Truk"/>
  </r>
  <r>
    <n v="765"/>
    <d v="2018-08-10T00:00:00"/>
    <s v="AN-02"/>
    <x v="1"/>
    <s v="P-10"/>
    <x v="0"/>
    <n v="1704"/>
    <n v="185000"/>
    <n v="315240000"/>
    <n v="63048000"/>
    <n v="252192000"/>
    <s v="Penjualan Massal"/>
    <s v="Truk"/>
  </r>
  <r>
    <n v="766"/>
    <d v="2018-08-10T00:00:00"/>
    <s v="NF-01"/>
    <x v="0"/>
    <s v="P-10"/>
    <x v="0"/>
    <n v="189"/>
    <n v="185000"/>
    <n v="34965000"/>
    <n v="0"/>
    <n v="34965000"/>
    <s v="Penjualan Biasa"/>
    <s v="Mobil Biasa"/>
  </r>
  <r>
    <n v="767"/>
    <d v="2018-08-10T00:00:00"/>
    <s v="CT-03"/>
    <x v="2"/>
    <s v="P-10"/>
    <x v="0"/>
    <n v="1833"/>
    <n v="185000"/>
    <n v="339105000"/>
    <n v="67821000"/>
    <n v="271284000"/>
    <s v="Penjualan Massal"/>
    <s v="Truk"/>
  </r>
  <r>
    <n v="768"/>
    <d v="2018-08-10T00:00:00"/>
    <s v="NF-01"/>
    <x v="0"/>
    <s v="P-10"/>
    <x v="0"/>
    <n v="854"/>
    <n v="185000"/>
    <n v="157990000"/>
    <n v="31598000"/>
    <n v="126392000"/>
    <s v="Penjualan Massal"/>
    <s v="Truk"/>
  </r>
  <r>
    <n v="769"/>
    <d v="2018-08-10T00:00:00"/>
    <s v="AN-02"/>
    <x v="1"/>
    <s v="P-5"/>
    <x v="1"/>
    <n v="596"/>
    <n v="100000"/>
    <n v="59600000"/>
    <n v="11920000"/>
    <n v="47680000"/>
    <s v="Penjualan Massal"/>
    <s v="Truk"/>
  </r>
  <r>
    <n v="770"/>
    <d v="2018-08-10T00:00:00"/>
    <s v="CT-03"/>
    <x v="2"/>
    <s v="B-05"/>
    <x v="2"/>
    <n v="1825"/>
    <n v="200000"/>
    <n v="365000000"/>
    <n v="73000000"/>
    <n v="292000000"/>
    <s v="Penjualan Massal"/>
    <s v="Truk"/>
  </r>
  <r>
    <n v="771"/>
    <d v="2018-08-10T00:00:00"/>
    <s v="CT-03"/>
    <x v="2"/>
    <s v="P-5"/>
    <x v="1"/>
    <n v="1951"/>
    <n v="100000"/>
    <n v="195100000"/>
    <n v="39020000"/>
    <n v="156080000"/>
    <s v="Penjualan Massal"/>
    <s v="Truk"/>
  </r>
  <r>
    <n v="772"/>
    <d v="2018-08-10T00:00:00"/>
    <s v="AN-02"/>
    <x v="1"/>
    <s v="P-10"/>
    <x v="0"/>
    <n v="1916"/>
    <n v="185000"/>
    <n v="354460000"/>
    <n v="70892000"/>
    <n v="283568000"/>
    <s v="Penjualan Massal"/>
    <s v="Truk"/>
  </r>
  <r>
    <n v="773"/>
    <d v="2018-08-10T00:00:00"/>
    <s v="NF-01"/>
    <x v="0"/>
    <s v="P-10"/>
    <x v="0"/>
    <n v="1192"/>
    <n v="185000"/>
    <n v="220520000"/>
    <n v="44104000"/>
    <n v="176416000"/>
    <s v="Penjualan Massal"/>
    <s v="Truk"/>
  </r>
  <r>
    <n v="774"/>
    <d v="2018-08-10T00:00:00"/>
    <s v="AN-02"/>
    <x v="1"/>
    <s v="P-10"/>
    <x v="0"/>
    <n v="1233"/>
    <n v="185000"/>
    <n v="228105000"/>
    <n v="45621000"/>
    <n v="182484000"/>
    <s v="Penjualan Massal"/>
    <s v="Truk"/>
  </r>
  <r>
    <n v="775"/>
    <d v="2018-08-10T00:00:00"/>
    <s v="NF-01"/>
    <x v="0"/>
    <s v="P-10"/>
    <x v="0"/>
    <n v="297"/>
    <n v="185000"/>
    <n v="54945000"/>
    <n v="5494500"/>
    <n v="49450500"/>
    <s v="Penjualan Besar"/>
    <s v="Truk Kecil"/>
  </r>
  <r>
    <n v="776"/>
    <d v="2018-08-10T00:00:00"/>
    <s v="CT-03"/>
    <x v="2"/>
    <s v="B-05"/>
    <x v="2"/>
    <n v="1906"/>
    <n v="200000"/>
    <n v="381200000"/>
    <n v="76240000"/>
    <n v="304960000"/>
    <s v="Penjualan Massal"/>
    <s v="Truk"/>
  </r>
  <r>
    <n v="777"/>
    <d v="2018-08-10T00:00:00"/>
    <s v="AN-02"/>
    <x v="1"/>
    <s v="B-05"/>
    <x v="2"/>
    <n v="69"/>
    <n v="200000"/>
    <n v="13800000"/>
    <n v="0"/>
    <n v="13800000"/>
    <s v="Penjualan Biasa"/>
    <s v="Mobil Biasa"/>
  </r>
  <r>
    <n v="778"/>
    <d v="2018-08-10T00:00:00"/>
    <s v="NF-01"/>
    <x v="0"/>
    <s v="B-05"/>
    <x v="2"/>
    <n v="283"/>
    <n v="200000"/>
    <n v="56600000"/>
    <n v="5660000"/>
    <n v="50940000"/>
    <s v="Penjualan Besar"/>
    <s v="Truk Kecil"/>
  </r>
  <r>
    <n v="779"/>
    <d v="2018-08-10T00:00:00"/>
    <s v="NF-01"/>
    <x v="0"/>
    <s v="P-5"/>
    <x v="1"/>
    <n v="518"/>
    <n v="100000"/>
    <n v="51800000"/>
    <n v="10360000"/>
    <n v="41440000"/>
    <s v="Penjualan Massal"/>
    <s v="Truk"/>
  </r>
  <r>
    <n v="780"/>
    <d v="2018-08-10T00:00:00"/>
    <s v="AN-02"/>
    <x v="1"/>
    <s v="B-05"/>
    <x v="2"/>
    <n v="508"/>
    <n v="200000"/>
    <n v="101600000"/>
    <n v="20320000"/>
    <n v="81280000"/>
    <s v="Penjualan Massal"/>
    <s v="Truk"/>
  </r>
  <r>
    <n v="781"/>
    <d v="2018-08-10T00:00:00"/>
    <s v="NF-01"/>
    <x v="0"/>
    <s v="P-10"/>
    <x v="0"/>
    <n v="344"/>
    <n v="185000"/>
    <n v="63640000"/>
    <n v="6364000"/>
    <n v="57276000"/>
    <s v="Penjualan Massal"/>
    <s v="Truk"/>
  </r>
  <r>
    <n v="782"/>
    <d v="2018-08-10T00:00:00"/>
    <s v="CT-03"/>
    <x v="2"/>
    <s v="P-5"/>
    <x v="1"/>
    <n v="499"/>
    <n v="100000"/>
    <n v="49900000"/>
    <n v="4990000"/>
    <n v="44910000"/>
    <s v="Penjualan Massal"/>
    <s v="Truk"/>
  </r>
  <r>
    <n v="783"/>
    <d v="2018-08-10T00:00:00"/>
    <s v="NF-01"/>
    <x v="0"/>
    <s v="P-5"/>
    <x v="1"/>
    <n v="624"/>
    <n v="100000"/>
    <n v="62400000"/>
    <n v="12480000"/>
    <n v="49920000"/>
    <s v="Penjualan Massal"/>
    <s v="Truk"/>
  </r>
  <r>
    <n v="784"/>
    <d v="2018-08-10T00:00:00"/>
    <s v="AN-02"/>
    <x v="1"/>
    <s v="P-10"/>
    <x v="0"/>
    <n v="1884"/>
    <n v="185000"/>
    <n v="348540000"/>
    <n v="69708000"/>
    <n v="278832000"/>
    <s v="Penjualan Massal"/>
    <s v="Truk"/>
  </r>
  <r>
    <n v="785"/>
    <d v="2018-08-10T00:00:00"/>
    <s v="CT-03"/>
    <x v="2"/>
    <s v="P-5"/>
    <x v="1"/>
    <n v="1242"/>
    <n v="100000"/>
    <n v="124200000"/>
    <n v="24840000"/>
    <n v="99360000"/>
    <s v="Penjualan Massal"/>
    <s v="Truk"/>
  </r>
  <r>
    <n v="786"/>
    <d v="2018-08-10T00:00:00"/>
    <s v="CT-03"/>
    <x v="2"/>
    <s v="P-5"/>
    <x v="1"/>
    <n v="1499"/>
    <n v="100000"/>
    <n v="149900000"/>
    <n v="29980000"/>
    <n v="119920000"/>
    <s v="Penjualan Massal"/>
    <s v="Truk"/>
  </r>
  <r>
    <n v="787"/>
    <d v="2018-08-10T00:00:00"/>
    <s v="AN-02"/>
    <x v="1"/>
    <s v="B-10"/>
    <x v="3"/>
    <n v="1014"/>
    <n v="375000"/>
    <n v="380250000"/>
    <n v="76050000"/>
    <n v="304200000"/>
    <s v="Penjualan Massal"/>
    <s v="Truk"/>
  </r>
  <r>
    <n v="788"/>
    <d v="2018-08-10T00:00:00"/>
    <s v="NF-01"/>
    <x v="0"/>
    <s v="B-10"/>
    <x v="3"/>
    <n v="178"/>
    <n v="375000"/>
    <n v="66750000"/>
    <n v="0"/>
    <n v="66750000"/>
    <s v="Penjualan Biasa"/>
    <s v="Mobil Biasa"/>
  </r>
  <r>
    <n v="789"/>
    <d v="2018-08-10T00:00:00"/>
    <s v="AN-02"/>
    <x v="1"/>
    <s v="P-10"/>
    <x v="0"/>
    <n v="1521"/>
    <n v="185000"/>
    <n v="281385000"/>
    <n v="56277000"/>
    <n v="225108000"/>
    <s v="Penjualan Massal"/>
    <s v="Truk"/>
  </r>
  <r>
    <n v="790"/>
    <d v="2018-08-10T00:00:00"/>
    <s v="NF-01"/>
    <x v="0"/>
    <s v="B-05"/>
    <x v="2"/>
    <n v="1178"/>
    <n v="200000"/>
    <n v="235600000"/>
    <n v="47120000"/>
    <n v="188480000"/>
    <s v="Penjualan Massal"/>
    <s v="Truk"/>
  </r>
  <r>
    <n v="791"/>
    <d v="2018-08-10T00:00:00"/>
    <s v="CT-03"/>
    <x v="2"/>
    <s v="P-5"/>
    <x v="1"/>
    <n v="1211"/>
    <n v="100000"/>
    <n v="121100000"/>
    <n v="24220000"/>
    <n v="96880000"/>
    <s v="Penjualan Massal"/>
    <s v="Truk"/>
  </r>
  <r>
    <n v="792"/>
    <d v="2018-08-10T00:00:00"/>
    <s v="AN-02"/>
    <x v="1"/>
    <s v="B-05"/>
    <x v="2"/>
    <n v="944"/>
    <n v="200000"/>
    <n v="188800000"/>
    <n v="37760000"/>
    <n v="151040000"/>
    <s v="Penjualan Massal"/>
    <s v="Truk"/>
  </r>
  <r>
    <n v="793"/>
    <d v="2018-08-10T00:00:00"/>
    <s v="NF-01"/>
    <x v="0"/>
    <s v="B-10"/>
    <x v="3"/>
    <n v="870"/>
    <n v="375000"/>
    <n v="326250000"/>
    <n v="65250000"/>
    <n v="261000000"/>
    <s v="Penjualan Massal"/>
    <s v="Truk"/>
  </r>
  <r>
    <n v="794"/>
    <d v="2018-08-10T00:00:00"/>
    <s v="NF-01"/>
    <x v="0"/>
    <s v="P-5"/>
    <x v="1"/>
    <n v="1212"/>
    <n v="100000"/>
    <n v="121200000"/>
    <n v="24240000"/>
    <n v="96960000"/>
    <s v="Penjualan Massal"/>
    <s v="Truk"/>
  </r>
  <r>
    <n v="795"/>
    <d v="2018-08-10T00:00:00"/>
    <s v="AN-02"/>
    <x v="1"/>
    <s v="B-05"/>
    <x v="2"/>
    <n v="29"/>
    <n v="200000"/>
    <n v="5800000"/>
    <n v="0"/>
    <n v="5800000"/>
    <s v="Penjualan Biasa"/>
    <s v="Mobil Biasa"/>
  </r>
  <r>
    <n v="796"/>
    <d v="2018-08-10T00:00:00"/>
    <s v="NF-01"/>
    <x v="0"/>
    <s v="B-05"/>
    <x v="2"/>
    <n v="1792"/>
    <n v="200000"/>
    <n v="358400000"/>
    <n v="71680000"/>
    <n v="286720000"/>
    <s v="Penjualan Massal"/>
    <s v="Truk"/>
  </r>
  <r>
    <n v="797"/>
    <d v="2018-08-10T00:00:00"/>
    <s v="CT-03"/>
    <x v="2"/>
    <s v="P-5"/>
    <x v="1"/>
    <n v="436"/>
    <n v="100000"/>
    <n v="43600000"/>
    <n v="4360000"/>
    <n v="39240000"/>
    <s v="Penjualan Massal"/>
    <s v="Truk"/>
  </r>
  <r>
    <n v="798"/>
    <d v="2018-08-10T00:00:00"/>
    <s v="NF-01"/>
    <x v="0"/>
    <s v="P-10"/>
    <x v="0"/>
    <n v="977"/>
    <n v="185000"/>
    <n v="180745000"/>
    <n v="36149000"/>
    <n v="144596000"/>
    <s v="Penjualan Massal"/>
    <s v="Truk"/>
  </r>
  <r>
    <n v="799"/>
    <d v="2018-08-10T00:00:00"/>
    <s v="AN-02"/>
    <x v="1"/>
    <s v="B-05"/>
    <x v="2"/>
    <n v="345"/>
    <n v="200000"/>
    <n v="69000000"/>
    <n v="6900000"/>
    <n v="62100000"/>
    <s v="Penjualan Massal"/>
    <s v="Truk"/>
  </r>
  <r>
    <n v="800"/>
    <d v="2018-08-10T00:00:00"/>
    <s v="CT-03"/>
    <x v="2"/>
    <s v="P-5"/>
    <x v="1"/>
    <n v="1011"/>
    <n v="100000"/>
    <n v="101100000"/>
    <n v="20220000"/>
    <n v="80880000"/>
    <s v="Penjualan Massal"/>
    <s v="Truk"/>
  </r>
  <r>
    <n v="801"/>
    <d v="2018-08-10T00:00:00"/>
    <s v="CT-03"/>
    <x v="2"/>
    <s v="P-5"/>
    <x v="1"/>
    <n v="51"/>
    <n v="100000"/>
    <n v="5100000"/>
    <n v="0"/>
    <n v="5100000"/>
    <s v="Penjualan Biasa"/>
    <s v="Mobil Biasa"/>
  </r>
  <r>
    <n v="802"/>
    <d v="2018-08-10T00:00:00"/>
    <s v="AN-02"/>
    <x v="1"/>
    <s v="P-10"/>
    <x v="0"/>
    <n v="1675"/>
    <n v="185000"/>
    <n v="309875000"/>
    <n v="61975000"/>
    <n v="247900000"/>
    <s v="Penjualan Massal"/>
    <s v="Truk"/>
  </r>
  <r>
    <n v="803"/>
    <d v="2018-08-10T00:00:00"/>
    <s v="NF-01"/>
    <x v="0"/>
    <s v="P-10"/>
    <x v="0"/>
    <n v="1538"/>
    <n v="185000"/>
    <n v="284530000"/>
    <n v="56906000"/>
    <n v="227624000"/>
    <s v="Penjualan Massal"/>
    <s v="Truk"/>
  </r>
  <r>
    <n v="804"/>
    <d v="2018-08-10T00:00:00"/>
    <s v="AN-02"/>
    <x v="1"/>
    <s v="B-10"/>
    <x v="3"/>
    <n v="1302"/>
    <n v="375000"/>
    <n v="488250000"/>
    <n v="97650000"/>
    <n v="390600000"/>
    <s v="Penjualan Massal"/>
    <s v="Truk"/>
  </r>
  <r>
    <n v="805"/>
    <d v="2018-08-10T00:00:00"/>
    <s v="NF-01"/>
    <x v="0"/>
    <s v="B-05"/>
    <x v="2"/>
    <n v="96"/>
    <n v="200000"/>
    <n v="19200000"/>
    <n v="0"/>
    <n v="19200000"/>
    <s v="Penjualan Biasa"/>
    <s v="Mobil Biasa"/>
  </r>
  <r>
    <n v="806"/>
    <d v="2018-08-10T00:00:00"/>
    <s v="CT-03"/>
    <x v="2"/>
    <s v="P-10"/>
    <x v="0"/>
    <n v="1643"/>
    <n v="185000"/>
    <n v="303955000"/>
    <n v="60791000"/>
    <n v="243164000"/>
    <s v="Penjualan Massal"/>
    <s v="Truk"/>
  </r>
  <r>
    <n v="807"/>
    <d v="2018-08-10T00:00:00"/>
    <s v="AN-02"/>
    <x v="1"/>
    <s v="P-5"/>
    <x v="1"/>
    <n v="906"/>
    <n v="100000"/>
    <n v="90600000"/>
    <n v="18120000"/>
    <n v="72480000"/>
    <s v="Penjualan Massal"/>
    <s v="Truk"/>
  </r>
  <r>
    <n v="808"/>
    <d v="2018-08-10T00:00:00"/>
    <s v="NF-01"/>
    <x v="0"/>
    <s v="B-05"/>
    <x v="2"/>
    <n v="1514"/>
    <n v="200000"/>
    <n v="302800000"/>
    <n v="60560000"/>
    <n v="242240000"/>
    <s v="Penjualan Massal"/>
    <s v="Truk"/>
  </r>
  <r>
    <n v="809"/>
    <d v="2018-08-10T00:00:00"/>
    <s v="NF-01"/>
    <x v="0"/>
    <s v="B-10"/>
    <x v="3"/>
    <n v="1694"/>
    <n v="375000"/>
    <n v="635250000"/>
    <n v="127050000"/>
    <n v="508200000"/>
    <s v="Penjualan Massal"/>
    <s v="Truk"/>
  </r>
  <r>
    <n v="810"/>
    <d v="2018-08-10T00:00:00"/>
    <s v="AN-02"/>
    <x v="1"/>
    <s v="B-10"/>
    <x v="3"/>
    <n v="64"/>
    <n v="375000"/>
    <n v="24000000"/>
    <n v="0"/>
    <n v="24000000"/>
    <s v="Penjualan Biasa"/>
    <s v="Mobil Biasa"/>
  </r>
  <r>
    <n v="811"/>
    <d v="2018-08-10T00:00:00"/>
    <s v="NF-01"/>
    <x v="0"/>
    <s v="P-5"/>
    <x v="1"/>
    <n v="650"/>
    <n v="100000"/>
    <n v="65000000"/>
    <n v="13000000"/>
    <n v="52000000"/>
    <s v="Penjualan Massal"/>
    <s v="Truk"/>
  </r>
  <r>
    <n v="812"/>
    <d v="2018-08-10T00:00:00"/>
    <s v="CT-03"/>
    <x v="2"/>
    <s v="P-5"/>
    <x v="1"/>
    <n v="1228"/>
    <n v="100000"/>
    <n v="122800000"/>
    <n v="24560000"/>
    <n v="98240000"/>
    <s v="Penjualan Massal"/>
    <s v="Truk"/>
  </r>
  <r>
    <n v="813"/>
    <d v="2018-08-10T00:00:00"/>
    <s v="NF-01"/>
    <x v="0"/>
    <s v="P-5"/>
    <x v="1"/>
    <n v="83"/>
    <n v="100000"/>
    <n v="8300000"/>
    <n v="0"/>
    <n v="8300000"/>
    <s v="Penjualan Biasa"/>
    <s v="Mobil Biasa"/>
  </r>
  <r>
    <n v="814"/>
    <d v="2018-08-10T00:00:00"/>
    <s v="AN-02"/>
    <x v="1"/>
    <s v="B-10"/>
    <x v="3"/>
    <n v="228"/>
    <n v="375000"/>
    <n v="85500000"/>
    <n v="8550000"/>
    <n v="76950000"/>
    <s v="Penjualan Besar"/>
    <s v="Truk Kecil"/>
  </r>
  <r>
    <n v="815"/>
    <d v="2018-08-10T00:00:00"/>
    <s v="CT-03"/>
    <x v="2"/>
    <s v="P-10"/>
    <x v="0"/>
    <n v="1446"/>
    <n v="185000"/>
    <n v="267510000"/>
    <n v="53502000"/>
    <n v="214008000"/>
    <s v="Penjualan Massal"/>
    <s v="Truk"/>
  </r>
  <r>
    <n v="816"/>
    <d v="2018-08-10T00:00:00"/>
    <s v="CT-03"/>
    <x v="2"/>
    <s v="P-5"/>
    <x v="1"/>
    <n v="380"/>
    <n v="100000"/>
    <n v="38000000"/>
    <n v="3800000"/>
    <n v="34200000"/>
    <s v="Penjualan Massal"/>
    <s v="Truk"/>
  </r>
  <r>
    <n v="817"/>
    <d v="2018-08-10T00:00:00"/>
    <s v="AN-02"/>
    <x v="1"/>
    <s v="P-10"/>
    <x v="0"/>
    <n v="718"/>
    <n v="185000"/>
    <n v="132830000"/>
    <n v="26566000"/>
    <n v="106264000"/>
    <s v="Penjualan Massal"/>
    <s v="Truk"/>
  </r>
  <r>
    <n v="818"/>
    <d v="2018-08-10T00:00:00"/>
    <s v="NF-01"/>
    <x v="0"/>
    <s v="P-10"/>
    <x v="0"/>
    <n v="1992"/>
    <n v="185000"/>
    <n v="368520000"/>
    <n v="73704000"/>
    <n v="294816000"/>
    <s v="Penjualan Massal"/>
    <s v="Truk"/>
  </r>
  <r>
    <n v="819"/>
    <d v="2018-08-10T00:00:00"/>
    <s v="AN-02"/>
    <x v="1"/>
    <s v="P-10"/>
    <x v="0"/>
    <n v="961"/>
    <n v="185000"/>
    <n v="177785000"/>
    <n v="35557000"/>
    <n v="142228000"/>
    <s v="Penjualan Massal"/>
    <s v="Truk"/>
  </r>
  <r>
    <n v="820"/>
    <d v="2018-08-10T00:00:00"/>
    <s v="NF-01"/>
    <x v="0"/>
    <s v="B-10"/>
    <x v="3"/>
    <n v="673"/>
    <n v="375000"/>
    <n v="252375000"/>
    <n v="50475000"/>
    <n v="201900000"/>
    <s v="Penjualan Massal"/>
    <s v="Truk"/>
  </r>
  <r>
    <n v="821"/>
    <d v="2018-08-10T00:00:00"/>
    <s v="CT-03"/>
    <x v="2"/>
    <s v="B-10"/>
    <x v="3"/>
    <n v="517"/>
    <n v="375000"/>
    <n v="193875000"/>
    <n v="38775000"/>
    <n v="155100000"/>
    <s v="Penjualan Massal"/>
    <s v="Truk"/>
  </r>
  <r>
    <n v="822"/>
    <d v="2018-08-10T00:00:00"/>
    <s v="AN-02"/>
    <x v="1"/>
    <s v="P-5"/>
    <x v="1"/>
    <n v="440"/>
    <n v="100000"/>
    <n v="44000000"/>
    <n v="4400000"/>
    <n v="39600000"/>
    <s v="Penjualan Massal"/>
    <s v="Truk"/>
  </r>
  <r>
    <n v="823"/>
    <d v="2018-08-10T00:00:00"/>
    <s v="NF-01"/>
    <x v="0"/>
    <s v="B-10"/>
    <x v="3"/>
    <n v="481"/>
    <n v="375000"/>
    <n v="180375000"/>
    <n v="18037500"/>
    <n v="162337500"/>
    <s v="Penjualan Massal"/>
    <s v="Truk"/>
  </r>
  <r>
    <n v="824"/>
    <d v="2018-08-10T00:00:00"/>
    <s v="NF-01"/>
    <x v="0"/>
    <s v="P-5"/>
    <x v="1"/>
    <n v="131"/>
    <n v="100000"/>
    <n v="13100000"/>
    <n v="0"/>
    <n v="13100000"/>
    <s v="Penjualan Biasa"/>
    <s v="Mobil Biasa"/>
  </r>
  <r>
    <n v="825"/>
    <d v="2018-08-10T00:00:00"/>
    <s v="AN-02"/>
    <x v="1"/>
    <s v="P-10"/>
    <x v="0"/>
    <n v="1495"/>
    <n v="185000"/>
    <n v="276575000"/>
    <n v="55315000"/>
    <n v="221260000"/>
    <s v="Penjualan Massal"/>
    <s v="Truk"/>
  </r>
  <r>
    <n v="826"/>
    <d v="2018-08-10T00:00:00"/>
    <s v="NF-01"/>
    <x v="0"/>
    <s v="P-10"/>
    <x v="0"/>
    <n v="1930"/>
    <n v="185000"/>
    <n v="357050000"/>
    <n v="71410000"/>
    <n v="285640000"/>
    <s v="Penjualan Massal"/>
    <s v="Truk"/>
  </r>
  <r>
    <n v="827"/>
    <d v="2018-08-10T00:00:00"/>
    <s v="CT-03"/>
    <x v="2"/>
    <s v="P-5"/>
    <x v="1"/>
    <n v="762"/>
    <n v="100000"/>
    <n v="76200000"/>
    <n v="15240000"/>
    <n v="60960000"/>
    <s v="Penjualan Massal"/>
    <s v="Truk"/>
  </r>
  <r>
    <n v="828"/>
    <d v="2018-08-10T00:00:00"/>
    <s v="NF-01"/>
    <x v="0"/>
    <s v="B-05"/>
    <x v="2"/>
    <n v="57"/>
    <n v="200000"/>
    <n v="11400000"/>
    <n v="0"/>
    <n v="11400000"/>
    <s v="Penjualan Biasa"/>
    <s v="Mobil Biasa"/>
  </r>
  <r>
    <n v="829"/>
    <d v="2018-08-10T00:00:00"/>
    <s v="AN-02"/>
    <x v="1"/>
    <s v="P-10"/>
    <x v="0"/>
    <n v="448"/>
    <n v="185000"/>
    <n v="82880000"/>
    <n v="8288000"/>
    <n v="74592000"/>
    <s v="Penjualan Massal"/>
    <s v="Truk"/>
  </r>
  <r>
    <n v="830"/>
    <d v="2018-08-10T00:00:00"/>
    <s v="CT-03"/>
    <x v="2"/>
    <s v="B-10"/>
    <x v="3"/>
    <n v="1336"/>
    <n v="375000"/>
    <n v="501000000"/>
    <n v="100200000"/>
    <n v="400800000"/>
    <s v="Penjualan Massal"/>
    <s v="Truk"/>
  </r>
  <r>
    <n v="831"/>
    <d v="2018-08-10T00:00:00"/>
    <s v="CT-03"/>
    <x v="2"/>
    <s v="B-10"/>
    <x v="3"/>
    <n v="731"/>
    <n v="375000"/>
    <n v="274125000"/>
    <n v="54825000"/>
    <n v="219300000"/>
    <s v="Penjualan Massal"/>
    <s v="Truk"/>
  </r>
  <r>
    <n v="832"/>
    <d v="2018-08-10T00:00:00"/>
    <s v="AN-02"/>
    <x v="1"/>
    <s v="P-10"/>
    <x v="0"/>
    <n v="766"/>
    <n v="185000"/>
    <n v="141710000"/>
    <n v="28342000"/>
    <n v="113368000"/>
    <s v="Penjualan Massal"/>
    <s v="Truk"/>
  </r>
  <r>
    <n v="833"/>
    <d v="2018-08-10T00:00:00"/>
    <s v="NF-01"/>
    <x v="0"/>
    <s v="B-05"/>
    <x v="2"/>
    <n v="427"/>
    <n v="200000"/>
    <n v="85400000"/>
    <n v="8540000"/>
    <n v="76860000"/>
    <s v="Penjualan Massal"/>
    <s v="Truk"/>
  </r>
  <r>
    <n v="834"/>
    <d v="2018-08-10T00:00:00"/>
    <s v="AN-02"/>
    <x v="1"/>
    <s v="B-10"/>
    <x v="3"/>
    <n v="59"/>
    <n v="375000"/>
    <n v="22125000"/>
    <n v="0"/>
    <n v="22125000"/>
    <s v="Penjualan Biasa"/>
    <s v="Mobil Biasa"/>
  </r>
  <r>
    <n v="835"/>
    <d v="2018-08-10T00:00:00"/>
    <s v="NF-01"/>
    <x v="0"/>
    <s v="B-10"/>
    <x v="3"/>
    <n v="114"/>
    <n v="375000"/>
    <n v="42750000"/>
    <n v="0"/>
    <n v="42750000"/>
    <s v="Penjualan Biasa"/>
    <s v="Mobil Biasa"/>
  </r>
  <r>
    <n v="836"/>
    <d v="2018-08-10T00:00:00"/>
    <s v="CT-03"/>
    <x v="2"/>
    <s v="B-10"/>
    <x v="3"/>
    <n v="53"/>
    <n v="375000"/>
    <n v="19875000"/>
    <n v="0"/>
    <n v="19875000"/>
    <s v="Penjualan Biasa"/>
    <s v="Mobil Biasa"/>
  </r>
  <r>
    <n v="837"/>
    <d v="2018-08-10T00:00:00"/>
    <s v="AN-02"/>
    <x v="1"/>
    <s v="B-05"/>
    <x v="2"/>
    <n v="113"/>
    <n v="200000"/>
    <n v="22600000"/>
    <n v="0"/>
    <n v="22600000"/>
    <s v="Penjualan Biasa"/>
    <s v="Mobil Biasa"/>
  </r>
  <r>
    <n v="838"/>
    <d v="2018-08-10T00:00:00"/>
    <s v="NF-01"/>
    <x v="0"/>
    <s v="B-10"/>
    <x v="3"/>
    <n v="1593"/>
    <n v="375000"/>
    <n v="597375000"/>
    <n v="119475000"/>
    <n v="477900000"/>
    <s v="Penjualan Massal"/>
    <s v="Truk"/>
  </r>
  <r>
    <n v="839"/>
    <d v="2018-08-10T00:00:00"/>
    <s v="NF-01"/>
    <x v="0"/>
    <s v="B-10"/>
    <x v="3"/>
    <n v="925"/>
    <n v="375000"/>
    <n v="346875000"/>
    <n v="69375000"/>
    <n v="277500000"/>
    <s v="Penjualan Massal"/>
    <s v="Truk"/>
  </r>
  <r>
    <n v="840"/>
    <d v="2018-08-10T00:00:00"/>
    <s v="AN-02"/>
    <x v="1"/>
    <s v="P-10"/>
    <x v="0"/>
    <n v="1225"/>
    <n v="185000"/>
    <n v="226625000"/>
    <n v="45325000"/>
    <n v="181300000"/>
    <s v="Penjualan Massal"/>
    <s v="Truk"/>
  </r>
  <r>
    <n v="841"/>
    <d v="2018-08-10T00:00:00"/>
    <s v="NF-01"/>
    <x v="0"/>
    <s v="P-5"/>
    <x v="1"/>
    <n v="1592"/>
    <n v="100000"/>
    <n v="159200000"/>
    <n v="31840000"/>
    <n v="127360000"/>
    <s v="Penjualan Massal"/>
    <s v="Truk"/>
  </r>
  <r>
    <n v="842"/>
    <d v="2018-08-10T00:00:00"/>
    <s v="CT-03"/>
    <x v="2"/>
    <s v="B-10"/>
    <x v="3"/>
    <n v="1558"/>
    <n v="375000"/>
    <n v="584250000"/>
    <n v="116850000"/>
    <n v="467400000"/>
    <s v="Penjualan Massal"/>
    <s v="Truk"/>
  </r>
  <r>
    <n v="843"/>
    <d v="2018-08-10T00:00:00"/>
    <s v="NF-01"/>
    <x v="0"/>
    <s v="P-10"/>
    <x v="0"/>
    <n v="1923"/>
    <n v="185000"/>
    <n v="355755000"/>
    <n v="71151000"/>
    <n v="284604000"/>
    <s v="Penjualan Massal"/>
    <s v="Truk"/>
  </r>
  <r>
    <n v="844"/>
    <d v="2018-08-10T00:00:00"/>
    <s v="AN-02"/>
    <x v="1"/>
    <s v="P-10"/>
    <x v="0"/>
    <n v="1752"/>
    <n v="185000"/>
    <n v="324120000"/>
    <n v="64824000"/>
    <n v="259296000"/>
    <s v="Penjualan Massal"/>
    <s v="Truk"/>
  </r>
  <r>
    <n v="845"/>
    <d v="2018-08-10T00:00:00"/>
    <s v="CT-03"/>
    <x v="2"/>
    <s v="P-5"/>
    <x v="1"/>
    <n v="894"/>
    <n v="100000"/>
    <n v="89400000"/>
    <n v="17880000"/>
    <n v="71520000"/>
    <s v="Penjualan Massal"/>
    <s v="Truk"/>
  </r>
  <r>
    <n v="846"/>
    <d v="2018-08-10T00:00:00"/>
    <s v="CT-03"/>
    <x v="2"/>
    <s v="B-05"/>
    <x v="2"/>
    <n v="512"/>
    <n v="200000"/>
    <n v="102400000"/>
    <n v="20480000"/>
    <n v="81920000"/>
    <s v="Penjualan Massal"/>
    <s v="Truk"/>
  </r>
  <r>
    <n v="847"/>
    <d v="2018-08-10T00:00:00"/>
    <s v="AN-02"/>
    <x v="1"/>
    <s v="P-10"/>
    <x v="0"/>
    <n v="1703"/>
    <n v="185000"/>
    <n v="315055000"/>
    <n v="63011000"/>
    <n v="252044000"/>
    <s v="Penjualan Massal"/>
    <s v="Truk"/>
  </r>
  <r>
    <n v="848"/>
    <d v="2018-08-10T00:00:00"/>
    <s v="NF-01"/>
    <x v="0"/>
    <s v="B-05"/>
    <x v="2"/>
    <n v="1364"/>
    <n v="200000"/>
    <n v="272800000"/>
    <n v="54560000"/>
    <n v="218240000"/>
    <s v="Penjualan Massal"/>
    <s v="Truk"/>
  </r>
  <r>
    <n v="849"/>
    <d v="2018-08-10T00:00:00"/>
    <s v="AN-02"/>
    <x v="1"/>
    <s v="P-5"/>
    <x v="1"/>
    <n v="56"/>
    <n v="100000"/>
    <n v="5600000"/>
    <n v="0"/>
    <n v="5600000"/>
    <s v="Penjualan Biasa"/>
    <s v="Mobil Biasa"/>
  </r>
  <r>
    <n v="850"/>
    <d v="2018-08-10T00:00:00"/>
    <s v="NF-01"/>
    <x v="0"/>
    <s v="P-10"/>
    <x v="0"/>
    <n v="1165"/>
    <n v="185000"/>
    <n v="215525000"/>
    <n v="43105000"/>
    <n v="172420000"/>
    <s v="Penjualan Massal"/>
    <s v="Truk"/>
  </r>
  <r>
    <n v="851"/>
    <d v="2018-08-10T00:00:00"/>
    <s v="CT-03"/>
    <x v="2"/>
    <s v="B-05"/>
    <x v="2"/>
    <n v="929"/>
    <n v="200000"/>
    <n v="185800000"/>
    <n v="37160000"/>
    <n v="148640000"/>
    <s v="Penjualan Massal"/>
    <s v="Truk"/>
  </r>
  <r>
    <n v="852"/>
    <d v="2018-08-10T00:00:00"/>
    <s v="AN-02"/>
    <x v="1"/>
    <s v="P-5"/>
    <x v="1"/>
    <n v="1358"/>
    <n v="100000"/>
    <n v="135800000"/>
    <n v="27160000"/>
    <n v="108640000"/>
    <s v="Penjualan Massal"/>
    <s v="Truk"/>
  </r>
  <r>
    <n v="853"/>
    <d v="2018-08-10T00:00:00"/>
    <s v="NF-01"/>
    <x v="0"/>
    <s v="P-10"/>
    <x v="0"/>
    <n v="448"/>
    <n v="185000"/>
    <n v="82880000"/>
    <n v="8288000"/>
    <n v="74592000"/>
    <s v="Penjualan Massal"/>
    <s v="Truk"/>
  </r>
  <r>
    <n v="854"/>
    <d v="2018-08-10T00:00:00"/>
    <s v="NF-01"/>
    <x v="0"/>
    <s v="P-10"/>
    <x v="0"/>
    <n v="249"/>
    <n v="185000"/>
    <n v="46065000"/>
    <n v="4606500"/>
    <n v="41458500"/>
    <s v="Penjualan Besar"/>
    <s v="Truk Kecil"/>
  </r>
  <r>
    <n v="855"/>
    <d v="2018-08-10T00:00:00"/>
    <s v="AN-02"/>
    <x v="1"/>
    <s v="P-10"/>
    <x v="0"/>
    <n v="274"/>
    <n v="185000"/>
    <n v="50690000"/>
    <n v="5069000"/>
    <n v="45621000"/>
    <s v="Penjualan Besar"/>
    <s v="Truk Kecil"/>
  </r>
  <r>
    <n v="856"/>
    <d v="2018-08-10T00:00:00"/>
    <s v="NF-01"/>
    <x v="0"/>
    <s v="P-10"/>
    <x v="0"/>
    <n v="578"/>
    <n v="185000"/>
    <n v="106930000"/>
    <n v="21386000"/>
    <n v="85544000"/>
    <s v="Penjualan Massal"/>
    <s v="Truk"/>
  </r>
  <r>
    <n v="857"/>
    <d v="2018-08-10T00:00:00"/>
    <s v="AN-02"/>
    <x v="1"/>
    <s v="P-10"/>
    <x v="0"/>
    <n v="772"/>
    <n v="185000"/>
    <n v="142820000"/>
    <n v="28564000"/>
    <n v="114256000"/>
    <s v="Penjualan Massal"/>
    <s v="Truk"/>
  </r>
  <r>
    <n v="858"/>
    <d v="2018-08-10T00:00:00"/>
    <s v="NF-01"/>
    <x v="0"/>
    <s v="P-10"/>
    <x v="0"/>
    <n v="1293"/>
    <n v="185000"/>
    <n v="239205000"/>
    <n v="47841000"/>
    <n v="191364000"/>
    <s v="Penjualan Massal"/>
    <s v="Truk"/>
  </r>
  <r>
    <n v="859"/>
    <d v="2018-08-10T00:00:00"/>
    <s v="CT-03"/>
    <x v="2"/>
    <s v="P-5"/>
    <x v="1"/>
    <n v="666"/>
    <n v="100000"/>
    <n v="66600000"/>
    <n v="13320000"/>
    <n v="53280000"/>
    <s v="Penjualan Massal"/>
    <s v="Truk"/>
  </r>
  <r>
    <n v="860"/>
    <d v="2018-08-10T00:00:00"/>
    <s v="NF-01"/>
    <x v="0"/>
    <s v="B-05"/>
    <x v="2"/>
    <n v="971"/>
    <n v="200000"/>
    <n v="194200000"/>
    <n v="38840000"/>
    <n v="155360000"/>
    <s v="Penjualan Massal"/>
    <s v="Truk"/>
  </r>
  <r>
    <n v="861"/>
    <d v="2018-08-10T00:00:00"/>
    <s v="AN-02"/>
    <x v="1"/>
    <s v="P-10"/>
    <x v="0"/>
    <n v="1359"/>
    <n v="185000"/>
    <n v="251415000"/>
    <n v="50283000"/>
    <n v="201132000"/>
    <s v="Penjualan Massal"/>
    <s v="Truk"/>
  </r>
  <r>
    <n v="862"/>
    <d v="2018-08-10T00:00:00"/>
    <s v="CT-03"/>
    <x v="2"/>
    <s v="B-10"/>
    <x v="3"/>
    <n v="1958"/>
    <n v="375000"/>
    <n v="734250000"/>
    <n v="146850000"/>
    <n v="587400000"/>
    <s v="Penjualan Massal"/>
    <s v="Truk"/>
  </r>
  <r>
    <n v="863"/>
    <d v="2018-08-10T00:00:00"/>
    <s v="CT-03"/>
    <x v="2"/>
    <s v="B-10"/>
    <x v="3"/>
    <n v="1628"/>
    <n v="375000"/>
    <n v="610500000"/>
    <n v="122100000"/>
    <n v="488400000"/>
    <s v="Penjualan Massal"/>
    <s v="Truk"/>
  </r>
  <r>
    <n v="864"/>
    <d v="2018-08-10T00:00:00"/>
    <s v="AN-02"/>
    <x v="1"/>
    <s v="P-10"/>
    <x v="0"/>
    <n v="614"/>
    <n v="185000"/>
    <n v="113590000"/>
    <n v="22718000"/>
    <n v="90872000"/>
    <s v="Penjualan Massal"/>
    <s v="Truk"/>
  </r>
  <r>
    <n v="865"/>
    <d v="2018-08-10T00:00:00"/>
    <s v="NF-01"/>
    <x v="0"/>
    <s v="B-05"/>
    <x v="2"/>
    <n v="1713"/>
    <n v="200000"/>
    <n v="342600000"/>
    <n v="68520000"/>
    <n v="274080000"/>
    <s v="Penjualan Massal"/>
    <s v="Truk"/>
  </r>
  <r>
    <n v="866"/>
    <d v="2018-08-10T00:00:00"/>
    <s v="AN-02"/>
    <x v="1"/>
    <s v="B-10"/>
    <x v="3"/>
    <n v="1029"/>
    <n v="375000"/>
    <n v="385875000"/>
    <n v="77175000"/>
    <n v="308700000"/>
    <s v="Penjualan Massal"/>
    <s v="Truk"/>
  </r>
  <r>
    <n v="867"/>
    <d v="2018-08-10T00:00:00"/>
    <s v="NF-01"/>
    <x v="0"/>
    <s v="B-10"/>
    <x v="3"/>
    <n v="1747"/>
    <n v="375000"/>
    <n v="655125000"/>
    <n v="131025000"/>
    <n v="524100000"/>
    <s v="Penjualan Massal"/>
    <s v="Truk"/>
  </r>
  <r>
    <n v="868"/>
    <d v="2018-08-10T00:00:00"/>
    <s v="CT-03"/>
    <x v="2"/>
    <s v="B-10"/>
    <x v="3"/>
    <n v="367"/>
    <n v="375000"/>
    <n v="137625000"/>
    <n v="13762500"/>
    <n v="123862500"/>
    <s v="Penjualan Massal"/>
    <s v="Truk"/>
  </r>
  <r>
    <n v="869"/>
    <d v="2018-08-10T00:00:00"/>
    <s v="AN-02"/>
    <x v="1"/>
    <s v="B-05"/>
    <x v="2"/>
    <n v="1241"/>
    <n v="200000"/>
    <n v="248200000"/>
    <n v="49640000"/>
    <n v="198560000"/>
    <s v="Penjualan Massal"/>
    <s v="Truk"/>
  </r>
  <r>
    <n v="870"/>
    <d v="2018-08-10T00:00:00"/>
    <s v="NF-01"/>
    <x v="0"/>
    <s v="B-10"/>
    <x v="3"/>
    <n v="1400"/>
    <n v="375000"/>
    <n v="525000000"/>
    <n v="105000000"/>
    <n v="420000000"/>
    <s v="Penjualan Massal"/>
    <s v="Truk"/>
  </r>
  <r>
    <n v="871"/>
    <d v="2018-08-10T00:00:00"/>
    <s v="NF-01"/>
    <x v="0"/>
    <s v="B-10"/>
    <x v="3"/>
    <n v="1771"/>
    <n v="375000"/>
    <n v="664125000"/>
    <n v="132825000"/>
    <n v="531300000"/>
    <s v="Penjualan Massal"/>
    <s v="Truk"/>
  </r>
  <r>
    <n v="872"/>
    <d v="2018-08-10T00:00:00"/>
    <s v="AN-02"/>
    <x v="1"/>
    <s v="P-10"/>
    <x v="0"/>
    <n v="938"/>
    <n v="185000"/>
    <n v="173530000"/>
    <n v="34706000"/>
    <n v="138824000"/>
    <s v="Penjualan Massal"/>
    <s v="Truk"/>
  </r>
  <r>
    <n v="873"/>
    <d v="2018-08-10T00:00:00"/>
    <s v="NF-01"/>
    <x v="0"/>
    <s v="P-5"/>
    <x v="1"/>
    <n v="1806"/>
    <n v="100000"/>
    <n v="180600000"/>
    <n v="36120000"/>
    <n v="144480000"/>
    <s v="Penjualan Massal"/>
    <s v="Truk"/>
  </r>
  <r>
    <n v="874"/>
    <d v="2018-08-10T00:00:00"/>
    <s v="CT-03"/>
    <x v="2"/>
    <s v="B-10"/>
    <x v="3"/>
    <n v="1683"/>
    <n v="375000"/>
    <n v="631125000"/>
    <n v="126225000"/>
    <n v="504900000"/>
    <s v="Penjualan Massal"/>
    <s v="Truk"/>
  </r>
  <r>
    <n v="875"/>
    <d v="2018-08-10T00:00:00"/>
    <s v="NF-01"/>
    <x v="0"/>
    <s v="P-10"/>
    <x v="0"/>
    <n v="696"/>
    <n v="185000"/>
    <n v="128760000"/>
    <n v="25752000"/>
    <n v="103008000"/>
    <s v="Penjualan Massal"/>
    <s v="Truk"/>
  </r>
  <r>
    <n v="876"/>
    <d v="2018-08-10T00:00:00"/>
    <s v="AN-02"/>
    <x v="1"/>
    <s v="P-10"/>
    <x v="0"/>
    <n v="1495"/>
    <n v="185000"/>
    <n v="276575000"/>
    <n v="55315000"/>
    <n v="221260000"/>
    <s v="Penjualan Massal"/>
    <s v="Truk"/>
  </r>
  <r>
    <n v="877"/>
    <d v="2018-08-10T00:00:00"/>
    <s v="CT-03"/>
    <x v="2"/>
    <s v="P-5"/>
    <x v="1"/>
    <n v="1112"/>
    <n v="100000"/>
    <n v="111200000"/>
    <n v="22240000"/>
    <n v="88960000"/>
    <s v="Penjualan Massal"/>
    <s v="Truk"/>
  </r>
  <r>
    <n v="878"/>
    <d v="2018-08-10T00:00:00"/>
    <s v="CT-03"/>
    <x v="2"/>
    <s v="B-05"/>
    <x v="2"/>
    <n v="1266"/>
    <n v="200000"/>
    <n v="253200000"/>
    <n v="50640000"/>
    <n v="202560000"/>
    <s v="Penjualan Massal"/>
    <s v="Truk"/>
  </r>
  <r>
    <n v="879"/>
    <d v="2018-08-10T00:00:00"/>
    <s v="AN-02"/>
    <x v="1"/>
    <s v="P-10"/>
    <x v="0"/>
    <n v="166"/>
    <n v="185000"/>
    <n v="30710000"/>
    <n v="0"/>
    <n v="30710000"/>
    <s v="Penjualan Biasa"/>
    <s v="Mobil Biasa"/>
  </r>
  <r>
    <n v="880"/>
    <d v="2018-08-10T00:00:00"/>
    <s v="NF-01"/>
    <x v="0"/>
    <s v="B-05"/>
    <x v="2"/>
    <n v="870"/>
    <n v="200000"/>
    <n v="174000000"/>
    <n v="34800000"/>
    <n v="139200000"/>
    <s v="Penjualan Massal"/>
    <s v="Truk"/>
  </r>
  <r>
    <n v="881"/>
    <d v="2018-08-10T00:00:00"/>
    <s v="AN-02"/>
    <x v="1"/>
    <s v="P-5"/>
    <x v="1"/>
    <n v="110"/>
    <n v="100000"/>
    <n v="11000000"/>
    <n v="0"/>
    <n v="11000000"/>
    <s v="Penjualan Biasa"/>
    <s v="Mobil Biasa"/>
  </r>
  <r>
    <n v="882"/>
    <d v="2018-08-10T00:00:00"/>
    <s v="NF-01"/>
    <x v="0"/>
    <s v="P-10"/>
    <x v="0"/>
    <n v="381"/>
    <n v="185000"/>
    <n v="70485000"/>
    <n v="7048500"/>
    <n v="63436500"/>
    <s v="Penjualan Massal"/>
    <s v="Truk"/>
  </r>
  <r>
    <n v="883"/>
    <d v="2018-08-10T00:00:00"/>
    <s v="CT-03"/>
    <x v="2"/>
    <s v="B-05"/>
    <x v="2"/>
    <n v="356"/>
    <n v="200000"/>
    <n v="71200000"/>
    <n v="7120000"/>
    <n v="64080000"/>
    <s v="Penjualan Massal"/>
    <s v="Truk"/>
  </r>
  <r>
    <n v="884"/>
    <d v="2018-08-10T00:00:00"/>
    <s v="AN-02"/>
    <x v="1"/>
    <s v="P-5"/>
    <x v="1"/>
    <n v="1659"/>
    <n v="100000"/>
    <n v="165900000"/>
    <n v="33180000"/>
    <n v="132720000"/>
    <s v="Penjualan Massal"/>
    <s v="Truk"/>
  </r>
  <r>
    <n v="885"/>
    <d v="2018-08-10T00:00:00"/>
    <s v="NF-01"/>
    <x v="0"/>
    <s v="P-10"/>
    <x v="0"/>
    <n v="1791"/>
    <n v="185000"/>
    <n v="331335000"/>
    <n v="66267000"/>
    <n v="265068000"/>
    <s v="Penjualan Massal"/>
    <s v="Truk"/>
  </r>
  <r>
    <n v="886"/>
    <d v="2018-08-10T00:00:00"/>
    <s v="NF-01"/>
    <x v="0"/>
    <s v="P-10"/>
    <x v="0"/>
    <n v="1489"/>
    <n v="185000"/>
    <n v="275465000"/>
    <n v="55093000"/>
    <n v="220372000"/>
    <s v="Penjualan Massal"/>
    <s v="Truk"/>
  </r>
  <r>
    <n v="887"/>
    <d v="2018-08-10T00:00:00"/>
    <s v="AN-02"/>
    <x v="1"/>
    <s v="P-10"/>
    <x v="0"/>
    <n v="1615"/>
    <n v="185000"/>
    <n v="298775000"/>
    <n v="59755000"/>
    <n v="239020000"/>
    <s v="Penjualan Massal"/>
    <s v="Truk"/>
  </r>
  <r>
    <n v="888"/>
    <d v="2018-08-10T00:00:00"/>
    <s v="NF-01"/>
    <x v="0"/>
    <s v="P-10"/>
    <x v="0"/>
    <n v="382"/>
    <n v="185000"/>
    <n v="70670000"/>
    <n v="7067000"/>
    <n v="63603000"/>
    <s v="Penjualan Massal"/>
    <s v="Truk"/>
  </r>
  <r>
    <n v="889"/>
    <d v="2018-08-10T00:00:00"/>
    <s v="CT-03"/>
    <x v="2"/>
    <s v="P-10"/>
    <x v="0"/>
    <n v="687"/>
    <n v="185000"/>
    <n v="127095000"/>
    <n v="25419000"/>
    <n v="101676000"/>
    <s v="Penjualan Massal"/>
    <s v="Truk"/>
  </r>
  <r>
    <n v="890"/>
    <d v="2018-08-10T00:00:00"/>
    <s v="AN-02"/>
    <x v="1"/>
    <s v="P-10"/>
    <x v="0"/>
    <n v="1509"/>
    <n v="185000"/>
    <n v="279165000"/>
    <n v="55833000"/>
    <n v="223332000"/>
    <s v="Penjualan Massal"/>
    <s v="Truk"/>
  </r>
  <r>
    <n v="891"/>
    <d v="2018-08-10T00:00:00"/>
    <s v="NF-01"/>
    <x v="0"/>
    <s v="P-10"/>
    <x v="0"/>
    <n v="592"/>
    <n v="185000"/>
    <n v="109520000"/>
    <n v="21904000"/>
    <n v="87616000"/>
    <s v="Penjualan Massal"/>
    <s v="Truk"/>
  </r>
  <r>
    <n v="892"/>
    <d v="2018-08-10T00:00:00"/>
    <s v="CT-03"/>
    <x v="2"/>
    <s v="P-5"/>
    <x v="1"/>
    <n v="1869"/>
    <n v="100000"/>
    <n v="186900000"/>
    <n v="37380000"/>
    <n v="149520000"/>
    <s v="Penjualan Massal"/>
    <s v="Truk"/>
  </r>
  <r>
    <n v="893"/>
    <d v="2018-08-10T00:00:00"/>
    <s v="NF-01"/>
    <x v="0"/>
    <s v="B-05"/>
    <x v="2"/>
    <n v="968"/>
    <n v="200000"/>
    <n v="193600000"/>
    <n v="38720000"/>
    <n v="154880000"/>
    <s v="Penjualan Massal"/>
    <s v="Truk"/>
  </r>
  <r>
    <n v="894"/>
    <d v="2018-08-10T00:00:00"/>
    <s v="AN-02"/>
    <x v="1"/>
    <s v="P-10"/>
    <x v="0"/>
    <n v="577"/>
    <n v="185000"/>
    <n v="106745000"/>
    <n v="21349000"/>
    <n v="85396000"/>
    <s v="Penjualan Massal"/>
    <s v="Truk"/>
  </r>
  <r>
    <n v="895"/>
    <d v="2018-08-10T00:00:00"/>
    <s v="CT-03"/>
    <x v="2"/>
    <s v="B-10"/>
    <x v="3"/>
    <n v="1353"/>
    <n v="375000"/>
    <n v="507375000"/>
    <n v="101475000"/>
    <n v="405900000"/>
    <s v="Penjualan Massal"/>
    <s v="Truk"/>
  </r>
  <r>
    <n v="896"/>
    <d v="2018-08-10T00:00:00"/>
    <s v="CT-03"/>
    <x v="2"/>
    <s v="B-10"/>
    <x v="3"/>
    <n v="1612"/>
    <n v="375000"/>
    <n v="604500000"/>
    <n v="120900000"/>
    <n v="483600000"/>
    <s v="Penjualan Massal"/>
    <s v="Truk"/>
  </r>
  <r>
    <n v="897"/>
    <d v="2018-08-10T00:00:00"/>
    <s v="AN-02"/>
    <x v="1"/>
    <s v="P-10"/>
    <x v="0"/>
    <n v="873"/>
    <n v="185000"/>
    <n v="161505000"/>
    <n v="32301000"/>
    <n v="129204000"/>
    <s v="Penjualan Massal"/>
    <s v="Truk"/>
  </r>
  <r>
    <n v="898"/>
    <d v="2018-08-10T00:00:00"/>
    <s v="NF-01"/>
    <x v="0"/>
    <s v="B-05"/>
    <x v="2"/>
    <n v="860"/>
    <n v="200000"/>
    <n v="172000000"/>
    <n v="34400000"/>
    <n v="137600000"/>
    <s v="Penjualan Massal"/>
    <s v="Truk"/>
  </r>
  <r>
    <n v="899"/>
    <d v="2018-08-10T00:00:00"/>
    <s v="AN-02"/>
    <x v="1"/>
    <s v="B-10"/>
    <x v="3"/>
    <n v="193"/>
    <n v="375000"/>
    <n v="72375000"/>
    <n v="0"/>
    <n v="72375000"/>
    <s v="Penjualan Biasa"/>
    <s v="Mobil Biasa"/>
  </r>
  <r>
    <n v="900"/>
    <d v="2018-08-10T00:00:00"/>
    <s v="NF-01"/>
    <x v="0"/>
    <s v="B-10"/>
    <x v="3"/>
    <n v="1920"/>
    <n v="375000"/>
    <n v="720000000"/>
    <n v="144000000"/>
    <n v="576000000"/>
    <s v="Penjualan Massal"/>
    <s v="Truk"/>
  </r>
  <r>
    <n v="901"/>
    <d v="2018-08-10T00:00:00"/>
    <s v="CT-03"/>
    <x v="2"/>
    <s v="B-10"/>
    <x v="3"/>
    <n v="99"/>
    <n v="375000"/>
    <n v="37125000"/>
    <n v="0"/>
    <n v="37125000"/>
    <s v="Penjualan Biasa"/>
    <s v="Mobil Biasa"/>
  </r>
  <r>
    <n v="902"/>
    <d v="2018-08-10T00:00:00"/>
    <s v="AN-02"/>
    <x v="1"/>
    <s v="B-05"/>
    <x v="2"/>
    <n v="1322"/>
    <n v="200000"/>
    <n v="264400000"/>
    <n v="52880000"/>
    <n v="211520000"/>
    <s v="Penjualan Massal"/>
    <s v="Truk"/>
  </r>
  <r>
    <n v="903"/>
    <d v="2018-08-10T00:00:00"/>
    <s v="NF-01"/>
    <x v="0"/>
    <s v="B-10"/>
    <x v="3"/>
    <n v="232"/>
    <n v="375000"/>
    <n v="87000000"/>
    <n v="8700000"/>
    <n v="78300000"/>
    <s v="Penjualan Besar"/>
    <s v="Truk Kecil"/>
  </r>
  <r>
    <n v="904"/>
    <d v="2018-08-10T00:00:00"/>
    <s v="NF-01"/>
    <x v="0"/>
    <s v="B-10"/>
    <x v="3"/>
    <n v="1693"/>
    <n v="375000"/>
    <n v="634875000"/>
    <n v="126975000"/>
    <n v="507900000"/>
    <s v="Penjualan Massal"/>
    <s v="Truk"/>
  </r>
  <r>
    <n v="905"/>
    <d v="2018-08-10T00:00:00"/>
    <s v="AN-02"/>
    <x v="1"/>
    <s v="P-10"/>
    <x v="0"/>
    <n v="769"/>
    <n v="185000"/>
    <n v="142265000"/>
    <n v="28453000"/>
    <n v="113812000"/>
    <s v="Penjualan Massal"/>
    <s v="Truk"/>
  </r>
  <r>
    <n v="906"/>
    <d v="2018-08-10T00:00:00"/>
    <s v="NF-01"/>
    <x v="0"/>
    <s v="P-5"/>
    <x v="1"/>
    <n v="1976"/>
    <n v="100000"/>
    <n v="197600000"/>
    <n v="39520000"/>
    <n v="158080000"/>
    <s v="Penjualan Massal"/>
    <s v="Truk"/>
  </r>
  <r>
    <n v="907"/>
    <d v="2018-08-10T00:00:00"/>
    <s v="CT-03"/>
    <x v="2"/>
    <s v="B-10"/>
    <x v="3"/>
    <n v="1511"/>
    <n v="375000"/>
    <n v="566625000"/>
    <n v="113325000"/>
    <n v="453300000"/>
    <s v="Penjualan Massal"/>
    <s v="Truk"/>
  </r>
  <r>
    <n v="908"/>
    <d v="2018-08-10T00:00:00"/>
    <s v="NF-01"/>
    <x v="0"/>
    <s v="P-10"/>
    <x v="0"/>
    <n v="166"/>
    <n v="185000"/>
    <n v="30710000"/>
    <n v="0"/>
    <n v="30710000"/>
    <s v="Penjualan Biasa"/>
    <s v="Mobil Biasa"/>
  </r>
  <r>
    <n v="909"/>
    <d v="2018-08-10T00:00:00"/>
    <s v="AN-02"/>
    <x v="1"/>
    <s v="P-10"/>
    <x v="0"/>
    <n v="1937"/>
    <n v="185000"/>
    <n v="358345000"/>
    <n v="71669000"/>
    <n v="286676000"/>
    <s v="Penjualan Massal"/>
    <s v="Truk"/>
  </r>
  <r>
    <n v="910"/>
    <d v="2018-08-10T00:00:00"/>
    <s v="CT-03"/>
    <x v="2"/>
    <s v="P-5"/>
    <x v="1"/>
    <n v="1200"/>
    <n v="100000"/>
    <n v="120000000"/>
    <n v="24000000"/>
    <n v="96000000"/>
    <s v="Penjualan Massal"/>
    <s v="Truk"/>
  </r>
  <r>
    <n v="911"/>
    <d v="2018-08-10T00:00:00"/>
    <s v="CT-03"/>
    <x v="2"/>
    <s v="B-05"/>
    <x v="2"/>
    <n v="463"/>
    <n v="200000"/>
    <n v="92600000"/>
    <n v="9260000"/>
    <n v="83340000"/>
    <s v="Penjualan Massal"/>
    <s v="Truk"/>
  </r>
  <r>
    <n v="912"/>
    <d v="2018-08-10T00:00:00"/>
    <s v="AN-02"/>
    <x v="1"/>
    <s v="P-10"/>
    <x v="0"/>
    <n v="178"/>
    <n v="185000"/>
    <n v="32930000"/>
    <n v="0"/>
    <n v="32930000"/>
    <s v="Penjualan Biasa"/>
    <s v="Mobil Biasa"/>
  </r>
  <r>
    <n v="913"/>
    <d v="2018-08-10T00:00:00"/>
    <s v="NF-01"/>
    <x v="0"/>
    <s v="B-05"/>
    <x v="2"/>
    <n v="977"/>
    <n v="200000"/>
    <n v="195400000"/>
    <n v="39080000"/>
    <n v="156320000"/>
    <s v="Penjualan Massal"/>
    <s v="Truk"/>
  </r>
  <r>
    <n v="914"/>
    <d v="2018-08-10T00:00:00"/>
    <s v="AN-02"/>
    <x v="1"/>
    <s v="P-5"/>
    <x v="1"/>
    <n v="241"/>
    <n v="100000"/>
    <n v="24100000"/>
    <n v="2410000"/>
    <n v="21690000"/>
    <s v="Penjualan Besar"/>
    <s v="Truk Kecil"/>
  </r>
  <r>
    <n v="915"/>
    <d v="2018-08-10T00:00:00"/>
    <s v="NF-01"/>
    <x v="0"/>
    <s v="P-10"/>
    <x v="0"/>
    <n v="276"/>
    <n v="185000"/>
    <n v="51060000"/>
    <n v="5106000"/>
    <n v="45954000"/>
    <s v="Penjualan Besar"/>
    <s v="Truk Kecil"/>
  </r>
  <r>
    <n v="916"/>
    <d v="2018-08-10T00:00:00"/>
    <s v="CT-03"/>
    <x v="2"/>
    <s v="B-05"/>
    <x v="2"/>
    <n v="1425"/>
    <n v="200000"/>
    <n v="285000000"/>
    <n v="57000000"/>
    <n v="228000000"/>
    <s v="Penjualan Massal"/>
    <s v="Truk"/>
  </r>
  <r>
    <n v="917"/>
    <d v="2018-08-10T00:00:00"/>
    <s v="AN-02"/>
    <x v="1"/>
    <s v="P-5"/>
    <x v="1"/>
    <n v="503"/>
    <n v="100000"/>
    <n v="50300000"/>
    <n v="10060000"/>
    <n v="40240000"/>
    <s v="Penjualan Massal"/>
    <s v="Truk"/>
  </r>
  <r>
    <n v="918"/>
    <d v="2018-08-10T00:00:00"/>
    <s v="NF-01"/>
    <x v="0"/>
    <s v="P-10"/>
    <x v="0"/>
    <n v="974"/>
    <n v="185000"/>
    <n v="180190000"/>
    <n v="36038000"/>
    <n v="144152000"/>
    <s v="Penjualan Massal"/>
    <s v="Truk"/>
  </r>
  <r>
    <n v="919"/>
    <d v="2018-08-10T00:00:00"/>
    <s v="NF-01"/>
    <x v="0"/>
    <s v="P-10"/>
    <x v="0"/>
    <n v="1014"/>
    <n v="185000"/>
    <n v="187590000"/>
    <n v="37518000"/>
    <n v="150072000"/>
    <s v="Penjualan Massal"/>
    <s v="Truk"/>
  </r>
  <r>
    <n v="920"/>
    <d v="2018-08-10T00:00:00"/>
    <s v="AN-02"/>
    <x v="1"/>
    <s v="P-10"/>
    <x v="0"/>
    <n v="1114"/>
    <n v="185000"/>
    <n v="206090000"/>
    <n v="41218000"/>
    <n v="164872000"/>
    <s v="Penjualan Massal"/>
    <s v="Truk"/>
  </r>
  <r>
    <n v="921"/>
    <d v="2018-08-10T00:00:00"/>
    <s v="NF-01"/>
    <x v="0"/>
    <s v="P-10"/>
    <x v="0"/>
    <n v="715"/>
    <n v="185000"/>
    <n v="132275000"/>
    <n v="26455000"/>
    <n v="105820000"/>
    <s v="Penjualan Massal"/>
    <s v="Truk"/>
  </r>
  <r>
    <n v="922"/>
    <d v="2018-08-10T00:00:00"/>
    <s v="AN-02"/>
    <x v="1"/>
    <s v="P-10"/>
    <x v="0"/>
    <n v="760"/>
    <n v="185000"/>
    <n v="140600000"/>
    <n v="28120000"/>
    <n v="112480000"/>
    <s v="Penjualan Massal"/>
    <s v="Truk"/>
  </r>
  <r>
    <n v="923"/>
    <d v="2018-08-10T00:00:00"/>
    <s v="AN-02"/>
    <x v="1"/>
    <s v="P-10"/>
    <x v="0"/>
    <n v="1370"/>
    <n v="185000"/>
    <n v="253450000"/>
    <n v="50690000"/>
    <n v="202760000"/>
    <s v="Penjualan Massal"/>
    <s v="Truk"/>
  </r>
  <r>
    <n v="924"/>
    <d v="2018-08-10T00:00:00"/>
    <s v="NF-01"/>
    <x v="0"/>
    <s v="P-10"/>
    <x v="0"/>
    <n v="1881"/>
    <n v="185000"/>
    <n v="347985000"/>
    <n v="69597000"/>
    <n v="278388000"/>
    <s v="Penjualan Massal"/>
    <s v="Truk"/>
  </r>
  <r>
    <n v="925"/>
    <d v="2018-08-10T00:00:00"/>
    <s v="CT-03"/>
    <x v="2"/>
    <s v="P-5"/>
    <x v="1"/>
    <n v="1465"/>
    <n v="100000"/>
    <n v="146500000"/>
    <n v="29300000"/>
    <n v="117200000"/>
    <s v="Penjualan Massal"/>
    <s v="Truk"/>
  </r>
  <r>
    <n v="926"/>
    <d v="2018-08-10T00:00:00"/>
    <s v="NF-01"/>
    <x v="0"/>
    <s v="B-05"/>
    <x v="2"/>
    <n v="406"/>
    <n v="200000"/>
    <n v="81200000"/>
    <n v="8120000"/>
    <n v="73080000"/>
    <s v="Penjualan Massal"/>
    <s v="Truk"/>
  </r>
  <r>
    <n v="927"/>
    <d v="2018-08-10T00:00:00"/>
    <s v="AN-02"/>
    <x v="1"/>
    <s v="P-10"/>
    <x v="0"/>
    <n v="1978"/>
    <n v="185000"/>
    <n v="365930000"/>
    <n v="73186000"/>
    <n v="292744000"/>
    <s v="Penjualan Massal"/>
    <s v="Truk"/>
  </r>
  <r>
    <n v="928"/>
    <d v="2018-08-10T00:00:00"/>
    <s v="CT-03"/>
    <x v="2"/>
    <s v="B-10"/>
    <x v="3"/>
    <n v="854"/>
    <n v="375000"/>
    <n v="320250000"/>
    <n v="64050000"/>
    <n v="256200000"/>
    <s v="Penjualan Massal"/>
    <s v="Truk"/>
  </r>
  <r>
    <n v="929"/>
    <d v="2018-08-10T00:00:00"/>
    <s v="CT-03"/>
    <x v="2"/>
    <s v="B-10"/>
    <x v="3"/>
    <n v="1498"/>
    <n v="375000"/>
    <n v="561750000"/>
    <n v="112350000"/>
    <n v="449400000"/>
    <s v="Penjualan Massal"/>
    <s v="Truk"/>
  </r>
  <r>
    <n v="930"/>
    <d v="2018-08-10T00:00:00"/>
    <s v="AN-02"/>
    <x v="1"/>
    <s v="P-10"/>
    <x v="0"/>
    <n v="1939"/>
    <n v="185000"/>
    <n v="358715000"/>
    <n v="71743000"/>
    <n v="286972000"/>
    <s v="Penjualan Massal"/>
    <s v="Truk"/>
  </r>
  <r>
    <n v="931"/>
    <d v="2018-08-10T00:00:00"/>
    <s v="NF-01"/>
    <x v="0"/>
    <s v="B-05"/>
    <x v="2"/>
    <n v="323"/>
    <n v="200000"/>
    <n v="64600000"/>
    <n v="6460000"/>
    <n v="58140000"/>
    <s v="Penjualan Massal"/>
    <s v="Truk"/>
  </r>
  <r>
    <n v="932"/>
    <d v="2018-08-10T00:00:00"/>
    <s v="AN-02"/>
    <x v="1"/>
    <s v="B-10"/>
    <x v="3"/>
    <n v="6"/>
    <n v="375000"/>
    <n v="2250000"/>
    <n v="0"/>
    <n v="2250000"/>
    <s v="Penjualan Biasa"/>
    <s v="Mobil Biasa"/>
  </r>
  <r>
    <n v="933"/>
    <d v="2018-08-10T00:00:00"/>
    <s v="NF-01"/>
    <x v="0"/>
    <s v="B-10"/>
    <x v="3"/>
    <n v="356"/>
    <n v="375000"/>
    <n v="133500000"/>
    <n v="13350000"/>
    <n v="120150000"/>
    <s v="Penjualan Massal"/>
    <s v="Truk"/>
  </r>
  <r>
    <n v="934"/>
    <d v="2018-08-10T00:00:00"/>
    <s v="CT-03"/>
    <x v="2"/>
    <s v="B-10"/>
    <x v="3"/>
    <n v="528"/>
    <n v="375000"/>
    <n v="198000000"/>
    <n v="39600000"/>
    <n v="158400000"/>
    <s v="Penjualan Massal"/>
    <s v="Truk"/>
  </r>
  <r>
    <n v="935"/>
    <d v="2018-08-10T00:00:00"/>
    <s v="AN-02"/>
    <x v="1"/>
    <s v="B-05"/>
    <x v="2"/>
    <n v="639"/>
    <n v="200000"/>
    <n v="127800000"/>
    <n v="25560000"/>
    <n v="102240000"/>
    <s v="Penjualan Massal"/>
    <s v="Truk"/>
  </r>
  <r>
    <n v="936"/>
    <d v="2018-08-10T00:00:00"/>
    <s v="NF-01"/>
    <x v="0"/>
    <s v="B-10"/>
    <x v="3"/>
    <n v="490"/>
    <n v="375000"/>
    <n v="183750000"/>
    <n v="18375000"/>
    <n v="165375000"/>
    <s v="Penjualan Massal"/>
    <s v="Truk"/>
  </r>
  <r>
    <n v="937"/>
    <d v="2018-08-10T00:00:00"/>
    <s v="NF-01"/>
    <x v="0"/>
    <s v="B-10"/>
    <x v="3"/>
    <n v="679"/>
    <n v="375000"/>
    <n v="254625000"/>
    <n v="50925000"/>
    <n v="203700000"/>
    <s v="Penjualan Massal"/>
    <s v="Truk"/>
  </r>
  <r>
    <n v="938"/>
    <d v="2018-08-10T00:00:00"/>
    <s v="AN-02"/>
    <x v="1"/>
    <s v="P-10"/>
    <x v="0"/>
    <n v="1497"/>
    <n v="185000"/>
    <n v="276945000"/>
    <n v="55389000"/>
    <n v="221556000"/>
    <s v="Penjualan Massal"/>
    <s v="Truk"/>
  </r>
  <r>
    <n v="939"/>
    <d v="2018-08-10T00:00:00"/>
    <s v="NF-01"/>
    <x v="0"/>
    <s v="P-5"/>
    <x v="1"/>
    <n v="91"/>
    <n v="100000"/>
    <n v="9100000"/>
    <n v="0"/>
    <n v="9100000"/>
    <s v="Penjualan Biasa"/>
    <s v="Mobil Biasa"/>
  </r>
  <r>
    <n v="940"/>
    <d v="2018-08-10T00:00:00"/>
    <s v="CT-03"/>
    <x v="2"/>
    <s v="B-10"/>
    <x v="3"/>
    <n v="1336"/>
    <n v="375000"/>
    <n v="501000000"/>
    <n v="100200000"/>
    <n v="400800000"/>
    <s v="Penjualan Massal"/>
    <s v="Truk"/>
  </r>
  <r>
    <n v="941"/>
    <d v="2018-08-10T00:00:00"/>
    <s v="NF-01"/>
    <x v="0"/>
    <s v="P-10"/>
    <x v="0"/>
    <n v="1552"/>
    <n v="185000"/>
    <n v="287120000"/>
    <n v="57424000"/>
    <n v="229696000"/>
    <s v="Penjualan Massal"/>
    <s v="Truk"/>
  </r>
  <r>
    <n v="942"/>
    <d v="2018-08-10T00:00:00"/>
    <s v="AN-02"/>
    <x v="1"/>
    <s v="P-10"/>
    <x v="0"/>
    <n v="1156"/>
    <n v="185000"/>
    <n v="213860000"/>
    <n v="42772000"/>
    <n v="171088000"/>
    <s v="Penjualan Massal"/>
    <s v="Truk"/>
  </r>
  <r>
    <n v="943"/>
    <d v="2018-08-10T00:00:00"/>
    <s v="CT-03"/>
    <x v="2"/>
    <s v="P-5"/>
    <x v="1"/>
    <n v="891"/>
    <n v="100000"/>
    <n v="89100000"/>
    <n v="17820000"/>
    <n v="71280000"/>
    <s v="Penjualan Massal"/>
    <s v="Truk"/>
  </r>
  <r>
    <n v="944"/>
    <d v="2018-08-10T00:00:00"/>
    <s v="CT-03"/>
    <x v="2"/>
    <s v="B-05"/>
    <x v="2"/>
    <n v="1230"/>
    <n v="200000"/>
    <n v="246000000"/>
    <n v="49200000"/>
    <n v="196800000"/>
    <s v="Penjualan Massal"/>
    <s v="Truk"/>
  </r>
  <r>
    <n v="945"/>
    <d v="2018-08-10T00:00:00"/>
    <s v="AN-02"/>
    <x v="1"/>
    <s v="P-10"/>
    <x v="0"/>
    <n v="1131"/>
    <n v="185000"/>
    <n v="209235000"/>
    <n v="41847000"/>
    <n v="167388000"/>
    <s v="Penjualan Massal"/>
    <s v="Truk"/>
  </r>
  <r>
    <n v="946"/>
    <d v="2018-08-10T00:00:00"/>
    <s v="NF-01"/>
    <x v="0"/>
    <s v="B-05"/>
    <x v="2"/>
    <n v="1293"/>
    <n v="200000"/>
    <n v="258600000"/>
    <n v="51720000"/>
    <n v="206880000"/>
    <s v="Penjualan Massal"/>
    <s v="Truk"/>
  </r>
  <r>
    <n v="947"/>
    <d v="2018-08-10T00:00:00"/>
    <s v="AN-02"/>
    <x v="1"/>
    <s v="P-5"/>
    <x v="1"/>
    <n v="1839"/>
    <n v="100000"/>
    <n v="183900000"/>
    <n v="36780000"/>
    <n v="147120000"/>
    <s v="Penjualan Massal"/>
    <s v="Truk"/>
  </r>
  <r>
    <n v="948"/>
    <d v="2018-08-10T00:00:00"/>
    <s v="NF-01"/>
    <x v="0"/>
    <s v="P-10"/>
    <x v="0"/>
    <n v="1788"/>
    <n v="185000"/>
    <n v="330780000"/>
    <n v="66156000"/>
    <n v="264624000"/>
    <s v="Penjualan Massal"/>
    <s v="Truk"/>
  </r>
  <r>
    <n v="949"/>
    <d v="2018-08-10T00:00:00"/>
    <s v="CT-03"/>
    <x v="2"/>
    <s v="B-05"/>
    <x v="2"/>
    <n v="351"/>
    <n v="200000"/>
    <n v="70200000"/>
    <n v="7020000"/>
    <n v="63180000"/>
    <s v="Penjualan Massal"/>
    <s v="Truk"/>
  </r>
  <r>
    <n v="950"/>
    <d v="2018-08-10T00:00:00"/>
    <s v="AN-02"/>
    <x v="1"/>
    <s v="P-5"/>
    <x v="1"/>
    <n v="970"/>
    <n v="100000"/>
    <n v="97000000"/>
    <n v="19400000"/>
    <n v="77600000"/>
    <s v="Penjualan Massal"/>
    <s v="Truk"/>
  </r>
  <r>
    <n v="951"/>
    <d v="2018-08-10T00:00:00"/>
    <s v="NF-01"/>
    <x v="0"/>
    <s v="P-10"/>
    <x v="0"/>
    <n v="623"/>
    <n v="185000"/>
    <n v="115255000"/>
    <n v="23051000"/>
    <n v="92204000"/>
    <s v="Penjualan Massal"/>
    <s v="Truk"/>
  </r>
  <r>
    <n v="952"/>
    <d v="2018-08-10T00:00:00"/>
    <s v="NF-01"/>
    <x v="0"/>
    <s v="P-10"/>
    <x v="0"/>
    <n v="738"/>
    <n v="185000"/>
    <n v="136530000"/>
    <n v="27306000"/>
    <n v="109224000"/>
    <s v="Penjualan Massal"/>
    <s v="Truk"/>
  </r>
  <r>
    <n v="953"/>
    <d v="2018-08-10T00:00:00"/>
    <s v="AN-02"/>
    <x v="1"/>
    <s v="P-10"/>
    <x v="0"/>
    <n v="793"/>
    <n v="185000"/>
    <n v="146705000"/>
    <n v="29341000"/>
    <n v="117364000"/>
    <s v="Penjualan Massal"/>
    <s v="Truk"/>
  </r>
  <r>
    <n v="954"/>
    <d v="2018-08-10T00:00:00"/>
    <s v="NF-01"/>
    <x v="0"/>
    <s v="P-10"/>
    <x v="0"/>
    <n v="947"/>
    <n v="185000"/>
    <n v="175195000"/>
    <n v="35039000"/>
    <n v="140156000"/>
    <s v="Penjualan Massal"/>
    <s v="Truk"/>
  </r>
  <r>
    <n v="955"/>
    <d v="2018-08-10T00:00:00"/>
    <s v="AN-02"/>
    <x v="1"/>
    <s v="P-10"/>
    <x v="0"/>
    <n v="414"/>
    <n v="185000"/>
    <n v="76590000"/>
    <n v="7659000"/>
    <n v="68931000"/>
    <s v="Penjualan Massal"/>
    <s v="Truk"/>
  </r>
  <r>
    <n v="956"/>
    <d v="2018-08-10T00:00:00"/>
    <s v="AN-02"/>
    <x v="1"/>
    <s v="P-10"/>
    <x v="0"/>
    <n v="1767"/>
    <n v="185000"/>
    <n v="326895000"/>
    <n v="65379000"/>
    <n v="261516000"/>
    <s v="Penjualan Massal"/>
    <s v="Truk"/>
  </r>
  <r>
    <n v="957"/>
    <d v="2018-08-10T00:00:00"/>
    <s v="NF-01"/>
    <x v="0"/>
    <s v="P-10"/>
    <x v="0"/>
    <n v="147"/>
    <n v="185000"/>
    <n v="27195000"/>
    <n v="0"/>
    <n v="27195000"/>
    <s v="Penjualan Biasa"/>
    <s v="Mobil Biasa"/>
  </r>
  <r>
    <n v="958"/>
    <d v="2018-08-10T00:00:00"/>
    <s v="CT-03"/>
    <x v="2"/>
    <s v="P-5"/>
    <x v="1"/>
    <n v="950"/>
    <n v="100000"/>
    <n v="95000000"/>
    <n v="19000000"/>
    <n v="76000000"/>
    <s v="Penjualan Massal"/>
    <s v="Truk"/>
  </r>
  <r>
    <n v="959"/>
    <d v="2018-08-10T00:00:00"/>
    <s v="NF-01"/>
    <x v="0"/>
    <s v="B-05"/>
    <x v="2"/>
    <n v="990"/>
    <n v="200000"/>
    <n v="198000000"/>
    <n v="39600000"/>
    <n v="158400000"/>
    <s v="Penjualan Massal"/>
    <s v="Truk"/>
  </r>
  <r>
    <n v="960"/>
    <d v="2018-08-10T00:00:00"/>
    <s v="AN-02"/>
    <x v="1"/>
    <s v="P-10"/>
    <x v="0"/>
    <n v="722"/>
    <n v="185000"/>
    <n v="133570000"/>
    <n v="26714000"/>
    <n v="106856000"/>
    <s v="Penjualan Massal"/>
    <s v="Truk"/>
  </r>
  <r>
    <n v="961"/>
    <d v="2018-08-10T00:00:00"/>
    <s v="CT-03"/>
    <x v="2"/>
    <s v="B-10"/>
    <x v="3"/>
    <n v="56"/>
    <n v="375000"/>
    <n v="21000000"/>
    <n v="0"/>
    <n v="21000000"/>
    <s v="Penjualan Biasa"/>
    <s v="Mobil Biasa"/>
  </r>
  <r>
    <n v="962"/>
    <d v="2018-08-10T00:00:00"/>
    <s v="CT-03"/>
    <x v="2"/>
    <s v="B-10"/>
    <x v="3"/>
    <n v="672"/>
    <n v="375000"/>
    <n v="252000000"/>
    <n v="50400000"/>
    <n v="201600000"/>
    <s v="Penjualan Massal"/>
    <s v="Truk"/>
  </r>
  <r>
    <n v="963"/>
    <d v="2018-08-10T00:00:00"/>
    <s v="AN-02"/>
    <x v="1"/>
    <s v="P-10"/>
    <x v="0"/>
    <n v="153"/>
    <n v="185000"/>
    <n v="28305000"/>
    <n v="0"/>
    <n v="28305000"/>
    <s v="Penjualan Biasa"/>
    <s v="Mobil Biasa"/>
  </r>
  <r>
    <n v="964"/>
    <d v="2018-08-10T00:00:00"/>
    <s v="NF-01"/>
    <x v="0"/>
    <s v="B-05"/>
    <x v="2"/>
    <n v="1649"/>
    <n v="200000"/>
    <n v="329800000"/>
    <n v="65960000"/>
    <n v="263840000"/>
    <s v="Penjualan Massal"/>
    <s v="Truk"/>
  </r>
  <r>
    <n v="965"/>
    <d v="2018-08-10T00:00:00"/>
    <s v="AN-02"/>
    <x v="1"/>
    <s v="B-10"/>
    <x v="3"/>
    <n v="568"/>
    <n v="375000"/>
    <n v="213000000"/>
    <n v="42600000"/>
    <n v="170400000"/>
    <s v="Penjualan Massal"/>
    <s v="Truk"/>
  </r>
  <r>
    <n v="966"/>
    <d v="2018-08-10T00:00:00"/>
    <s v="NF-01"/>
    <x v="0"/>
    <s v="B-10"/>
    <x v="3"/>
    <n v="385"/>
    <n v="375000"/>
    <n v="144375000"/>
    <n v="14437500"/>
    <n v="129937500"/>
    <s v="Penjualan Massal"/>
    <s v="Truk"/>
  </r>
  <r>
    <n v="967"/>
    <d v="2018-08-10T00:00:00"/>
    <s v="CT-03"/>
    <x v="2"/>
    <s v="B-10"/>
    <x v="3"/>
    <n v="245"/>
    <n v="375000"/>
    <n v="91875000"/>
    <n v="9187500"/>
    <n v="82687500"/>
    <s v="Penjualan Besar"/>
    <s v="Truk Kecil"/>
  </r>
  <r>
    <n v="968"/>
    <d v="2018-08-10T00:00:00"/>
    <s v="AN-02"/>
    <x v="1"/>
    <s v="B-05"/>
    <x v="2"/>
    <n v="875"/>
    <n v="200000"/>
    <n v="175000000"/>
    <n v="35000000"/>
    <n v="140000000"/>
    <s v="Penjualan Massal"/>
    <s v="Truk"/>
  </r>
  <r>
    <n v="969"/>
    <d v="2018-08-10T00:00:00"/>
    <s v="NF-01"/>
    <x v="0"/>
    <s v="B-10"/>
    <x v="3"/>
    <n v="1604"/>
    <n v="375000"/>
    <n v="601500000"/>
    <n v="120300000"/>
    <n v="481200000"/>
    <s v="Penjualan Massal"/>
    <s v="Truk"/>
  </r>
  <r>
    <n v="970"/>
    <d v="2018-08-10T00:00:00"/>
    <s v="NF-01"/>
    <x v="0"/>
    <s v="B-10"/>
    <x v="3"/>
    <n v="1830"/>
    <n v="375000"/>
    <n v="686250000"/>
    <n v="137250000"/>
    <n v="549000000"/>
    <s v="Penjualan Massal"/>
    <s v="Truk"/>
  </r>
  <r>
    <n v="971"/>
    <d v="2018-08-10T00:00:00"/>
    <s v="AN-02"/>
    <x v="1"/>
    <s v="P-10"/>
    <x v="0"/>
    <n v="1811"/>
    <n v="185000"/>
    <n v="335035000"/>
    <n v="67007000"/>
    <n v="268028000"/>
    <s v="Penjualan Massal"/>
    <s v="Truk"/>
  </r>
  <r>
    <n v="972"/>
    <d v="2018-08-10T00:00:00"/>
    <s v="NF-01"/>
    <x v="0"/>
    <s v="P-5"/>
    <x v="1"/>
    <n v="1360"/>
    <n v="100000"/>
    <n v="136000000"/>
    <n v="27200000"/>
    <n v="108800000"/>
    <s v="Penjualan Massal"/>
    <s v="Truk"/>
  </r>
  <r>
    <n v="973"/>
    <d v="2018-08-10T00:00:00"/>
    <s v="CT-03"/>
    <x v="2"/>
    <s v="B-10"/>
    <x v="3"/>
    <n v="275"/>
    <n v="375000"/>
    <n v="103125000"/>
    <n v="10312500"/>
    <n v="92812500"/>
    <s v="Penjualan Besar"/>
    <s v="Truk Kecil"/>
  </r>
  <r>
    <n v="974"/>
    <d v="2018-08-10T00:00:00"/>
    <s v="NF-01"/>
    <x v="0"/>
    <s v="P-10"/>
    <x v="0"/>
    <n v="1909"/>
    <n v="185000"/>
    <n v="353165000"/>
    <n v="70633000"/>
    <n v="282532000"/>
    <s v="Penjualan Massal"/>
    <s v="Truk"/>
  </r>
  <r>
    <n v="975"/>
    <d v="2018-08-10T00:00:00"/>
    <s v="AN-02"/>
    <x v="1"/>
    <s v="P-10"/>
    <x v="0"/>
    <n v="1694"/>
    <n v="185000"/>
    <n v="313390000"/>
    <n v="62678000"/>
    <n v="250712000"/>
    <s v="Penjualan Massal"/>
    <s v="Truk"/>
  </r>
  <r>
    <n v="976"/>
    <d v="2018-08-10T00:00:00"/>
    <s v="CT-03"/>
    <x v="2"/>
    <s v="P-5"/>
    <x v="1"/>
    <n v="133"/>
    <n v="100000"/>
    <n v="13300000"/>
    <n v="0"/>
    <n v="13300000"/>
    <s v="Penjualan Biasa"/>
    <s v="Mobil Biasa"/>
  </r>
  <r>
    <n v="977"/>
    <d v="2018-08-10T00:00:00"/>
    <s v="CT-03"/>
    <x v="2"/>
    <s v="B-05"/>
    <x v="2"/>
    <n v="124"/>
    <n v="200000"/>
    <n v="24800000"/>
    <n v="0"/>
    <n v="24800000"/>
    <s v="Penjualan Biasa"/>
    <s v="Mobil Biasa"/>
  </r>
  <r>
    <n v="978"/>
    <d v="2018-08-10T00:00:00"/>
    <s v="AN-02"/>
    <x v="1"/>
    <s v="P-10"/>
    <x v="0"/>
    <n v="987"/>
    <n v="185000"/>
    <n v="182595000"/>
    <n v="36519000"/>
    <n v="146076000"/>
    <s v="Penjualan Massal"/>
    <s v="Truk"/>
  </r>
  <r>
    <n v="979"/>
    <d v="2018-08-10T00:00:00"/>
    <s v="NF-01"/>
    <x v="0"/>
    <s v="B-05"/>
    <x v="2"/>
    <n v="1082"/>
    <n v="200000"/>
    <n v="216400000"/>
    <n v="43280000"/>
    <n v="173120000"/>
    <s v="Penjualan Massal"/>
    <s v="Truk"/>
  </r>
  <r>
    <n v="980"/>
    <d v="2018-08-10T00:00:00"/>
    <s v="AN-02"/>
    <x v="1"/>
    <s v="P-5"/>
    <x v="1"/>
    <n v="569"/>
    <n v="100000"/>
    <n v="56900000"/>
    <n v="11380000"/>
    <n v="45520000"/>
    <s v="Penjualan Massal"/>
    <s v="Truk"/>
  </r>
  <r>
    <n v="981"/>
    <d v="2018-08-10T00:00:00"/>
    <s v="NF-01"/>
    <x v="0"/>
    <s v="P-10"/>
    <x v="0"/>
    <n v="618"/>
    <n v="185000"/>
    <n v="114330000"/>
    <n v="22866000"/>
    <n v="91464000"/>
    <s v="Penjualan Massal"/>
    <s v="Truk"/>
  </r>
  <r>
    <n v="982"/>
    <d v="2018-08-10T00:00:00"/>
    <s v="CT-03"/>
    <x v="2"/>
    <s v="B-05"/>
    <x v="2"/>
    <n v="481"/>
    <n v="200000"/>
    <n v="96200000"/>
    <n v="9620000"/>
    <n v="86580000"/>
    <s v="Penjualan Massal"/>
    <s v="Truk"/>
  </r>
  <r>
    <n v="983"/>
    <d v="2018-08-10T00:00:00"/>
    <s v="AN-02"/>
    <x v="1"/>
    <s v="P-5"/>
    <x v="1"/>
    <n v="1847"/>
    <n v="100000"/>
    <n v="184700000"/>
    <n v="36940000"/>
    <n v="147760000"/>
    <s v="Penjualan Massal"/>
    <s v="Truk"/>
  </r>
  <r>
    <n v="984"/>
    <d v="2018-08-10T00:00:00"/>
    <s v="NF-01"/>
    <x v="0"/>
    <s v="P-10"/>
    <x v="0"/>
    <n v="299"/>
    <n v="185000"/>
    <n v="55315000"/>
    <n v="5531500"/>
    <n v="49783500"/>
    <s v="Penjualan Besar"/>
    <s v="Truk Kecil"/>
  </r>
  <r>
    <n v="985"/>
    <d v="2018-08-10T00:00:00"/>
    <s v="NF-01"/>
    <x v="0"/>
    <s v="P-10"/>
    <x v="0"/>
    <n v="1433"/>
    <n v="185000"/>
    <n v="265105000"/>
    <n v="53021000"/>
    <n v="212084000"/>
    <s v="Penjualan Massal"/>
    <s v="Truk"/>
  </r>
  <r>
    <n v="986"/>
    <d v="2018-08-10T00:00:00"/>
    <s v="AN-02"/>
    <x v="1"/>
    <s v="P-10"/>
    <x v="0"/>
    <n v="129"/>
    <n v="185000"/>
    <n v="23865000"/>
    <n v="0"/>
    <n v="23865000"/>
    <s v="Penjualan Biasa"/>
    <s v="Mobil Biasa"/>
  </r>
  <r>
    <n v="987"/>
    <d v="2018-08-10T00:00:00"/>
    <s v="NF-01"/>
    <x v="0"/>
    <s v="P-10"/>
    <x v="0"/>
    <n v="575"/>
    <n v="185000"/>
    <n v="106375000"/>
    <n v="21275000"/>
    <n v="85100000"/>
    <s v="Penjualan Massal"/>
    <s v="Truk"/>
  </r>
  <r>
    <n v="988"/>
    <d v="2018-08-10T00:00:00"/>
    <s v="AN-02"/>
    <x v="1"/>
    <s v="P-10"/>
    <x v="0"/>
    <n v="354"/>
    <n v="185000"/>
    <n v="65490000"/>
    <n v="6549000"/>
    <n v="58941000"/>
    <s v="Penjualan Massal"/>
    <s v="Truk"/>
  </r>
  <r>
    <n v="989"/>
    <d v="2018-08-10T00:00:00"/>
    <s v="AN-02"/>
    <x v="1"/>
    <s v="P-5"/>
    <x v="1"/>
    <n v="1516"/>
    <n v="100000"/>
    <n v="151600000"/>
    <n v="30320000"/>
    <n v="121280000"/>
    <s v="Penjualan Massal"/>
    <s v="Truk"/>
  </r>
  <r>
    <n v="990"/>
    <d v="2018-08-10T00:00:00"/>
    <s v="NF-01"/>
    <x v="0"/>
    <s v="P-10"/>
    <x v="0"/>
    <n v="1913"/>
    <n v="185000"/>
    <n v="353905000"/>
    <n v="70781000"/>
    <n v="283124000"/>
    <s v="Penjualan Massal"/>
    <s v="Truk"/>
  </r>
  <r>
    <n v="991"/>
    <d v="2018-08-10T00:00:00"/>
    <s v="NF-01"/>
    <x v="0"/>
    <s v="P-10"/>
    <x v="0"/>
    <n v="968"/>
    <n v="185000"/>
    <n v="179080000"/>
    <n v="35816000"/>
    <n v="143264000"/>
    <s v="Penjualan Massal"/>
    <s v="Truk"/>
  </r>
  <r>
    <n v="992"/>
    <d v="2018-08-10T00:00:00"/>
    <s v="AN-02"/>
    <x v="1"/>
    <s v="P-10"/>
    <x v="0"/>
    <n v="1997"/>
    <n v="185000"/>
    <n v="369445000"/>
    <n v="73889000"/>
    <n v="295556000"/>
    <s v="Penjualan Massal"/>
    <s v="Truk"/>
  </r>
  <r>
    <n v="993"/>
    <d v="2018-08-10T00:00:00"/>
    <s v="NF-01"/>
    <x v="0"/>
    <s v="P-10"/>
    <x v="0"/>
    <n v="1502"/>
    <n v="185000"/>
    <n v="277870000"/>
    <n v="55574000"/>
    <n v="222296000"/>
    <s v="Penjualan Massal"/>
    <s v="Truk"/>
  </r>
  <r>
    <n v="994"/>
    <d v="2018-08-10T00:00:00"/>
    <s v="AN-02"/>
    <x v="1"/>
    <s v="P-10"/>
    <x v="0"/>
    <n v="1540"/>
    <n v="185000"/>
    <n v="284900000"/>
    <n v="56980000"/>
    <n v="227920000"/>
    <s v="Penjualan Massal"/>
    <s v="Truk"/>
  </r>
  <r>
    <n v="995"/>
    <d v="2018-08-10T00:00:00"/>
    <s v="NF-01"/>
    <x v="0"/>
    <s v="P-10"/>
    <x v="0"/>
    <n v="1228"/>
    <n v="185000"/>
    <n v="227180000"/>
    <n v="45436000"/>
    <n v="181744000"/>
    <s v="Penjualan Massal"/>
    <s v="Truk"/>
  </r>
  <r>
    <n v="996"/>
    <d v="2018-08-10T00:00:00"/>
    <s v="AN-02"/>
    <x v="1"/>
    <s v="P-10"/>
    <x v="0"/>
    <n v="273"/>
    <n v="185000"/>
    <n v="50505000"/>
    <n v="5050500"/>
    <n v="45454500"/>
    <s v="Penjualan Besar"/>
    <s v="Truk Kec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42:S48" firstHeaderRow="1" firstDataRow="2" firstDataCol="1"/>
  <pivotFields count="13">
    <pivotField showAll="0"/>
    <pivotField numFmtId="16"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dataField="1" numFmtId="1" showAll="0"/>
    <pivotField numFmtId="165" showAll="0"/>
    <pivotField numFmtId="165" showAll="0"/>
    <pivotField numFmtId="164" showAll="0"/>
    <pivotField numFmtId="165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Qty" fld="6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906"/>
  <sheetViews>
    <sheetView tabSelected="1" zoomScale="95" zoomScaleNormal="95" workbookViewId="0">
      <selection activeCell="J5" sqref="J5"/>
    </sheetView>
  </sheetViews>
  <sheetFormatPr defaultRowHeight="15" x14ac:dyDescent="0.25"/>
  <cols>
    <col min="1" max="1" width="8.42578125" bestFit="1" customWidth="1"/>
    <col min="2" max="2" width="12.7109375" bestFit="1" customWidth="1"/>
    <col min="3" max="3" width="20.28515625" bestFit="1" customWidth="1"/>
    <col min="4" max="4" width="20.7109375" bestFit="1" customWidth="1"/>
    <col min="5" max="5" width="17.42578125" bestFit="1" customWidth="1"/>
    <col min="6" max="6" width="17.85546875" bestFit="1" customWidth="1"/>
    <col min="7" max="7" width="9.140625" bestFit="1" customWidth="1"/>
    <col min="8" max="8" width="17.85546875" bestFit="1" customWidth="1"/>
    <col min="9" max="9" width="19.85546875" bestFit="1" customWidth="1"/>
    <col min="10" max="10" width="18.5703125" style="2" bestFit="1" customWidth="1"/>
    <col min="11" max="11" width="20.85546875" bestFit="1" customWidth="1"/>
    <col min="12" max="12" width="22.5703125" customWidth="1"/>
    <col min="13" max="13" width="23.85546875" bestFit="1" customWidth="1"/>
    <col min="15" max="15" width="13.42578125" customWidth="1"/>
    <col min="16" max="16" width="16.42578125" customWidth="1"/>
    <col min="17" max="17" width="12.28515625" customWidth="1"/>
    <col min="18" max="18" width="19.140625" bestFit="1" customWidth="1"/>
    <col min="19" max="19" width="18.5703125" bestFit="1" customWidth="1"/>
    <col min="20" max="20" width="15.28515625" bestFit="1" customWidth="1"/>
    <col min="21" max="21" width="22" bestFit="1" customWidth="1"/>
    <col min="22" max="22" width="16.140625" bestFit="1" customWidth="1"/>
    <col min="23" max="23" width="25.140625" customWidth="1"/>
    <col min="24" max="24" width="14" bestFit="1" customWidth="1"/>
    <col min="25" max="25" width="25.28515625" bestFit="1" customWidth="1"/>
    <col min="26" max="26" width="14" bestFit="1" customWidth="1"/>
    <col min="27" max="27" width="36.5703125" bestFit="1" customWidth="1"/>
    <col min="28" max="28" width="25.42578125" bestFit="1" customWidth="1"/>
    <col min="29" max="29" width="30.140625" bestFit="1" customWidth="1"/>
    <col min="30" max="30" width="18.85546875" bestFit="1" customWidth="1"/>
    <col min="31" max="31" width="25.7109375" bestFit="1" customWidth="1"/>
    <col min="32" max="32" width="14.42578125" bestFit="1" customWidth="1"/>
    <col min="33" max="33" width="25.7109375" bestFit="1" customWidth="1"/>
    <col min="34" max="34" width="14.42578125" bestFit="1" customWidth="1"/>
    <col min="35" max="35" width="32.28515625" bestFit="1" customWidth="1"/>
    <col min="36" max="36" width="21" bestFit="1" customWidth="1"/>
    <col min="37" max="37" width="25.7109375" bestFit="1" customWidth="1"/>
    <col min="38" max="38" width="14.42578125" bestFit="1" customWidth="1"/>
    <col min="39" max="39" width="25.7109375" bestFit="1" customWidth="1"/>
    <col min="40" max="40" width="14.42578125" bestFit="1" customWidth="1"/>
    <col min="41" max="41" width="25.7109375" bestFit="1" customWidth="1"/>
    <col min="42" max="42" width="14.42578125" bestFit="1" customWidth="1"/>
    <col min="43" max="43" width="32.28515625" bestFit="1" customWidth="1"/>
    <col min="44" max="44" width="21" bestFit="1" customWidth="1"/>
    <col min="45" max="45" width="25.7109375" bestFit="1" customWidth="1"/>
    <col min="46" max="46" width="14.42578125" bestFit="1" customWidth="1"/>
    <col min="47" max="47" width="25.7109375" bestFit="1" customWidth="1"/>
    <col min="48" max="48" width="14.42578125" bestFit="1" customWidth="1"/>
    <col min="49" max="49" width="25.7109375" bestFit="1" customWidth="1"/>
    <col min="50" max="50" width="14.42578125" bestFit="1" customWidth="1"/>
    <col min="51" max="51" width="32.28515625" bestFit="1" customWidth="1"/>
    <col min="52" max="52" width="21" bestFit="1" customWidth="1"/>
    <col min="53" max="53" width="25.7109375" bestFit="1" customWidth="1"/>
    <col min="54" max="54" width="14.42578125" bestFit="1" customWidth="1"/>
    <col min="55" max="55" width="25.7109375" bestFit="1" customWidth="1"/>
    <col min="56" max="56" width="14.42578125" bestFit="1" customWidth="1"/>
    <col min="57" max="57" width="25.7109375" bestFit="1" customWidth="1"/>
    <col min="58" max="58" width="14.42578125" bestFit="1" customWidth="1"/>
    <col min="59" max="59" width="32.28515625" bestFit="1" customWidth="1"/>
    <col min="60" max="60" width="21" bestFit="1" customWidth="1"/>
    <col min="61" max="61" width="25.7109375" bestFit="1" customWidth="1"/>
    <col min="62" max="62" width="14.42578125" bestFit="1" customWidth="1"/>
    <col min="63" max="63" width="25.7109375" bestFit="1" customWidth="1"/>
    <col min="64" max="64" width="14.42578125" bestFit="1" customWidth="1"/>
    <col min="65" max="65" width="25.7109375" bestFit="1" customWidth="1"/>
    <col min="66" max="66" width="14.42578125" bestFit="1" customWidth="1"/>
    <col min="67" max="67" width="32.28515625" bestFit="1" customWidth="1"/>
    <col min="68" max="68" width="21" bestFit="1" customWidth="1"/>
    <col min="69" max="69" width="25.7109375" bestFit="1" customWidth="1"/>
    <col min="70" max="70" width="14.42578125" bestFit="1" customWidth="1"/>
    <col min="71" max="71" width="25.7109375" bestFit="1" customWidth="1"/>
    <col min="72" max="72" width="14.42578125" bestFit="1" customWidth="1"/>
    <col min="73" max="73" width="25.7109375" bestFit="1" customWidth="1"/>
    <col min="74" max="74" width="14.42578125" bestFit="1" customWidth="1"/>
    <col min="75" max="75" width="32.28515625" bestFit="1" customWidth="1"/>
    <col min="76" max="76" width="21" bestFit="1" customWidth="1"/>
    <col min="77" max="77" width="30.42578125" bestFit="1" customWidth="1"/>
    <col min="78" max="78" width="19.140625" bestFit="1" customWidth="1"/>
    <col min="79" max="79" width="32.28515625" bestFit="1" customWidth="1"/>
    <col min="80" max="80" width="21" bestFit="1" customWidth="1"/>
    <col min="81" max="81" width="25.7109375" bestFit="1" customWidth="1"/>
    <col min="82" max="82" width="14.42578125" bestFit="1" customWidth="1"/>
    <col min="83" max="83" width="31.5703125" bestFit="1" customWidth="1"/>
    <col min="84" max="84" width="20.28515625" bestFit="1" customWidth="1"/>
    <col min="85" max="85" width="25.7109375" bestFit="1" customWidth="1"/>
    <col min="86" max="86" width="14.42578125" bestFit="1" customWidth="1"/>
    <col min="87" max="87" width="31" bestFit="1" customWidth="1"/>
    <col min="88" max="88" width="19.7109375" bestFit="1" customWidth="1"/>
    <col min="89" max="89" width="25.7109375" bestFit="1" customWidth="1"/>
    <col min="90" max="90" width="14.42578125" bestFit="1" customWidth="1"/>
    <col min="91" max="91" width="31.140625" bestFit="1" customWidth="1"/>
    <col min="92" max="92" width="19.85546875" bestFit="1" customWidth="1"/>
    <col min="93" max="93" width="32.28515625" bestFit="1" customWidth="1"/>
    <col min="94" max="94" width="21" bestFit="1" customWidth="1"/>
    <col min="95" max="95" width="25.7109375" bestFit="1" customWidth="1"/>
    <col min="96" max="96" width="14.42578125" bestFit="1" customWidth="1"/>
    <col min="97" max="97" width="31.5703125" bestFit="1" customWidth="1"/>
    <col min="98" max="98" width="20.28515625" bestFit="1" customWidth="1"/>
    <col min="99" max="99" width="25.7109375" bestFit="1" customWidth="1"/>
    <col min="100" max="100" width="14.42578125" bestFit="1" customWidth="1"/>
    <col min="101" max="101" width="31" bestFit="1" customWidth="1"/>
    <col min="102" max="102" width="19.7109375" bestFit="1" customWidth="1"/>
    <col min="103" max="103" width="25.7109375" bestFit="1" customWidth="1"/>
    <col min="104" max="104" width="14.42578125" bestFit="1" customWidth="1"/>
    <col min="105" max="105" width="31.140625" bestFit="1" customWidth="1"/>
    <col min="106" max="106" width="19.85546875" bestFit="1" customWidth="1"/>
    <col min="107" max="107" width="32.28515625" bestFit="1" customWidth="1"/>
    <col min="108" max="108" width="21" bestFit="1" customWidth="1"/>
    <col min="109" max="109" width="25.7109375" bestFit="1" customWidth="1"/>
    <col min="110" max="110" width="14.42578125" bestFit="1" customWidth="1"/>
    <col min="111" max="111" width="31.5703125" bestFit="1" customWidth="1"/>
    <col min="112" max="112" width="20.28515625" bestFit="1" customWidth="1"/>
    <col min="113" max="113" width="25.7109375" bestFit="1" customWidth="1"/>
    <col min="114" max="114" width="14.42578125" bestFit="1" customWidth="1"/>
    <col min="115" max="115" width="31" bestFit="1" customWidth="1"/>
    <col min="116" max="116" width="19.7109375" bestFit="1" customWidth="1"/>
    <col min="117" max="117" width="25.7109375" bestFit="1" customWidth="1"/>
    <col min="118" max="118" width="14.42578125" bestFit="1" customWidth="1"/>
    <col min="119" max="119" width="31.140625" bestFit="1" customWidth="1"/>
    <col min="120" max="120" width="19.85546875" bestFit="1" customWidth="1"/>
    <col min="121" max="121" width="32.28515625" bestFit="1" customWidth="1"/>
    <col min="122" max="122" width="21" bestFit="1" customWidth="1"/>
    <col min="123" max="123" width="25.7109375" bestFit="1" customWidth="1"/>
    <col min="124" max="124" width="14.42578125" bestFit="1" customWidth="1"/>
    <col min="125" max="125" width="31.5703125" bestFit="1" customWidth="1"/>
    <col min="126" max="126" width="20.28515625" bestFit="1" customWidth="1"/>
    <col min="127" max="127" width="25.7109375" bestFit="1" customWidth="1"/>
    <col min="128" max="128" width="14.42578125" bestFit="1" customWidth="1"/>
    <col min="129" max="129" width="31" bestFit="1" customWidth="1"/>
    <col min="130" max="130" width="19.7109375" bestFit="1" customWidth="1"/>
    <col min="131" max="131" width="25.7109375" bestFit="1" customWidth="1"/>
    <col min="132" max="132" width="14.42578125" bestFit="1" customWidth="1"/>
    <col min="133" max="133" width="31.140625" bestFit="1" customWidth="1"/>
    <col min="134" max="134" width="19.85546875" bestFit="1" customWidth="1"/>
    <col min="135" max="135" width="32.28515625" bestFit="1" customWidth="1"/>
    <col min="136" max="136" width="21" bestFit="1" customWidth="1"/>
    <col min="137" max="137" width="30.42578125" bestFit="1" customWidth="1"/>
    <col min="138" max="138" width="19.140625" bestFit="1" customWidth="1"/>
    <col min="139" max="139" width="22.42578125" bestFit="1" customWidth="1"/>
    <col min="140" max="140" width="31.140625" bestFit="1" customWidth="1"/>
    <col min="141" max="141" width="21" bestFit="1" customWidth="1"/>
    <col min="142" max="142" width="23.7109375" bestFit="1" customWidth="1"/>
    <col min="143" max="143" width="32.28515625" bestFit="1" customWidth="1"/>
    <col min="144" max="144" width="14.42578125" bestFit="1" customWidth="1"/>
    <col min="145" max="145" width="17" bestFit="1" customWidth="1"/>
    <col min="146" max="146" width="25.7109375" bestFit="1" customWidth="1"/>
    <col min="147" max="147" width="20.28515625" bestFit="1" customWidth="1"/>
    <col min="148" max="148" width="22.85546875" bestFit="1" customWidth="1"/>
    <col min="149" max="149" width="31.5703125" bestFit="1" customWidth="1"/>
    <col min="150" max="150" width="14.42578125" bestFit="1" customWidth="1"/>
    <col min="151" max="151" width="17" bestFit="1" customWidth="1"/>
    <col min="152" max="152" width="25.7109375" bestFit="1" customWidth="1"/>
    <col min="153" max="153" width="19.7109375" bestFit="1" customWidth="1"/>
    <col min="154" max="154" width="22.28515625" bestFit="1" customWidth="1"/>
    <col min="155" max="155" width="31" bestFit="1" customWidth="1"/>
    <col min="156" max="156" width="14.42578125" bestFit="1" customWidth="1"/>
    <col min="157" max="157" width="17" bestFit="1" customWidth="1"/>
    <col min="158" max="158" width="25.7109375" bestFit="1" customWidth="1"/>
    <col min="159" max="159" width="19.85546875" bestFit="1" customWidth="1"/>
    <col min="160" max="160" width="22.42578125" bestFit="1" customWidth="1"/>
    <col min="161" max="161" width="31.140625" bestFit="1" customWidth="1"/>
    <col min="162" max="162" width="21" bestFit="1" customWidth="1"/>
    <col min="163" max="163" width="23.7109375" bestFit="1" customWidth="1"/>
    <col min="164" max="164" width="32.28515625" bestFit="1" customWidth="1"/>
    <col min="165" max="165" width="14.42578125" bestFit="1" customWidth="1"/>
    <col min="166" max="166" width="17" bestFit="1" customWidth="1"/>
    <col min="167" max="167" width="25.7109375" bestFit="1" customWidth="1"/>
    <col min="168" max="168" width="20.28515625" bestFit="1" customWidth="1"/>
    <col min="169" max="169" width="22.85546875" bestFit="1" customWidth="1"/>
    <col min="170" max="170" width="31.5703125" bestFit="1" customWidth="1"/>
    <col min="171" max="171" width="14.42578125" bestFit="1" customWidth="1"/>
    <col min="172" max="172" width="17" bestFit="1" customWidth="1"/>
    <col min="173" max="173" width="25.7109375" bestFit="1" customWidth="1"/>
    <col min="174" max="174" width="19.7109375" bestFit="1" customWidth="1"/>
    <col min="175" max="175" width="22.28515625" bestFit="1" customWidth="1"/>
    <col min="176" max="176" width="31" bestFit="1" customWidth="1"/>
    <col min="177" max="177" width="14.42578125" bestFit="1" customWidth="1"/>
    <col min="178" max="178" width="17" bestFit="1" customWidth="1"/>
    <col min="179" max="179" width="25.7109375" bestFit="1" customWidth="1"/>
    <col min="180" max="180" width="19.85546875" bestFit="1" customWidth="1"/>
    <col min="181" max="181" width="22.42578125" bestFit="1" customWidth="1"/>
    <col min="182" max="182" width="31.140625" bestFit="1" customWidth="1"/>
    <col min="183" max="183" width="21" bestFit="1" customWidth="1"/>
    <col min="184" max="184" width="23.7109375" bestFit="1" customWidth="1"/>
    <col min="185" max="185" width="32.28515625" bestFit="1" customWidth="1"/>
    <col min="186" max="186" width="14.42578125" bestFit="1" customWidth="1"/>
    <col min="187" max="187" width="17" bestFit="1" customWidth="1"/>
    <col min="188" max="188" width="25.7109375" bestFit="1" customWidth="1"/>
    <col min="189" max="189" width="20.28515625" bestFit="1" customWidth="1"/>
    <col min="190" max="190" width="22.85546875" bestFit="1" customWidth="1"/>
    <col min="191" max="191" width="31.5703125" bestFit="1" customWidth="1"/>
    <col min="192" max="192" width="14.42578125" bestFit="1" customWidth="1"/>
    <col min="193" max="193" width="17" bestFit="1" customWidth="1"/>
    <col min="194" max="194" width="25.7109375" bestFit="1" customWidth="1"/>
    <col min="195" max="195" width="19.7109375" bestFit="1" customWidth="1"/>
    <col min="196" max="196" width="22.28515625" bestFit="1" customWidth="1"/>
    <col min="197" max="197" width="31" bestFit="1" customWidth="1"/>
    <col min="198" max="198" width="14.42578125" bestFit="1" customWidth="1"/>
    <col min="199" max="199" width="17" bestFit="1" customWidth="1"/>
    <col min="200" max="200" width="25.7109375" bestFit="1" customWidth="1"/>
    <col min="201" max="201" width="19.85546875" bestFit="1" customWidth="1"/>
    <col min="202" max="202" width="22.42578125" bestFit="1" customWidth="1"/>
    <col min="203" max="203" width="31.140625" bestFit="1" customWidth="1"/>
    <col min="204" max="204" width="21" bestFit="1" customWidth="1"/>
    <col min="205" max="205" width="23.7109375" bestFit="1" customWidth="1"/>
    <col min="206" max="206" width="32.28515625" bestFit="1" customWidth="1"/>
    <col min="207" max="207" width="19.140625" bestFit="1" customWidth="1"/>
    <col min="208" max="208" width="21.7109375" bestFit="1" customWidth="1"/>
    <col min="209" max="209" width="30.42578125" bestFit="1" customWidth="1"/>
  </cols>
  <sheetData>
    <row r="1" spans="1:209" ht="19.5" customHeight="1" x14ac:dyDescent="0.25">
      <c r="A1" s="43" t="s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O1" s="8"/>
    </row>
    <row r="2" spans="1:209" ht="29.45" customHeight="1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O2" s="7"/>
    </row>
    <row r="4" spans="1:209" s="2" customFormat="1" x14ac:dyDescent="0.25">
      <c r="A4" s="1" t="s">
        <v>0</v>
      </c>
      <c r="B4" s="1" t="s">
        <v>8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33</v>
      </c>
      <c r="H4" s="1" t="s">
        <v>4</v>
      </c>
      <c r="I4" s="1" t="s">
        <v>9</v>
      </c>
      <c r="J4" s="1" t="s">
        <v>5</v>
      </c>
      <c r="K4" s="1" t="s">
        <v>10</v>
      </c>
      <c r="L4" s="1" t="s">
        <v>195</v>
      </c>
      <c r="M4" s="1" t="s">
        <v>194</v>
      </c>
      <c r="O4" s="42" t="s">
        <v>6</v>
      </c>
      <c r="P4" s="42"/>
      <c r="R4" s="14" t="s">
        <v>195</v>
      </c>
      <c r="S4" s="13" t="s">
        <v>199</v>
      </c>
      <c r="T4" s="13" t="s">
        <v>38</v>
      </c>
      <c r="U4" s="13" t="s">
        <v>202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</row>
    <row r="5" spans="1:209" x14ac:dyDescent="0.25">
      <c r="A5" s="4">
        <v>1</v>
      </c>
      <c r="B5" s="3">
        <v>43313</v>
      </c>
      <c r="C5" s="4" t="s">
        <v>12</v>
      </c>
      <c r="D5" s="4" t="str">
        <f>VLOOKUP(C5,$O$6:$P$8,2,0)</f>
        <v>Toko Nofri</v>
      </c>
      <c r="E5" s="4" t="s">
        <v>23</v>
      </c>
      <c r="F5" s="4" t="str">
        <f>VLOOKUP(E5,$O$12:Q15,2,0)</f>
        <v>Pipa 10 Meter</v>
      </c>
      <c r="G5" s="11">
        <v>340</v>
      </c>
      <c r="H5" s="6">
        <f>VLOOKUP(E5,$O$12:Q15,3,0)</f>
        <v>185000</v>
      </c>
      <c r="I5" s="6">
        <f>H5*G5</f>
        <v>62900000</v>
      </c>
      <c r="J5" s="12">
        <f>IF(G5&gt;500,I5*20%,IF(G5&gt;200,I5*10%,0))</f>
        <v>6290000</v>
      </c>
      <c r="K5" s="6">
        <f>I5-J5</f>
        <v>56610000</v>
      </c>
      <c r="L5" s="6" t="str">
        <f>IF(G5&lt;200,$P$21,IF(G5&lt;300,$P$20,$P$19))</f>
        <v>Penjualan Massal</v>
      </c>
      <c r="M5" s="6" t="str">
        <f>HLOOKUP(L5,$S$4:$U$5,2,0)</f>
        <v>Truk</v>
      </c>
      <c r="O5" s="5" t="s">
        <v>14</v>
      </c>
      <c r="P5" s="5" t="s">
        <v>15</v>
      </c>
      <c r="R5" s="15" t="s">
        <v>194</v>
      </c>
      <c r="S5" s="4" t="s">
        <v>40</v>
      </c>
      <c r="T5" s="4" t="s">
        <v>203</v>
      </c>
      <c r="U5" s="4" t="s">
        <v>204</v>
      </c>
    </row>
    <row r="6" spans="1:209" x14ac:dyDescent="0.25">
      <c r="A6" s="4">
        <v>2</v>
      </c>
      <c r="B6" s="3">
        <v>43313</v>
      </c>
      <c r="C6" s="4" t="s">
        <v>16</v>
      </c>
      <c r="D6" s="4" t="str">
        <f t="shared" ref="D6:D69" si="0">VLOOKUP(C6,$O$6:$P$8,2,0)</f>
        <v>Toko Anton</v>
      </c>
      <c r="E6" s="4" t="s">
        <v>22</v>
      </c>
      <c r="F6" s="4" t="str">
        <f>VLOOKUP(E6,$O$12:Q16,2,0)</f>
        <v>Pipa 5 Meter</v>
      </c>
      <c r="G6" s="11">
        <v>140</v>
      </c>
      <c r="H6" s="6">
        <f>VLOOKUP(E6,$O$12:Q16,3,0)</f>
        <v>100000</v>
      </c>
      <c r="I6" s="6">
        <f t="shared" ref="I6:I69" si="1">H6*G6</f>
        <v>14000000</v>
      </c>
      <c r="J6" s="12">
        <f t="shared" ref="J6:J69" si="2">IF(G6&gt;500,I6*20%,IF(G6&gt;200,I6*10%,0))</f>
        <v>0</v>
      </c>
      <c r="K6" s="6">
        <f t="shared" ref="K6:K69" si="3">I6-J6</f>
        <v>14000000</v>
      </c>
      <c r="L6" s="6" t="str">
        <f t="shared" ref="L6:L69" si="4">IF(G6&lt;200,$P$21,IF(G6&lt;300,$P$20,$P$19))</f>
        <v>Penjualan Biasa</v>
      </c>
      <c r="M6" s="6" t="str">
        <f t="shared" ref="M6:M69" si="5">HLOOKUP(L6,$S$4:$U$5,2,0)</f>
        <v>Mobil Biasa</v>
      </c>
      <c r="O6" s="4" t="s">
        <v>12</v>
      </c>
      <c r="P6" s="4" t="s">
        <v>18</v>
      </c>
    </row>
    <row r="7" spans="1:209" x14ac:dyDescent="0.25">
      <c r="A7" s="4">
        <v>3</v>
      </c>
      <c r="B7" s="3">
        <v>43313</v>
      </c>
      <c r="C7" s="4" t="s">
        <v>13</v>
      </c>
      <c r="D7" s="4" t="str">
        <f t="shared" si="0"/>
        <v>Toko Central</v>
      </c>
      <c r="E7" s="4" t="s">
        <v>20</v>
      </c>
      <c r="F7" s="4" t="str">
        <f>VLOOKUP(E7,$O$12:Q17,2,0)</f>
        <v>Besi 5 Meter</v>
      </c>
      <c r="G7" s="11">
        <v>560</v>
      </c>
      <c r="H7" s="6">
        <f>VLOOKUP(E7,$O$12:Q17,3,0)</f>
        <v>200000</v>
      </c>
      <c r="I7" s="6">
        <f t="shared" si="1"/>
        <v>112000000</v>
      </c>
      <c r="J7" s="12">
        <f t="shared" si="2"/>
        <v>22400000</v>
      </c>
      <c r="K7" s="6">
        <f t="shared" si="3"/>
        <v>89600000</v>
      </c>
      <c r="L7" s="6" t="str">
        <f t="shared" si="4"/>
        <v>Penjualan Massal</v>
      </c>
      <c r="M7" s="6" t="str">
        <f t="shared" si="5"/>
        <v>Truk</v>
      </c>
      <c r="O7" s="4" t="s">
        <v>16</v>
      </c>
      <c r="P7" s="4" t="s">
        <v>17</v>
      </c>
    </row>
    <row r="8" spans="1:209" x14ac:dyDescent="0.25">
      <c r="A8" s="4">
        <v>4</v>
      </c>
      <c r="B8" s="3">
        <v>43314</v>
      </c>
      <c r="C8" s="4" t="s">
        <v>13</v>
      </c>
      <c r="D8" s="4" t="str">
        <f t="shared" si="0"/>
        <v>Toko Central</v>
      </c>
      <c r="E8" s="4" t="s">
        <v>22</v>
      </c>
      <c r="F8" s="4" t="str">
        <f>VLOOKUP(E8,$O$12:Q18,2,0)</f>
        <v>Pipa 5 Meter</v>
      </c>
      <c r="G8" s="11">
        <v>230</v>
      </c>
      <c r="H8" s="6">
        <f>VLOOKUP(E8,$O$12:Q18,3,0)</f>
        <v>100000</v>
      </c>
      <c r="I8" s="6">
        <f t="shared" si="1"/>
        <v>23000000</v>
      </c>
      <c r="J8" s="12">
        <f t="shared" si="2"/>
        <v>2300000</v>
      </c>
      <c r="K8" s="6">
        <f t="shared" si="3"/>
        <v>20700000</v>
      </c>
      <c r="L8" s="6" t="str">
        <f t="shared" si="4"/>
        <v>Penjualan Besar</v>
      </c>
      <c r="M8" s="6" t="str">
        <f t="shared" si="5"/>
        <v>Truk Kecil</v>
      </c>
      <c r="O8" s="4" t="s">
        <v>13</v>
      </c>
      <c r="P8" s="4" t="s">
        <v>19</v>
      </c>
    </row>
    <row r="9" spans="1:209" x14ac:dyDescent="0.25">
      <c r="A9" s="4">
        <v>5</v>
      </c>
      <c r="B9" s="3">
        <v>43314</v>
      </c>
      <c r="C9" s="4" t="s">
        <v>16</v>
      </c>
      <c r="D9" s="4" t="str">
        <f t="shared" si="0"/>
        <v>Toko Anton</v>
      </c>
      <c r="E9" s="4" t="s">
        <v>23</v>
      </c>
      <c r="F9" s="4" t="str">
        <f>VLOOKUP(E9,$O$12:Q19,2,0)</f>
        <v>Pipa 10 Meter</v>
      </c>
      <c r="G9" s="11">
        <v>770</v>
      </c>
      <c r="H9" s="6">
        <f>VLOOKUP(E9,$O$12:Q19,3,0)</f>
        <v>185000</v>
      </c>
      <c r="I9" s="6">
        <f t="shared" si="1"/>
        <v>142450000</v>
      </c>
      <c r="J9" s="12">
        <f t="shared" si="2"/>
        <v>28490000</v>
      </c>
      <c r="K9" s="6">
        <f t="shared" si="3"/>
        <v>113960000</v>
      </c>
      <c r="L9" s="6" t="str">
        <f t="shared" si="4"/>
        <v>Penjualan Massal</v>
      </c>
      <c r="M9" s="6" t="str">
        <f t="shared" si="5"/>
        <v>Truk</v>
      </c>
    </row>
    <row r="10" spans="1:209" x14ac:dyDescent="0.25">
      <c r="A10" s="4">
        <v>6</v>
      </c>
      <c r="B10" s="3">
        <v>43314</v>
      </c>
      <c r="C10" s="4" t="s">
        <v>12</v>
      </c>
      <c r="D10" s="4" t="str">
        <f t="shared" si="0"/>
        <v>Toko Nofri</v>
      </c>
      <c r="E10" s="4" t="s">
        <v>23</v>
      </c>
      <c r="F10" s="4" t="str">
        <f>VLOOKUP(E10,$O$12:Q20,2,0)</f>
        <v>Pipa 10 Meter</v>
      </c>
      <c r="G10" s="11">
        <v>780</v>
      </c>
      <c r="H10" s="6">
        <f>VLOOKUP(E10,$O$12:Q20,3,0)</f>
        <v>185000</v>
      </c>
      <c r="I10" s="6">
        <f t="shared" si="1"/>
        <v>144300000</v>
      </c>
      <c r="J10" s="12">
        <f t="shared" si="2"/>
        <v>28860000</v>
      </c>
      <c r="K10" s="6">
        <f t="shared" si="3"/>
        <v>115440000</v>
      </c>
      <c r="L10" s="6" t="str">
        <f t="shared" si="4"/>
        <v>Penjualan Massal</v>
      </c>
      <c r="M10" s="6" t="str">
        <f t="shared" si="5"/>
        <v>Truk</v>
      </c>
      <c r="O10" s="42" t="s">
        <v>2</v>
      </c>
      <c r="P10" s="42"/>
      <c r="Q10" s="42"/>
    </row>
    <row r="11" spans="1:209" x14ac:dyDescent="0.25">
      <c r="A11" s="4">
        <v>7</v>
      </c>
      <c r="B11" s="3">
        <v>43314</v>
      </c>
      <c r="C11" s="4" t="s">
        <v>16</v>
      </c>
      <c r="D11" s="4" t="str">
        <f t="shared" si="0"/>
        <v>Toko Anton</v>
      </c>
      <c r="E11" s="4" t="s">
        <v>23</v>
      </c>
      <c r="F11" s="4" t="str">
        <f>VLOOKUP(E11,$O$12:Q21,2,0)</f>
        <v>Pipa 10 Meter</v>
      </c>
      <c r="G11" s="11">
        <v>300</v>
      </c>
      <c r="H11" s="6">
        <f>VLOOKUP(E11,$O$12:Q21,3,0)</f>
        <v>185000</v>
      </c>
      <c r="I11" s="6">
        <f t="shared" si="1"/>
        <v>55500000</v>
      </c>
      <c r="J11" s="12">
        <f t="shared" si="2"/>
        <v>5550000</v>
      </c>
      <c r="K11" s="6">
        <f t="shared" si="3"/>
        <v>49950000</v>
      </c>
      <c r="L11" s="6" t="str">
        <f t="shared" si="4"/>
        <v>Penjualan Massal</v>
      </c>
      <c r="M11" s="6" t="str">
        <f t="shared" si="5"/>
        <v>Truk</v>
      </c>
      <c r="O11" s="5" t="s">
        <v>14</v>
      </c>
      <c r="P11" s="5" t="s">
        <v>15</v>
      </c>
      <c r="Q11" s="5" t="s">
        <v>4</v>
      </c>
    </row>
    <row r="12" spans="1:209" x14ac:dyDescent="0.25">
      <c r="A12" s="4">
        <v>8</v>
      </c>
      <c r="B12" s="3">
        <v>43314</v>
      </c>
      <c r="C12" s="4" t="s">
        <v>12</v>
      </c>
      <c r="D12" s="4" t="str">
        <f t="shared" si="0"/>
        <v>Toko Nofri</v>
      </c>
      <c r="E12" s="4" t="s">
        <v>23</v>
      </c>
      <c r="F12" s="4" t="str">
        <f>VLOOKUP(E12,$O$12:Q22,2,0)</f>
        <v>Pipa 10 Meter</v>
      </c>
      <c r="G12" s="11">
        <v>790</v>
      </c>
      <c r="H12" s="6">
        <f>VLOOKUP(E12,$O$12:Q22,3,0)</f>
        <v>185000</v>
      </c>
      <c r="I12" s="6">
        <f t="shared" si="1"/>
        <v>146150000</v>
      </c>
      <c r="J12" s="12">
        <f t="shared" si="2"/>
        <v>29230000</v>
      </c>
      <c r="K12" s="6">
        <f t="shared" si="3"/>
        <v>116920000</v>
      </c>
      <c r="L12" s="6" t="str">
        <f t="shared" si="4"/>
        <v>Penjualan Massal</v>
      </c>
      <c r="M12" s="6" t="str">
        <f t="shared" si="5"/>
        <v>Truk</v>
      </c>
      <c r="O12" s="4" t="s">
        <v>20</v>
      </c>
      <c r="P12" s="4" t="s">
        <v>24</v>
      </c>
      <c r="Q12" s="6">
        <v>200000</v>
      </c>
    </row>
    <row r="13" spans="1:209" x14ac:dyDescent="0.25">
      <c r="A13" s="4">
        <v>9</v>
      </c>
      <c r="B13" s="3">
        <v>43314</v>
      </c>
      <c r="C13" s="4" t="s">
        <v>13</v>
      </c>
      <c r="D13" s="4" t="str">
        <f t="shared" si="0"/>
        <v>Toko Central</v>
      </c>
      <c r="E13" s="4" t="s">
        <v>20</v>
      </c>
      <c r="F13" s="4" t="str">
        <f>VLOOKUP(E13,$O$12:Q23,2,0)</f>
        <v>Besi 5 Meter</v>
      </c>
      <c r="G13" s="11">
        <v>440</v>
      </c>
      <c r="H13" s="6">
        <f>VLOOKUP(E13,$O$12:Q23,3,0)</f>
        <v>200000</v>
      </c>
      <c r="I13" s="6">
        <f t="shared" si="1"/>
        <v>88000000</v>
      </c>
      <c r="J13" s="12">
        <f t="shared" si="2"/>
        <v>8800000</v>
      </c>
      <c r="K13" s="6">
        <f t="shared" si="3"/>
        <v>79200000</v>
      </c>
      <c r="L13" s="6" t="str">
        <f t="shared" si="4"/>
        <v>Penjualan Massal</v>
      </c>
      <c r="M13" s="6" t="str">
        <f t="shared" si="5"/>
        <v>Truk</v>
      </c>
      <c r="O13" s="4" t="s">
        <v>21</v>
      </c>
      <c r="P13" s="4" t="s">
        <v>25</v>
      </c>
      <c r="Q13" s="6">
        <v>375000</v>
      </c>
    </row>
    <row r="14" spans="1:209" x14ac:dyDescent="0.25">
      <c r="A14" s="4">
        <v>10</v>
      </c>
      <c r="B14" s="3">
        <v>43314</v>
      </c>
      <c r="C14" s="4" t="s">
        <v>16</v>
      </c>
      <c r="D14" s="4" t="str">
        <f t="shared" si="0"/>
        <v>Toko Anton</v>
      </c>
      <c r="E14" s="4" t="s">
        <v>20</v>
      </c>
      <c r="F14" s="4" t="str">
        <f>VLOOKUP(E14,$O$12:Q24,2,0)</f>
        <v>Besi 5 Meter</v>
      </c>
      <c r="G14" s="11">
        <v>130</v>
      </c>
      <c r="H14" s="6">
        <f>VLOOKUP(E14,$O$12:Q24,3,0)</f>
        <v>200000</v>
      </c>
      <c r="I14" s="6">
        <f t="shared" si="1"/>
        <v>26000000</v>
      </c>
      <c r="J14" s="12">
        <f t="shared" si="2"/>
        <v>0</v>
      </c>
      <c r="K14" s="6">
        <f t="shared" si="3"/>
        <v>26000000</v>
      </c>
      <c r="L14" s="6" t="str">
        <f t="shared" si="4"/>
        <v>Penjualan Biasa</v>
      </c>
      <c r="M14" s="6" t="str">
        <f t="shared" si="5"/>
        <v>Mobil Biasa</v>
      </c>
      <c r="O14" s="4" t="s">
        <v>22</v>
      </c>
      <c r="P14" s="4" t="s">
        <v>26</v>
      </c>
      <c r="Q14" s="6">
        <v>100000</v>
      </c>
    </row>
    <row r="15" spans="1:209" x14ac:dyDescent="0.25">
      <c r="A15" s="4">
        <v>11</v>
      </c>
      <c r="B15" s="3">
        <v>43315</v>
      </c>
      <c r="C15" s="4" t="s">
        <v>12</v>
      </c>
      <c r="D15" s="4" t="str">
        <f t="shared" si="0"/>
        <v>Toko Nofri</v>
      </c>
      <c r="E15" s="4" t="s">
        <v>20</v>
      </c>
      <c r="F15" s="4" t="str">
        <f>VLOOKUP(E15,$O$12:Q25,2,0)</f>
        <v>Besi 5 Meter</v>
      </c>
      <c r="G15" s="11">
        <v>360</v>
      </c>
      <c r="H15" s="6">
        <f>VLOOKUP(E15,$O$12:Q25,3,0)</f>
        <v>200000</v>
      </c>
      <c r="I15" s="6">
        <f t="shared" si="1"/>
        <v>72000000</v>
      </c>
      <c r="J15" s="12">
        <f t="shared" si="2"/>
        <v>7200000</v>
      </c>
      <c r="K15" s="6">
        <f t="shared" si="3"/>
        <v>64800000</v>
      </c>
      <c r="L15" s="6" t="str">
        <f t="shared" si="4"/>
        <v>Penjualan Massal</v>
      </c>
      <c r="M15" s="6" t="str">
        <f t="shared" si="5"/>
        <v>Truk</v>
      </c>
      <c r="O15" s="4" t="s">
        <v>23</v>
      </c>
      <c r="P15" s="4" t="s">
        <v>27</v>
      </c>
      <c r="Q15" s="6">
        <v>185000</v>
      </c>
    </row>
    <row r="16" spans="1:209" x14ac:dyDescent="0.25">
      <c r="A16" s="4">
        <v>12</v>
      </c>
      <c r="B16" s="3">
        <v>43315</v>
      </c>
      <c r="C16" s="4" t="s">
        <v>12</v>
      </c>
      <c r="D16" s="4" t="str">
        <f t="shared" si="0"/>
        <v>Toko Nofri</v>
      </c>
      <c r="E16" s="4" t="s">
        <v>22</v>
      </c>
      <c r="F16" s="4" t="str">
        <f>VLOOKUP(E16,$O$12:Q26,2,0)</f>
        <v>Pipa 5 Meter</v>
      </c>
      <c r="G16" s="11">
        <v>120</v>
      </c>
      <c r="H16" s="6">
        <f>VLOOKUP(E16,$O$12:Q26,3,0)</f>
        <v>100000</v>
      </c>
      <c r="I16" s="6">
        <f t="shared" si="1"/>
        <v>12000000</v>
      </c>
      <c r="J16" s="12">
        <f t="shared" si="2"/>
        <v>0</v>
      </c>
      <c r="K16" s="6">
        <f t="shared" si="3"/>
        <v>12000000</v>
      </c>
      <c r="L16" s="6" t="str">
        <f t="shared" si="4"/>
        <v>Penjualan Biasa</v>
      </c>
      <c r="M16" s="6" t="str">
        <f t="shared" si="5"/>
        <v>Mobil Biasa</v>
      </c>
    </row>
    <row r="17" spans="1:21" x14ac:dyDescent="0.25">
      <c r="A17" s="4">
        <v>13</v>
      </c>
      <c r="B17" s="3">
        <v>43315</v>
      </c>
      <c r="C17" s="4" t="s">
        <v>16</v>
      </c>
      <c r="D17" s="4" t="str">
        <f t="shared" si="0"/>
        <v>Toko Anton</v>
      </c>
      <c r="E17" s="4" t="s">
        <v>20</v>
      </c>
      <c r="F17" s="4" t="str">
        <f>VLOOKUP(E17,$O$12:Q27,2,0)</f>
        <v>Besi 5 Meter</v>
      </c>
      <c r="G17" s="11">
        <v>120</v>
      </c>
      <c r="H17" s="6">
        <f>VLOOKUP(E17,$O$12:Q27,3,0)</f>
        <v>200000</v>
      </c>
      <c r="I17" s="6">
        <f t="shared" si="1"/>
        <v>24000000</v>
      </c>
      <c r="J17" s="12">
        <f t="shared" si="2"/>
        <v>0</v>
      </c>
      <c r="K17" s="6">
        <f t="shared" si="3"/>
        <v>24000000</v>
      </c>
      <c r="L17" s="6" t="str">
        <f t="shared" si="4"/>
        <v>Penjualan Biasa</v>
      </c>
      <c r="M17" s="6" t="str">
        <f t="shared" si="5"/>
        <v>Mobil Biasa</v>
      </c>
    </row>
    <row r="18" spans="1:21" x14ac:dyDescent="0.25">
      <c r="A18" s="4">
        <v>14</v>
      </c>
      <c r="B18" s="3">
        <v>43315</v>
      </c>
      <c r="C18" s="4" t="s">
        <v>12</v>
      </c>
      <c r="D18" s="4" t="str">
        <f t="shared" si="0"/>
        <v>Toko Nofri</v>
      </c>
      <c r="E18" s="4" t="s">
        <v>23</v>
      </c>
      <c r="F18" s="4" t="str">
        <f>VLOOKUP(E18,$O$12:Q28,2,0)</f>
        <v>Pipa 10 Meter</v>
      </c>
      <c r="G18" s="11">
        <v>720</v>
      </c>
      <c r="H18" s="6">
        <f>VLOOKUP(E18,$O$12:Q28,3,0)</f>
        <v>185000</v>
      </c>
      <c r="I18" s="6">
        <f t="shared" si="1"/>
        <v>133200000</v>
      </c>
      <c r="J18" s="12">
        <f t="shared" si="2"/>
        <v>26640000</v>
      </c>
      <c r="K18" s="6">
        <f t="shared" si="3"/>
        <v>106560000</v>
      </c>
      <c r="L18" s="6" t="str">
        <f t="shared" si="4"/>
        <v>Penjualan Massal</v>
      </c>
      <c r="M18" s="6" t="str">
        <f t="shared" si="5"/>
        <v>Truk</v>
      </c>
      <c r="O18" s="28"/>
      <c r="P18" s="1" t="s">
        <v>195</v>
      </c>
    </row>
    <row r="19" spans="1:21" x14ac:dyDescent="0.25">
      <c r="A19" s="4">
        <v>15</v>
      </c>
      <c r="B19" s="3">
        <v>43315</v>
      </c>
      <c r="C19" s="4" t="s">
        <v>13</v>
      </c>
      <c r="D19" s="4" t="str">
        <f t="shared" si="0"/>
        <v>Toko Central</v>
      </c>
      <c r="E19" s="4" t="s">
        <v>22</v>
      </c>
      <c r="F19" s="4" t="str">
        <f>VLOOKUP(E19,$O$12:Q29,2,0)</f>
        <v>Pipa 5 Meter</v>
      </c>
      <c r="G19" s="11">
        <v>250</v>
      </c>
      <c r="H19" s="6">
        <f>VLOOKUP(E19,$O$12:Q29,3,0)</f>
        <v>100000</v>
      </c>
      <c r="I19" s="6">
        <f t="shared" si="1"/>
        <v>25000000</v>
      </c>
      <c r="J19" s="12">
        <f t="shared" si="2"/>
        <v>2500000</v>
      </c>
      <c r="K19" s="6">
        <f t="shared" si="3"/>
        <v>22500000</v>
      </c>
      <c r="L19" s="6" t="str">
        <f t="shared" si="4"/>
        <v>Penjualan Besar</v>
      </c>
      <c r="M19" s="6" t="str">
        <f t="shared" si="5"/>
        <v>Truk Kecil</v>
      </c>
      <c r="O19" s="21" t="s">
        <v>36</v>
      </c>
      <c r="P19" s="21" t="s">
        <v>199</v>
      </c>
    </row>
    <row r="20" spans="1:21" x14ac:dyDescent="0.25">
      <c r="A20" s="4">
        <v>16</v>
      </c>
      <c r="B20" s="3">
        <v>43315</v>
      </c>
      <c r="C20" s="4" t="s">
        <v>12</v>
      </c>
      <c r="D20" s="4" t="str">
        <f t="shared" si="0"/>
        <v>Toko Nofri</v>
      </c>
      <c r="E20" s="4" t="s">
        <v>22</v>
      </c>
      <c r="F20" s="4" t="str">
        <f>VLOOKUP(E20,$O$12:Q30,2,0)</f>
        <v>Pipa 5 Meter</v>
      </c>
      <c r="G20" s="11">
        <v>64</v>
      </c>
      <c r="H20" s="6">
        <f>VLOOKUP(E20,$O$12:Q30,3,0)</f>
        <v>100000</v>
      </c>
      <c r="I20" s="6">
        <f t="shared" si="1"/>
        <v>6400000</v>
      </c>
      <c r="J20" s="12">
        <f t="shared" si="2"/>
        <v>0</v>
      </c>
      <c r="K20" s="6">
        <f t="shared" si="3"/>
        <v>6400000</v>
      </c>
      <c r="L20" s="6" t="str">
        <f t="shared" si="4"/>
        <v>Penjualan Biasa</v>
      </c>
      <c r="M20" s="6" t="str">
        <f t="shared" si="5"/>
        <v>Mobil Biasa</v>
      </c>
      <c r="O20" s="21" t="s">
        <v>37</v>
      </c>
      <c r="P20" s="21" t="s">
        <v>38</v>
      </c>
    </row>
    <row r="21" spans="1:21" x14ac:dyDescent="0.25">
      <c r="A21" s="4">
        <v>17</v>
      </c>
      <c r="B21" s="3">
        <v>43315</v>
      </c>
      <c r="C21" s="4" t="s">
        <v>16</v>
      </c>
      <c r="D21" s="4" t="str">
        <f t="shared" si="0"/>
        <v>Toko Anton</v>
      </c>
      <c r="E21" s="4" t="s">
        <v>23</v>
      </c>
      <c r="F21" s="4" t="str">
        <f>VLOOKUP(E21,$O$12:Q31,2,0)</f>
        <v>Pipa 10 Meter</v>
      </c>
      <c r="G21" s="11">
        <v>22</v>
      </c>
      <c r="H21" s="6">
        <f>VLOOKUP(E21,$O$12:Q31,3,0)</f>
        <v>185000</v>
      </c>
      <c r="I21" s="6">
        <f t="shared" si="1"/>
        <v>4070000</v>
      </c>
      <c r="J21" s="12">
        <f t="shared" si="2"/>
        <v>0</v>
      </c>
      <c r="K21" s="6">
        <f t="shared" si="3"/>
        <v>4070000</v>
      </c>
      <c r="L21" s="6" t="str">
        <f t="shared" si="4"/>
        <v>Penjualan Biasa</v>
      </c>
      <c r="M21" s="6" t="str">
        <f t="shared" si="5"/>
        <v>Mobil Biasa</v>
      </c>
      <c r="O21" s="21" t="s">
        <v>39</v>
      </c>
      <c r="P21" s="21" t="s">
        <v>202</v>
      </c>
    </row>
    <row r="22" spans="1:21" x14ac:dyDescent="0.25">
      <c r="A22" s="4">
        <v>18</v>
      </c>
      <c r="B22" s="3">
        <v>43316</v>
      </c>
      <c r="C22" s="4" t="s">
        <v>13</v>
      </c>
      <c r="D22" s="4" t="str">
        <f t="shared" si="0"/>
        <v>Toko Central</v>
      </c>
      <c r="E22" s="4" t="s">
        <v>22</v>
      </c>
      <c r="F22" s="4" t="str">
        <f>VLOOKUP(E22,$O$12:Q32,2,0)</f>
        <v>Pipa 5 Meter</v>
      </c>
      <c r="G22" s="11">
        <v>175</v>
      </c>
      <c r="H22" s="6">
        <f>VLOOKUP(E22,$O$12:Q32,3,0)</f>
        <v>100000</v>
      </c>
      <c r="I22" s="6">
        <f t="shared" si="1"/>
        <v>17500000</v>
      </c>
      <c r="J22" s="12">
        <f t="shared" si="2"/>
        <v>0</v>
      </c>
      <c r="K22" s="6">
        <f t="shared" si="3"/>
        <v>17500000</v>
      </c>
      <c r="L22" s="6" t="str">
        <f t="shared" si="4"/>
        <v>Penjualan Biasa</v>
      </c>
      <c r="M22" s="6" t="str">
        <f t="shared" si="5"/>
        <v>Mobil Biasa</v>
      </c>
    </row>
    <row r="23" spans="1:21" x14ac:dyDescent="0.25">
      <c r="A23" s="4">
        <v>19</v>
      </c>
      <c r="B23" s="3">
        <v>43316</v>
      </c>
      <c r="C23" s="4" t="s">
        <v>13</v>
      </c>
      <c r="D23" s="4" t="str">
        <f t="shared" si="0"/>
        <v>Toko Central</v>
      </c>
      <c r="E23" s="4" t="s">
        <v>22</v>
      </c>
      <c r="F23" s="4" t="str">
        <f>VLOOKUP(E23,$O$12:Q33,2,0)</f>
        <v>Pipa 5 Meter</v>
      </c>
      <c r="G23" s="11">
        <v>119</v>
      </c>
      <c r="H23" s="6">
        <f>VLOOKUP(E23,$O$12:Q33,3,0)</f>
        <v>100000</v>
      </c>
      <c r="I23" s="6">
        <f t="shared" si="1"/>
        <v>11900000</v>
      </c>
      <c r="J23" s="12">
        <f t="shared" si="2"/>
        <v>0</v>
      </c>
      <c r="K23" s="6">
        <f t="shared" si="3"/>
        <v>11900000</v>
      </c>
      <c r="L23" s="6" t="str">
        <f t="shared" si="4"/>
        <v>Penjualan Biasa</v>
      </c>
      <c r="M23" s="6" t="str">
        <f t="shared" si="5"/>
        <v>Mobil Biasa</v>
      </c>
    </row>
    <row r="24" spans="1:21" x14ac:dyDescent="0.25">
      <c r="A24" s="4">
        <v>20</v>
      </c>
      <c r="B24" s="3">
        <v>43316</v>
      </c>
      <c r="C24" s="4" t="s">
        <v>16</v>
      </c>
      <c r="D24" s="4" t="str">
        <f t="shared" si="0"/>
        <v>Toko Anton</v>
      </c>
      <c r="E24" s="4" t="s">
        <v>21</v>
      </c>
      <c r="F24" s="4" t="str">
        <f>VLOOKUP(E24,$O$12:Q34,2,0)</f>
        <v>Besi 10 Meter</v>
      </c>
      <c r="G24" s="11">
        <v>184</v>
      </c>
      <c r="H24" s="6">
        <f>VLOOKUP(E24,$O$12:Q34,3,0)</f>
        <v>375000</v>
      </c>
      <c r="I24" s="6">
        <f t="shared" si="1"/>
        <v>69000000</v>
      </c>
      <c r="J24" s="12">
        <f t="shared" si="2"/>
        <v>0</v>
      </c>
      <c r="K24" s="6">
        <f t="shared" si="3"/>
        <v>69000000</v>
      </c>
      <c r="L24" s="6" t="str">
        <f t="shared" si="4"/>
        <v>Penjualan Biasa</v>
      </c>
      <c r="M24" s="6" t="str">
        <f t="shared" si="5"/>
        <v>Mobil Biasa</v>
      </c>
    </row>
    <row r="25" spans="1:21" x14ac:dyDescent="0.25">
      <c r="A25" s="4">
        <v>21</v>
      </c>
      <c r="B25" s="3">
        <v>43316</v>
      </c>
      <c r="C25" s="4" t="s">
        <v>12</v>
      </c>
      <c r="D25" s="4" t="str">
        <f t="shared" si="0"/>
        <v>Toko Nofri</v>
      </c>
      <c r="E25" s="4" t="s">
        <v>21</v>
      </c>
      <c r="F25" s="4" t="str">
        <f>VLOOKUP(E25,$O$12:Q35,2,0)</f>
        <v>Besi 10 Meter</v>
      </c>
      <c r="G25" s="11">
        <v>45</v>
      </c>
      <c r="H25" s="6">
        <f>VLOOKUP(E25,$O$12:Q35,3,0)</f>
        <v>375000</v>
      </c>
      <c r="I25" s="6">
        <f t="shared" si="1"/>
        <v>16875000</v>
      </c>
      <c r="J25" s="12">
        <f t="shared" si="2"/>
        <v>0</v>
      </c>
      <c r="K25" s="6">
        <f t="shared" si="3"/>
        <v>16875000</v>
      </c>
      <c r="L25" s="6" t="str">
        <f t="shared" si="4"/>
        <v>Penjualan Biasa</v>
      </c>
      <c r="M25" s="6" t="str">
        <f t="shared" si="5"/>
        <v>Mobil Biasa</v>
      </c>
    </row>
    <row r="26" spans="1:21" x14ac:dyDescent="0.25">
      <c r="A26" s="4">
        <v>22</v>
      </c>
      <c r="B26" s="3">
        <v>43316</v>
      </c>
      <c r="C26" s="4" t="s">
        <v>16</v>
      </c>
      <c r="D26" s="4" t="str">
        <f t="shared" si="0"/>
        <v>Toko Anton</v>
      </c>
      <c r="E26" s="4" t="s">
        <v>23</v>
      </c>
      <c r="F26" s="4" t="str">
        <f>VLOOKUP(E26,$O$12:Q36,2,0)</f>
        <v>Pipa 10 Meter</v>
      </c>
      <c r="G26" s="11">
        <v>104</v>
      </c>
      <c r="H26" s="6">
        <f>VLOOKUP(E26,$O$12:Q36,3,0)</f>
        <v>185000</v>
      </c>
      <c r="I26" s="6">
        <f t="shared" si="1"/>
        <v>19240000</v>
      </c>
      <c r="J26" s="12">
        <f t="shared" si="2"/>
        <v>0</v>
      </c>
      <c r="K26" s="6">
        <f t="shared" si="3"/>
        <v>19240000</v>
      </c>
      <c r="L26" s="6" t="str">
        <f t="shared" si="4"/>
        <v>Penjualan Biasa</v>
      </c>
      <c r="M26" s="6" t="str">
        <f t="shared" si="5"/>
        <v>Mobil Biasa</v>
      </c>
      <c r="O26" s="9" t="s">
        <v>196</v>
      </c>
    </row>
    <row r="27" spans="1:21" x14ac:dyDescent="0.25">
      <c r="A27" s="4">
        <v>23</v>
      </c>
      <c r="B27" s="3">
        <v>43316</v>
      </c>
      <c r="C27" s="4" t="s">
        <v>12</v>
      </c>
      <c r="D27" s="4" t="str">
        <f t="shared" si="0"/>
        <v>Toko Nofri</v>
      </c>
      <c r="E27" s="4" t="s">
        <v>20</v>
      </c>
      <c r="F27" s="4" t="str">
        <f>VLOOKUP(E27,$O$12:Q37,2,0)</f>
        <v>Besi 5 Meter</v>
      </c>
      <c r="G27" s="11">
        <v>50</v>
      </c>
      <c r="H27" s="6">
        <f>VLOOKUP(E27,$O$12:Q37,3,0)</f>
        <v>200000</v>
      </c>
      <c r="I27" s="6">
        <f t="shared" si="1"/>
        <v>10000000</v>
      </c>
      <c r="J27" s="12">
        <f t="shared" si="2"/>
        <v>0</v>
      </c>
      <c r="K27" s="6">
        <f t="shared" si="3"/>
        <v>10000000</v>
      </c>
      <c r="L27" s="6" t="str">
        <f t="shared" si="4"/>
        <v>Penjualan Biasa</v>
      </c>
      <c r="M27" s="6" t="str">
        <f t="shared" si="5"/>
        <v>Mobil Biasa</v>
      </c>
      <c r="O27" t="s">
        <v>197</v>
      </c>
      <c r="S27">
        <f>SUMIFS(G5:G1000,F5:F1000,P14,D5:D1000,P6)</f>
        <v>68350</v>
      </c>
    </row>
    <row r="28" spans="1:21" x14ac:dyDescent="0.25">
      <c r="A28" s="4">
        <v>24</v>
      </c>
      <c r="B28" s="3">
        <v>43316</v>
      </c>
      <c r="C28" s="4" t="s">
        <v>13</v>
      </c>
      <c r="D28" s="4" t="str">
        <f t="shared" si="0"/>
        <v>Toko Central</v>
      </c>
      <c r="E28" s="4" t="s">
        <v>22</v>
      </c>
      <c r="F28" s="4" t="str">
        <f>VLOOKUP(E28,$O$12:Q38,2,0)</f>
        <v>Pipa 5 Meter</v>
      </c>
      <c r="G28" s="11">
        <v>148</v>
      </c>
      <c r="H28" s="6">
        <f>VLOOKUP(E28,$O$12:Q38,3,0)</f>
        <v>100000</v>
      </c>
      <c r="I28" s="6">
        <f t="shared" si="1"/>
        <v>14800000</v>
      </c>
      <c r="J28" s="12">
        <f t="shared" si="2"/>
        <v>0</v>
      </c>
      <c r="K28" s="6">
        <f t="shared" si="3"/>
        <v>14800000</v>
      </c>
      <c r="L28" s="6" t="str">
        <f t="shared" si="4"/>
        <v>Penjualan Biasa</v>
      </c>
      <c r="M28" s="6" t="str">
        <f t="shared" si="5"/>
        <v>Mobil Biasa</v>
      </c>
      <c r="O28" t="s">
        <v>198</v>
      </c>
      <c r="S28" s="34">
        <f>SUMIFS(J5:J1000,F5:F1000,P13,D5:D1000,P7)</f>
        <v>3783412500</v>
      </c>
    </row>
    <row r="29" spans="1:21" x14ac:dyDescent="0.25">
      <c r="A29" s="4">
        <v>25</v>
      </c>
      <c r="B29" s="3">
        <v>43316</v>
      </c>
      <c r="C29" s="4" t="s">
        <v>16</v>
      </c>
      <c r="D29" s="4" t="str">
        <f t="shared" si="0"/>
        <v>Toko Anton</v>
      </c>
      <c r="E29" s="4" t="s">
        <v>20</v>
      </c>
      <c r="F29" s="4" t="str">
        <f>VLOOKUP(E29,$O$12:Q39,2,0)</f>
        <v>Besi 5 Meter</v>
      </c>
      <c r="G29" s="11">
        <v>34</v>
      </c>
      <c r="H29" s="6">
        <f>VLOOKUP(E29,$O$12:Q39,3,0)</f>
        <v>200000</v>
      </c>
      <c r="I29" s="6">
        <f t="shared" si="1"/>
        <v>6800000</v>
      </c>
      <c r="J29" s="12">
        <f t="shared" si="2"/>
        <v>0</v>
      </c>
      <c r="K29" s="6">
        <f t="shared" si="3"/>
        <v>6800000</v>
      </c>
      <c r="L29" s="6" t="str">
        <f t="shared" si="4"/>
        <v>Penjualan Biasa</v>
      </c>
      <c r="M29" s="6" t="str">
        <f t="shared" si="5"/>
        <v>Mobil Biasa</v>
      </c>
      <c r="O29" t="s">
        <v>201</v>
      </c>
      <c r="T29" s="33"/>
      <c r="U29" s="33" t="s">
        <v>206</v>
      </c>
    </row>
    <row r="30" spans="1:21" x14ac:dyDescent="0.25">
      <c r="A30" s="4">
        <v>26</v>
      </c>
      <c r="B30" s="3">
        <v>43316</v>
      </c>
      <c r="C30" s="4" t="s">
        <v>12</v>
      </c>
      <c r="D30" s="4" t="str">
        <f t="shared" si="0"/>
        <v>Toko Nofri</v>
      </c>
      <c r="E30" s="4" t="s">
        <v>21</v>
      </c>
      <c r="F30" s="4" t="str">
        <f>VLOOKUP(E30,$O$12:Q40,2,0)</f>
        <v>Besi 10 Meter</v>
      </c>
      <c r="G30" s="11">
        <v>104</v>
      </c>
      <c r="H30" s="6">
        <f>VLOOKUP(E30,$O$12:Q40,3,0)</f>
        <v>375000</v>
      </c>
      <c r="I30" s="6">
        <f t="shared" si="1"/>
        <v>39000000</v>
      </c>
      <c r="J30" s="12">
        <f t="shared" si="2"/>
        <v>0</v>
      </c>
      <c r="K30" s="6">
        <f t="shared" si="3"/>
        <v>39000000</v>
      </c>
      <c r="L30" s="6" t="str">
        <f t="shared" si="4"/>
        <v>Penjualan Biasa</v>
      </c>
      <c r="M30" s="6" t="str">
        <f t="shared" si="5"/>
        <v>Mobil Biasa</v>
      </c>
      <c r="O30" t="s">
        <v>200</v>
      </c>
      <c r="S30">
        <f>SUMIFS(G5:G1000,F5:F1000,P13,D5:D1000,P7)</f>
        <v>51939</v>
      </c>
      <c r="T30" s="5" t="s">
        <v>18</v>
      </c>
      <c r="U30" s="32">
        <f>SUMIFS($I$5:$I$1000,$F$5:$F$1000,$P$12,$D$5:$D$1000,P6)+SUMIFS($I$5:$I$1000,$F$5:$F$1000,$P$13,$D$5:$D$1000,P6)</f>
        <v>49877125000</v>
      </c>
    </row>
    <row r="31" spans="1:21" x14ac:dyDescent="0.25">
      <c r="A31" s="4">
        <v>27</v>
      </c>
      <c r="B31" s="3">
        <v>43316</v>
      </c>
      <c r="C31" s="4" t="s">
        <v>12</v>
      </c>
      <c r="D31" s="4" t="str">
        <f t="shared" si="0"/>
        <v>Toko Nofri</v>
      </c>
      <c r="E31" s="4" t="s">
        <v>22</v>
      </c>
      <c r="F31" s="4" t="str">
        <f>VLOOKUP(E31,$O$12:Q41,2,0)</f>
        <v>Pipa 5 Meter</v>
      </c>
      <c r="G31" s="11">
        <v>2</v>
      </c>
      <c r="H31" s="6">
        <f>VLOOKUP(E31,$O$12:Q41,3,0)</f>
        <v>100000</v>
      </c>
      <c r="I31" s="6">
        <f t="shared" si="1"/>
        <v>200000</v>
      </c>
      <c r="J31" s="12">
        <f t="shared" si="2"/>
        <v>0</v>
      </c>
      <c r="K31" s="6">
        <f t="shared" si="3"/>
        <v>200000</v>
      </c>
      <c r="L31" s="6" t="str">
        <f t="shared" si="4"/>
        <v>Penjualan Biasa</v>
      </c>
      <c r="M31" s="6" t="str">
        <f t="shared" si="5"/>
        <v>Mobil Biasa</v>
      </c>
      <c r="T31" s="5" t="s">
        <v>17</v>
      </c>
      <c r="U31" s="32">
        <f>SUMIFS($I$5:$I$1000,$F$5:$F$1000,$P$12,$D$5:$D$1000,P7)+SUMIFS($I$5:$I$1000,$F$5:$F$1000,$P$13,$D$5:$D$1000,P7)</f>
        <v>31184525000</v>
      </c>
    </row>
    <row r="32" spans="1:21" x14ac:dyDescent="0.25">
      <c r="A32" s="4">
        <v>28</v>
      </c>
      <c r="B32" s="3">
        <v>43316</v>
      </c>
      <c r="C32" s="4" t="s">
        <v>16</v>
      </c>
      <c r="D32" s="4" t="str">
        <f t="shared" si="0"/>
        <v>Toko Anton</v>
      </c>
      <c r="E32" s="4" t="s">
        <v>20</v>
      </c>
      <c r="F32" s="4" t="str">
        <f>VLOOKUP(E32,$O$12:Q42,2,0)</f>
        <v>Besi 5 Meter</v>
      </c>
      <c r="G32" s="11">
        <v>124</v>
      </c>
      <c r="H32" s="6">
        <f>VLOOKUP(E32,$O$12:Q42,3,0)</f>
        <v>200000</v>
      </c>
      <c r="I32" s="6">
        <f t="shared" si="1"/>
        <v>24800000</v>
      </c>
      <c r="J32" s="12">
        <f t="shared" si="2"/>
        <v>0</v>
      </c>
      <c r="K32" s="6">
        <f t="shared" si="3"/>
        <v>24800000</v>
      </c>
      <c r="L32" s="6" t="str">
        <f t="shared" si="4"/>
        <v>Penjualan Biasa</v>
      </c>
      <c r="M32" s="6" t="str">
        <f t="shared" si="5"/>
        <v>Mobil Biasa</v>
      </c>
      <c r="O32" s="9" t="s">
        <v>205</v>
      </c>
      <c r="T32" s="5" t="s">
        <v>19</v>
      </c>
      <c r="U32" s="32">
        <f>SUMIFS($I$5:$I$1000,$F$5:$F$1000,$P$12,$D$5:$D$1000,P8)+SUMIFS($I$5:$I$1000,$F$5:$F$1000,$P$13,$D$5:$D$1000,P8)</f>
        <v>29629200000</v>
      </c>
    </row>
    <row r="33" spans="1:21" x14ac:dyDescent="0.25">
      <c r="A33" s="4">
        <v>29</v>
      </c>
      <c r="B33" s="3">
        <v>43317</v>
      </c>
      <c r="C33" s="4" t="s">
        <v>12</v>
      </c>
      <c r="D33" s="4" t="str">
        <f t="shared" si="0"/>
        <v>Toko Nofri</v>
      </c>
      <c r="E33" s="4" t="s">
        <v>20</v>
      </c>
      <c r="F33" s="4" t="str">
        <f>VLOOKUP(E33,$O$12:Q43,2,0)</f>
        <v>Besi 5 Meter</v>
      </c>
      <c r="G33" s="11">
        <v>171</v>
      </c>
      <c r="H33" s="6">
        <f>VLOOKUP(E33,$O$12:Q43,3,0)</f>
        <v>200000</v>
      </c>
      <c r="I33" s="6">
        <f t="shared" si="1"/>
        <v>34200000</v>
      </c>
      <c r="J33" s="12">
        <f t="shared" si="2"/>
        <v>0</v>
      </c>
      <c r="K33" s="6">
        <f t="shared" si="3"/>
        <v>34200000</v>
      </c>
      <c r="L33" s="6" t="str">
        <f t="shared" si="4"/>
        <v>Penjualan Biasa</v>
      </c>
      <c r="M33" s="6" t="str">
        <f t="shared" si="5"/>
        <v>Mobil Biasa</v>
      </c>
      <c r="O33" t="s">
        <v>28</v>
      </c>
      <c r="U33" s="45">
        <f>SUM(U30:U32)</f>
        <v>110690850000</v>
      </c>
    </row>
    <row r="34" spans="1:21" x14ac:dyDescent="0.25">
      <c r="A34" s="4">
        <v>30</v>
      </c>
      <c r="B34" s="3">
        <v>43317</v>
      </c>
      <c r="C34" s="4" t="s">
        <v>13</v>
      </c>
      <c r="D34" s="4" t="str">
        <f t="shared" si="0"/>
        <v>Toko Central</v>
      </c>
      <c r="E34" s="4" t="s">
        <v>22</v>
      </c>
      <c r="F34" s="4" t="str">
        <f>VLOOKUP(E34,$O$12:Q44,2,0)</f>
        <v>Pipa 5 Meter</v>
      </c>
      <c r="G34" s="11">
        <v>106</v>
      </c>
      <c r="H34" s="6">
        <f>VLOOKUP(E34,$O$12:Q44,3,0)</f>
        <v>100000</v>
      </c>
      <c r="I34" s="6">
        <f t="shared" si="1"/>
        <v>10600000</v>
      </c>
      <c r="J34" s="12">
        <f t="shared" si="2"/>
        <v>0</v>
      </c>
      <c r="K34" s="6">
        <f t="shared" si="3"/>
        <v>10600000</v>
      </c>
      <c r="L34" s="6" t="str">
        <f t="shared" si="4"/>
        <v>Penjualan Biasa</v>
      </c>
      <c r="M34" s="6" t="str">
        <f t="shared" si="5"/>
        <v>Mobil Biasa</v>
      </c>
      <c r="O34" t="s">
        <v>29</v>
      </c>
    </row>
    <row r="35" spans="1:21" x14ac:dyDescent="0.25">
      <c r="A35" s="4">
        <v>31</v>
      </c>
      <c r="B35" s="3">
        <v>43317</v>
      </c>
      <c r="C35" s="4" t="s">
        <v>12</v>
      </c>
      <c r="D35" s="4" t="str">
        <f t="shared" si="0"/>
        <v>Toko Nofri</v>
      </c>
      <c r="E35" s="4" t="s">
        <v>23</v>
      </c>
      <c r="F35" s="4" t="str">
        <f>VLOOKUP(E35,$O$12:Q45,2,0)</f>
        <v>Pipa 10 Meter</v>
      </c>
      <c r="G35" s="11">
        <v>131</v>
      </c>
      <c r="H35" s="6">
        <f>VLOOKUP(E35,$O$12:Q45,3,0)</f>
        <v>185000</v>
      </c>
      <c r="I35" s="6">
        <f t="shared" si="1"/>
        <v>24235000</v>
      </c>
      <c r="J35" s="12">
        <f t="shared" si="2"/>
        <v>0</v>
      </c>
      <c r="K35" s="6">
        <f t="shared" si="3"/>
        <v>24235000</v>
      </c>
      <c r="L35" s="6" t="str">
        <f t="shared" si="4"/>
        <v>Penjualan Biasa</v>
      </c>
      <c r="M35" s="6" t="str">
        <f t="shared" si="5"/>
        <v>Mobil Biasa</v>
      </c>
      <c r="O35" t="s">
        <v>30</v>
      </c>
    </row>
    <row r="36" spans="1:21" x14ac:dyDescent="0.25">
      <c r="A36" s="4">
        <v>32</v>
      </c>
      <c r="B36" s="3">
        <v>43317</v>
      </c>
      <c r="C36" s="4" t="s">
        <v>16</v>
      </c>
      <c r="D36" s="4" t="str">
        <f t="shared" si="0"/>
        <v>Toko Anton</v>
      </c>
      <c r="E36" s="4" t="s">
        <v>20</v>
      </c>
      <c r="F36" s="4" t="str">
        <f>VLOOKUP(E36,$O$12:Q46,2,0)</f>
        <v>Besi 5 Meter</v>
      </c>
      <c r="G36" s="11">
        <v>198</v>
      </c>
      <c r="H36" s="6">
        <f>VLOOKUP(E36,$O$12:Q46,3,0)</f>
        <v>200000</v>
      </c>
      <c r="I36" s="6">
        <f t="shared" si="1"/>
        <v>39600000</v>
      </c>
      <c r="J36" s="12">
        <f t="shared" si="2"/>
        <v>0</v>
      </c>
      <c r="K36" s="6">
        <f t="shared" si="3"/>
        <v>39600000</v>
      </c>
      <c r="L36" s="6" t="str">
        <f t="shared" si="4"/>
        <v>Penjualan Biasa</v>
      </c>
      <c r="M36" s="6" t="str">
        <f t="shared" si="5"/>
        <v>Mobil Biasa</v>
      </c>
      <c r="O36" t="s">
        <v>31</v>
      </c>
    </row>
    <row r="37" spans="1:21" x14ac:dyDescent="0.25">
      <c r="A37" s="4">
        <v>33</v>
      </c>
      <c r="B37" s="3">
        <v>43317</v>
      </c>
      <c r="C37" s="4" t="s">
        <v>13</v>
      </c>
      <c r="D37" s="4" t="str">
        <f t="shared" si="0"/>
        <v>Toko Central</v>
      </c>
      <c r="E37" s="4" t="s">
        <v>22</v>
      </c>
      <c r="F37" s="4" t="str">
        <f>VLOOKUP(E37,$O$12:Q47,2,0)</f>
        <v>Pipa 5 Meter</v>
      </c>
      <c r="G37" s="11">
        <v>95</v>
      </c>
      <c r="H37" s="6">
        <f>VLOOKUP(E37,$O$12:Q47,3,0)</f>
        <v>100000</v>
      </c>
      <c r="I37" s="6">
        <f t="shared" si="1"/>
        <v>9500000</v>
      </c>
      <c r="J37" s="12">
        <f t="shared" si="2"/>
        <v>0</v>
      </c>
      <c r="K37" s="6">
        <f t="shared" si="3"/>
        <v>9500000</v>
      </c>
      <c r="L37" s="6" t="str">
        <f t="shared" si="4"/>
        <v>Penjualan Biasa</v>
      </c>
      <c r="M37" s="6" t="str">
        <f t="shared" si="5"/>
        <v>Mobil Biasa</v>
      </c>
      <c r="O37" t="s">
        <v>32</v>
      </c>
    </row>
    <row r="38" spans="1:21" x14ac:dyDescent="0.25">
      <c r="A38" s="4">
        <v>34</v>
      </c>
      <c r="B38" s="3">
        <v>43317</v>
      </c>
      <c r="C38" s="4" t="s">
        <v>13</v>
      </c>
      <c r="D38" s="4" t="str">
        <f t="shared" si="0"/>
        <v>Toko Central</v>
      </c>
      <c r="E38" s="4" t="s">
        <v>22</v>
      </c>
      <c r="F38" s="4" t="str">
        <f>VLOOKUP(E38,$O$12:Q48,2,0)</f>
        <v>Pipa 5 Meter</v>
      </c>
      <c r="G38" s="11">
        <v>128</v>
      </c>
      <c r="H38" s="6">
        <f>VLOOKUP(E38,$O$12:Q48,3,0)</f>
        <v>100000</v>
      </c>
      <c r="I38" s="6">
        <f t="shared" si="1"/>
        <v>12800000</v>
      </c>
      <c r="J38" s="12">
        <f t="shared" si="2"/>
        <v>0</v>
      </c>
      <c r="K38" s="6">
        <f t="shared" si="3"/>
        <v>12800000</v>
      </c>
      <c r="L38" s="6" t="str">
        <f t="shared" si="4"/>
        <v>Penjualan Biasa</v>
      </c>
      <c r="M38" s="6" t="str">
        <f t="shared" si="5"/>
        <v>Mobil Biasa</v>
      </c>
    </row>
    <row r="39" spans="1:21" x14ac:dyDescent="0.25">
      <c r="A39" s="4">
        <v>35</v>
      </c>
      <c r="B39" s="3">
        <v>43317</v>
      </c>
      <c r="C39" s="4" t="s">
        <v>16</v>
      </c>
      <c r="D39" s="4" t="str">
        <f t="shared" si="0"/>
        <v>Toko Anton</v>
      </c>
      <c r="E39" s="4" t="s">
        <v>23</v>
      </c>
      <c r="F39" s="4" t="str">
        <f>VLOOKUP(E39,$O$12:Q49,2,0)</f>
        <v>Pipa 10 Meter</v>
      </c>
      <c r="G39" s="11">
        <v>155</v>
      </c>
      <c r="H39" s="6">
        <f>VLOOKUP(E39,$O$12:Q49,3,0)</f>
        <v>185000</v>
      </c>
      <c r="I39" s="6">
        <f t="shared" si="1"/>
        <v>28675000</v>
      </c>
      <c r="J39" s="12">
        <f t="shared" si="2"/>
        <v>0</v>
      </c>
      <c r="K39" s="6">
        <f t="shared" si="3"/>
        <v>28675000</v>
      </c>
      <c r="L39" s="6" t="str">
        <f t="shared" si="4"/>
        <v>Penjualan Biasa</v>
      </c>
      <c r="M39" s="6" t="str">
        <f t="shared" si="5"/>
        <v>Mobil Biasa</v>
      </c>
      <c r="O39">
        <f>SUBTOTAL(9,G5:G1000)</f>
        <v>934720</v>
      </c>
    </row>
    <row r="40" spans="1:21" x14ac:dyDescent="0.25">
      <c r="A40" s="4">
        <v>36</v>
      </c>
      <c r="B40" s="3">
        <v>43317</v>
      </c>
      <c r="C40" s="4" t="s">
        <v>12</v>
      </c>
      <c r="D40" s="4" t="str">
        <f t="shared" si="0"/>
        <v>Toko Nofri</v>
      </c>
      <c r="E40" s="4" t="s">
        <v>23</v>
      </c>
      <c r="F40" s="4" t="str">
        <f>VLOOKUP(E40,$O$12:Q50,2,0)</f>
        <v>Pipa 10 Meter</v>
      </c>
      <c r="G40" s="11">
        <v>118</v>
      </c>
      <c r="H40" s="6">
        <f>VLOOKUP(E40,$O$12:Q50,3,0)</f>
        <v>185000</v>
      </c>
      <c r="I40" s="6">
        <f t="shared" si="1"/>
        <v>21830000</v>
      </c>
      <c r="J40" s="12">
        <f t="shared" si="2"/>
        <v>0</v>
      </c>
      <c r="K40" s="6">
        <f t="shared" si="3"/>
        <v>21830000</v>
      </c>
      <c r="L40" s="6" t="str">
        <f t="shared" si="4"/>
        <v>Penjualan Biasa</v>
      </c>
      <c r="M40" s="6" t="str">
        <f t="shared" si="5"/>
        <v>Mobil Biasa</v>
      </c>
      <c r="Q40" s="35"/>
    </row>
    <row r="41" spans="1:21" x14ac:dyDescent="0.25">
      <c r="A41" s="4">
        <v>37</v>
      </c>
      <c r="B41" s="3">
        <v>43317</v>
      </c>
      <c r="C41" s="4" t="s">
        <v>16</v>
      </c>
      <c r="D41" s="4" t="str">
        <f t="shared" si="0"/>
        <v>Toko Anton</v>
      </c>
      <c r="E41" s="4" t="s">
        <v>21</v>
      </c>
      <c r="F41" s="4" t="str">
        <f>VLOOKUP(E41,$O$12:Q51,2,0)</f>
        <v>Besi 10 Meter</v>
      </c>
      <c r="G41" s="11">
        <v>182</v>
      </c>
      <c r="H41" s="6">
        <f>VLOOKUP(E41,$O$12:Q51,3,0)</f>
        <v>375000</v>
      </c>
      <c r="I41" s="6">
        <f t="shared" si="1"/>
        <v>68250000</v>
      </c>
      <c r="J41" s="12">
        <f t="shared" si="2"/>
        <v>0</v>
      </c>
      <c r="K41" s="6">
        <f t="shared" si="3"/>
        <v>68250000</v>
      </c>
      <c r="L41" s="6" t="str">
        <f t="shared" si="4"/>
        <v>Penjualan Biasa</v>
      </c>
      <c r="M41" s="6" t="str">
        <f t="shared" si="5"/>
        <v>Mobil Biasa</v>
      </c>
      <c r="Q41" s="36"/>
    </row>
    <row r="42" spans="1:21" x14ac:dyDescent="0.25">
      <c r="A42" s="4">
        <v>38</v>
      </c>
      <c r="B42" s="3">
        <v>43317</v>
      </c>
      <c r="C42" s="4" t="s">
        <v>12</v>
      </c>
      <c r="D42" s="4" t="str">
        <f t="shared" si="0"/>
        <v>Toko Nofri</v>
      </c>
      <c r="E42" s="4" t="s">
        <v>20</v>
      </c>
      <c r="F42" s="4" t="str">
        <f>VLOOKUP(E42,$O$12:Q52,2,0)</f>
        <v>Besi 5 Meter</v>
      </c>
      <c r="G42" s="11">
        <v>180</v>
      </c>
      <c r="H42" s="6">
        <f>VLOOKUP(E42,$O$12:Q52,3,0)</f>
        <v>200000</v>
      </c>
      <c r="I42" s="6">
        <f t="shared" si="1"/>
        <v>36000000</v>
      </c>
      <c r="J42" s="12">
        <f t="shared" si="2"/>
        <v>0</v>
      </c>
      <c r="K42" s="6">
        <f t="shared" si="3"/>
        <v>36000000</v>
      </c>
      <c r="L42" s="6" t="str">
        <f t="shared" si="4"/>
        <v>Penjualan Biasa</v>
      </c>
      <c r="M42" s="6" t="str">
        <f t="shared" si="5"/>
        <v>Mobil Biasa</v>
      </c>
      <c r="O42" s="47" t="s">
        <v>235</v>
      </c>
      <c r="P42" s="47" t="s">
        <v>232</v>
      </c>
    </row>
    <row r="43" spans="1:21" x14ac:dyDescent="0.25">
      <c r="A43" s="4">
        <v>39</v>
      </c>
      <c r="B43" s="3">
        <v>43317</v>
      </c>
      <c r="C43" s="4" t="s">
        <v>13</v>
      </c>
      <c r="D43" s="4" t="str">
        <f t="shared" si="0"/>
        <v>Toko Central</v>
      </c>
      <c r="E43" s="4" t="s">
        <v>23</v>
      </c>
      <c r="F43" s="4" t="str">
        <f>VLOOKUP(E43,$O$12:Q53,2,0)</f>
        <v>Pipa 10 Meter</v>
      </c>
      <c r="G43" s="11">
        <v>47</v>
      </c>
      <c r="H43" s="6">
        <f>VLOOKUP(E43,$O$12:Q53,3,0)</f>
        <v>185000</v>
      </c>
      <c r="I43" s="6">
        <f t="shared" si="1"/>
        <v>8695000</v>
      </c>
      <c r="J43" s="12">
        <f t="shared" si="2"/>
        <v>0</v>
      </c>
      <c r="K43" s="6">
        <f t="shared" si="3"/>
        <v>8695000</v>
      </c>
      <c r="L43" s="6" t="str">
        <f t="shared" si="4"/>
        <v>Penjualan Biasa</v>
      </c>
      <c r="M43" s="6" t="str">
        <f t="shared" si="5"/>
        <v>Mobil Biasa</v>
      </c>
      <c r="O43" s="47" t="s">
        <v>234</v>
      </c>
      <c r="P43" t="s">
        <v>17</v>
      </c>
      <c r="Q43" t="s">
        <v>19</v>
      </c>
      <c r="R43" t="s">
        <v>18</v>
      </c>
      <c r="S43" t="s">
        <v>233</v>
      </c>
    </row>
    <row r="44" spans="1:21" x14ac:dyDescent="0.25">
      <c r="A44" s="4">
        <v>40</v>
      </c>
      <c r="B44" s="3">
        <v>43317</v>
      </c>
      <c r="C44" s="4" t="s">
        <v>16</v>
      </c>
      <c r="D44" s="4" t="str">
        <f t="shared" si="0"/>
        <v>Toko Anton</v>
      </c>
      <c r="E44" s="4" t="s">
        <v>22</v>
      </c>
      <c r="F44" s="4" t="str">
        <f>VLOOKUP(E44,$O$12:Q54,2,0)</f>
        <v>Pipa 5 Meter</v>
      </c>
      <c r="G44" s="11">
        <v>191</v>
      </c>
      <c r="H44" s="6">
        <f>VLOOKUP(E44,$O$12:Q54,3,0)</f>
        <v>100000</v>
      </c>
      <c r="I44" s="6">
        <f t="shared" si="1"/>
        <v>19100000</v>
      </c>
      <c r="J44" s="12">
        <f t="shared" si="2"/>
        <v>0</v>
      </c>
      <c r="K44" s="6">
        <f t="shared" si="3"/>
        <v>19100000</v>
      </c>
      <c r="L44" s="6" t="str">
        <f t="shared" si="4"/>
        <v>Penjualan Biasa</v>
      </c>
      <c r="M44" s="6" t="str">
        <f t="shared" si="5"/>
        <v>Mobil Biasa</v>
      </c>
      <c r="O44" s="26" t="s">
        <v>25</v>
      </c>
      <c r="P44" s="48">
        <v>51939</v>
      </c>
      <c r="Q44" s="48">
        <v>52488</v>
      </c>
      <c r="R44" s="48">
        <v>85347</v>
      </c>
      <c r="S44" s="48">
        <v>189774</v>
      </c>
    </row>
    <row r="45" spans="1:21" x14ac:dyDescent="0.25">
      <c r="A45" s="4">
        <v>41</v>
      </c>
      <c r="B45" s="3">
        <v>43318</v>
      </c>
      <c r="C45" s="4" t="s">
        <v>12</v>
      </c>
      <c r="D45" s="4" t="str">
        <f t="shared" si="0"/>
        <v>Toko Nofri</v>
      </c>
      <c r="E45" s="4" t="s">
        <v>20</v>
      </c>
      <c r="F45" s="4" t="str">
        <f>VLOOKUP(E45,$O$12:Q55,2,0)</f>
        <v>Besi 5 Meter</v>
      </c>
      <c r="G45" s="11">
        <v>112</v>
      </c>
      <c r="H45" s="6">
        <f>VLOOKUP(E45,$O$12:Q55,3,0)</f>
        <v>200000</v>
      </c>
      <c r="I45" s="6">
        <f t="shared" si="1"/>
        <v>22400000</v>
      </c>
      <c r="J45" s="12">
        <f t="shared" si="2"/>
        <v>0</v>
      </c>
      <c r="K45" s="6">
        <f t="shared" si="3"/>
        <v>22400000</v>
      </c>
      <c r="L45" s="6" t="str">
        <f t="shared" si="4"/>
        <v>Penjualan Biasa</v>
      </c>
      <c r="M45" s="6" t="str">
        <f t="shared" si="5"/>
        <v>Mobil Biasa</v>
      </c>
      <c r="O45" s="26" t="s">
        <v>24</v>
      </c>
      <c r="P45" s="48">
        <v>58537</v>
      </c>
      <c r="Q45" s="48">
        <v>49731</v>
      </c>
      <c r="R45" s="48">
        <v>89360</v>
      </c>
      <c r="S45" s="48">
        <v>197628</v>
      </c>
    </row>
    <row r="46" spans="1:21" x14ac:dyDescent="0.25">
      <c r="A46" s="4">
        <v>42</v>
      </c>
      <c r="B46" s="3">
        <v>43318</v>
      </c>
      <c r="C46" s="4" t="s">
        <v>12</v>
      </c>
      <c r="D46" s="4" t="str">
        <f t="shared" si="0"/>
        <v>Toko Nofri</v>
      </c>
      <c r="E46" s="4" t="s">
        <v>21</v>
      </c>
      <c r="F46" s="4" t="str">
        <f>VLOOKUP(E46,$O$12:Q56,2,0)</f>
        <v>Besi 10 Meter</v>
      </c>
      <c r="G46" s="11">
        <v>199</v>
      </c>
      <c r="H46" s="6">
        <f>VLOOKUP(E46,$O$12:Q56,3,0)</f>
        <v>375000</v>
      </c>
      <c r="I46" s="6">
        <f t="shared" si="1"/>
        <v>74625000</v>
      </c>
      <c r="J46" s="12">
        <f t="shared" si="2"/>
        <v>0</v>
      </c>
      <c r="K46" s="6">
        <f t="shared" si="3"/>
        <v>74625000</v>
      </c>
      <c r="L46" s="6" t="str">
        <f t="shared" si="4"/>
        <v>Penjualan Biasa</v>
      </c>
      <c r="M46" s="6" t="str">
        <f t="shared" si="5"/>
        <v>Mobil Biasa</v>
      </c>
      <c r="O46" s="26" t="s">
        <v>27</v>
      </c>
      <c r="P46" s="48">
        <v>164349</v>
      </c>
      <c r="Q46" s="48">
        <v>23718</v>
      </c>
      <c r="R46" s="48">
        <v>131445</v>
      </c>
      <c r="S46" s="48">
        <v>319512</v>
      </c>
    </row>
    <row r="47" spans="1:21" x14ac:dyDescent="0.25">
      <c r="A47" s="4">
        <v>43</v>
      </c>
      <c r="B47" s="3">
        <v>43318</v>
      </c>
      <c r="C47" s="4" t="s">
        <v>16</v>
      </c>
      <c r="D47" s="4" t="str">
        <f t="shared" si="0"/>
        <v>Toko Anton</v>
      </c>
      <c r="E47" s="4" t="s">
        <v>21</v>
      </c>
      <c r="F47" s="4" t="str">
        <f>VLOOKUP(E47,$O$12:Q57,2,0)</f>
        <v>Besi 10 Meter</v>
      </c>
      <c r="G47" s="11">
        <v>32</v>
      </c>
      <c r="H47" s="6">
        <f>VLOOKUP(E47,$O$12:Q57,3,0)</f>
        <v>375000</v>
      </c>
      <c r="I47" s="6">
        <f t="shared" si="1"/>
        <v>12000000</v>
      </c>
      <c r="J47" s="12">
        <f t="shared" si="2"/>
        <v>0</v>
      </c>
      <c r="K47" s="6">
        <f t="shared" si="3"/>
        <v>12000000</v>
      </c>
      <c r="L47" s="6" t="str">
        <f t="shared" si="4"/>
        <v>Penjualan Biasa</v>
      </c>
      <c r="M47" s="6" t="str">
        <f t="shared" si="5"/>
        <v>Mobil Biasa</v>
      </c>
      <c r="O47" s="26" t="s">
        <v>26</v>
      </c>
      <c r="P47" s="48">
        <v>42283</v>
      </c>
      <c r="Q47" s="48">
        <v>117173</v>
      </c>
      <c r="R47" s="48">
        <v>68350</v>
      </c>
      <c r="S47" s="48">
        <v>227806</v>
      </c>
    </row>
    <row r="48" spans="1:21" x14ac:dyDescent="0.25">
      <c r="A48" s="4">
        <v>44</v>
      </c>
      <c r="B48" s="3">
        <v>43318</v>
      </c>
      <c r="C48" s="4" t="s">
        <v>12</v>
      </c>
      <c r="D48" s="4" t="str">
        <f t="shared" si="0"/>
        <v>Toko Nofri</v>
      </c>
      <c r="E48" s="4" t="s">
        <v>22</v>
      </c>
      <c r="F48" s="4" t="str">
        <f>VLOOKUP(E48,$O$12:Q58,2,0)</f>
        <v>Pipa 5 Meter</v>
      </c>
      <c r="G48" s="11">
        <v>174</v>
      </c>
      <c r="H48" s="6">
        <f>VLOOKUP(E48,$O$12:Q58,3,0)</f>
        <v>100000</v>
      </c>
      <c r="I48" s="6">
        <f t="shared" si="1"/>
        <v>17400000</v>
      </c>
      <c r="J48" s="12">
        <f t="shared" si="2"/>
        <v>0</v>
      </c>
      <c r="K48" s="6">
        <f t="shared" si="3"/>
        <v>17400000</v>
      </c>
      <c r="L48" s="6" t="str">
        <f t="shared" si="4"/>
        <v>Penjualan Biasa</v>
      </c>
      <c r="M48" s="6" t="str">
        <f t="shared" si="5"/>
        <v>Mobil Biasa</v>
      </c>
      <c r="O48" s="26" t="s">
        <v>233</v>
      </c>
      <c r="P48" s="48">
        <v>317108</v>
      </c>
      <c r="Q48" s="48">
        <v>243110</v>
      </c>
      <c r="R48" s="48">
        <v>374502</v>
      </c>
      <c r="S48" s="48">
        <v>934720</v>
      </c>
    </row>
    <row r="49" spans="1:13" x14ac:dyDescent="0.25">
      <c r="A49" s="4">
        <v>45</v>
      </c>
      <c r="B49" s="3">
        <v>43318</v>
      </c>
      <c r="C49" s="4" t="s">
        <v>13</v>
      </c>
      <c r="D49" s="4" t="str">
        <f t="shared" si="0"/>
        <v>Toko Central</v>
      </c>
      <c r="E49" s="4" t="s">
        <v>22</v>
      </c>
      <c r="F49" s="4" t="str">
        <f>VLOOKUP(E49,$O$12:Q59,2,0)</f>
        <v>Pipa 5 Meter</v>
      </c>
      <c r="G49" s="11">
        <v>6</v>
      </c>
      <c r="H49" s="6">
        <f>VLOOKUP(E49,$O$12:Q59,3,0)</f>
        <v>100000</v>
      </c>
      <c r="I49" s="6">
        <f t="shared" si="1"/>
        <v>600000</v>
      </c>
      <c r="J49" s="12">
        <f t="shared" si="2"/>
        <v>0</v>
      </c>
      <c r="K49" s="6">
        <f t="shared" si="3"/>
        <v>600000</v>
      </c>
      <c r="L49" s="6" t="str">
        <f t="shared" si="4"/>
        <v>Penjualan Biasa</v>
      </c>
      <c r="M49" s="6" t="str">
        <f t="shared" si="5"/>
        <v>Mobil Biasa</v>
      </c>
    </row>
    <row r="50" spans="1:13" x14ac:dyDescent="0.25">
      <c r="A50" s="4">
        <v>46</v>
      </c>
      <c r="B50" s="3">
        <v>43318</v>
      </c>
      <c r="C50" s="4" t="s">
        <v>12</v>
      </c>
      <c r="D50" s="4" t="str">
        <f t="shared" si="0"/>
        <v>Toko Nofri</v>
      </c>
      <c r="E50" s="4" t="s">
        <v>22</v>
      </c>
      <c r="F50" s="4" t="str">
        <f>VLOOKUP(E50,$O$12:Q60,2,0)</f>
        <v>Pipa 5 Meter</v>
      </c>
      <c r="G50" s="11">
        <v>56</v>
      </c>
      <c r="H50" s="6">
        <f>VLOOKUP(E50,$O$12:Q60,3,0)</f>
        <v>100000</v>
      </c>
      <c r="I50" s="6">
        <f t="shared" si="1"/>
        <v>5600000</v>
      </c>
      <c r="J50" s="12">
        <f t="shared" si="2"/>
        <v>0</v>
      </c>
      <c r="K50" s="6">
        <f t="shared" si="3"/>
        <v>5600000</v>
      </c>
      <c r="L50" s="6" t="str">
        <f t="shared" si="4"/>
        <v>Penjualan Biasa</v>
      </c>
      <c r="M50" s="6" t="str">
        <f t="shared" si="5"/>
        <v>Mobil Biasa</v>
      </c>
    </row>
    <row r="51" spans="1:13" x14ac:dyDescent="0.25">
      <c r="A51" s="4">
        <v>47</v>
      </c>
      <c r="B51" s="3">
        <v>43318</v>
      </c>
      <c r="C51" s="4" t="s">
        <v>16</v>
      </c>
      <c r="D51" s="4" t="str">
        <f t="shared" si="0"/>
        <v>Toko Anton</v>
      </c>
      <c r="E51" s="4" t="s">
        <v>21</v>
      </c>
      <c r="F51" s="4" t="str">
        <f>VLOOKUP(E51,$O$12:Q61,2,0)</f>
        <v>Besi 10 Meter</v>
      </c>
      <c r="G51" s="11">
        <v>19</v>
      </c>
      <c r="H51" s="6">
        <f>VLOOKUP(E51,$O$12:Q61,3,0)</f>
        <v>375000</v>
      </c>
      <c r="I51" s="6">
        <f t="shared" si="1"/>
        <v>7125000</v>
      </c>
      <c r="J51" s="12">
        <f t="shared" si="2"/>
        <v>0</v>
      </c>
      <c r="K51" s="6">
        <f t="shared" si="3"/>
        <v>7125000</v>
      </c>
      <c r="L51" s="6" t="str">
        <f t="shared" si="4"/>
        <v>Penjualan Biasa</v>
      </c>
      <c r="M51" s="6" t="str">
        <f t="shared" si="5"/>
        <v>Mobil Biasa</v>
      </c>
    </row>
    <row r="52" spans="1:13" x14ac:dyDescent="0.25">
      <c r="A52" s="4">
        <v>48</v>
      </c>
      <c r="B52" s="3">
        <v>43318</v>
      </c>
      <c r="C52" s="4" t="s">
        <v>13</v>
      </c>
      <c r="D52" s="4" t="str">
        <f t="shared" si="0"/>
        <v>Toko Central</v>
      </c>
      <c r="E52" s="4" t="s">
        <v>23</v>
      </c>
      <c r="F52" s="4" t="str">
        <f>VLOOKUP(E52,$O$12:Q62,2,0)</f>
        <v>Pipa 10 Meter</v>
      </c>
      <c r="G52" s="11">
        <v>187</v>
      </c>
      <c r="H52" s="6">
        <f>VLOOKUP(E52,$O$12:Q62,3,0)</f>
        <v>185000</v>
      </c>
      <c r="I52" s="6">
        <f t="shared" si="1"/>
        <v>34595000</v>
      </c>
      <c r="J52" s="12">
        <f t="shared" si="2"/>
        <v>0</v>
      </c>
      <c r="K52" s="6">
        <f t="shared" si="3"/>
        <v>34595000</v>
      </c>
      <c r="L52" s="6" t="str">
        <f t="shared" si="4"/>
        <v>Penjualan Biasa</v>
      </c>
      <c r="M52" s="6" t="str">
        <f t="shared" si="5"/>
        <v>Mobil Biasa</v>
      </c>
    </row>
    <row r="53" spans="1:13" x14ac:dyDescent="0.25">
      <c r="A53" s="4">
        <v>49</v>
      </c>
      <c r="B53" s="3">
        <v>43318</v>
      </c>
      <c r="C53" s="4" t="s">
        <v>13</v>
      </c>
      <c r="D53" s="4" t="str">
        <f t="shared" si="0"/>
        <v>Toko Central</v>
      </c>
      <c r="E53" s="4" t="s">
        <v>22</v>
      </c>
      <c r="F53" s="4" t="str">
        <f>VLOOKUP(E53,$O$12:Q63,2,0)</f>
        <v>Pipa 5 Meter</v>
      </c>
      <c r="G53" s="11">
        <v>157</v>
      </c>
      <c r="H53" s="6">
        <f>VLOOKUP(E53,$O$12:Q63,3,0)</f>
        <v>100000</v>
      </c>
      <c r="I53" s="6">
        <f t="shared" si="1"/>
        <v>15700000</v>
      </c>
      <c r="J53" s="12">
        <f t="shared" si="2"/>
        <v>0</v>
      </c>
      <c r="K53" s="6">
        <f t="shared" si="3"/>
        <v>15700000</v>
      </c>
      <c r="L53" s="6" t="str">
        <f t="shared" si="4"/>
        <v>Penjualan Biasa</v>
      </c>
      <c r="M53" s="6" t="str">
        <f t="shared" si="5"/>
        <v>Mobil Biasa</v>
      </c>
    </row>
    <row r="54" spans="1:13" x14ac:dyDescent="0.25">
      <c r="A54" s="4">
        <v>50</v>
      </c>
      <c r="B54" s="3">
        <v>43318</v>
      </c>
      <c r="C54" s="4" t="s">
        <v>16</v>
      </c>
      <c r="D54" s="4" t="str">
        <f t="shared" si="0"/>
        <v>Toko Anton</v>
      </c>
      <c r="E54" s="4" t="s">
        <v>23</v>
      </c>
      <c r="F54" s="4" t="str">
        <f>VLOOKUP(E54,$O$12:Q64,2,0)</f>
        <v>Pipa 10 Meter</v>
      </c>
      <c r="G54" s="11">
        <v>5</v>
      </c>
      <c r="H54" s="6">
        <f>VLOOKUP(E54,$O$12:Q64,3,0)</f>
        <v>185000</v>
      </c>
      <c r="I54" s="6">
        <f t="shared" si="1"/>
        <v>925000</v>
      </c>
      <c r="J54" s="12">
        <f t="shared" si="2"/>
        <v>0</v>
      </c>
      <c r="K54" s="6">
        <f t="shared" si="3"/>
        <v>925000</v>
      </c>
      <c r="L54" s="6" t="str">
        <f t="shared" si="4"/>
        <v>Penjualan Biasa</v>
      </c>
      <c r="M54" s="6" t="str">
        <f t="shared" si="5"/>
        <v>Mobil Biasa</v>
      </c>
    </row>
    <row r="55" spans="1:13" x14ac:dyDescent="0.25">
      <c r="A55" s="4">
        <v>51</v>
      </c>
      <c r="B55" s="3">
        <v>43318</v>
      </c>
      <c r="C55" s="4" t="s">
        <v>12</v>
      </c>
      <c r="D55" s="4" t="str">
        <f t="shared" si="0"/>
        <v>Toko Nofri</v>
      </c>
      <c r="E55" s="4" t="s">
        <v>23</v>
      </c>
      <c r="F55" s="4" t="str">
        <f>VLOOKUP(E55,$O$12:Q65,2,0)</f>
        <v>Pipa 10 Meter</v>
      </c>
      <c r="G55" s="11">
        <v>31</v>
      </c>
      <c r="H55" s="6">
        <f>VLOOKUP(E55,$O$12:Q65,3,0)</f>
        <v>185000</v>
      </c>
      <c r="I55" s="6">
        <f t="shared" si="1"/>
        <v>5735000</v>
      </c>
      <c r="J55" s="12">
        <f t="shared" si="2"/>
        <v>0</v>
      </c>
      <c r="K55" s="6">
        <f t="shared" si="3"/>
        <v>5735000</v>
      </c>
      <c r="L55" s="6" t="str">
        <f t="shared" si="4"/>
        <v>Penjualan Biasa</v>
      </c>
      <c r="M55" s="6" t="str">
        <f t="shared" si="5"/>
        <v>Mobil Biasa</v>
      </c>
    </row>
    <row r="56" spans="1:13" x14ac:dyDescent="0.25">
      <c r="A56" s="4">
        <v>52</v>
      </c>
      <c r="B56" s="3">
        <v>43318</v>
      </c>
      <c r="C56" s="4" t="s">
        <v>16</v>
      </c>
      <c r="D56" s="4" t="str">
        <f t="shared" si="0"/>
        <v>Toko Anton</v>
      </c>
      <c r="E56" s="4" t="s">
        <v>23</v>
      </c>
      <c r="F56" s="4" t="str">
        <f>VLOOKUP(E56,$O$12:Q66,2,0)</f>
        <v>Pipa 10 Meter</v>
      </c>
      <c r="G56" s="11">
        <v>95</v>
      </c>
      <c r="H56" s="6">
        <f>VLOOKUP(E56,$O$12:Q66,3,0)</f>
        <v>185000</v>
      </c>
      <c r="I56" s="6">
        <f t="shared" si="1"/>
        <v>17575000</v>
      </c>
      <c r="J56" s="12">
        <f t="shared" si="2"/>
        <v>0</v>
      </c>
      <c r="K56" s="6">
        <f t="shared" si="3"/>
        <v>17575000</v>
      </c>
      <c r="L56" s="6" t="str">
        <f t="shared" si="4"/>
        <v>Penjualan Biasa</v>
      </c>
      <c r="M56" s="6" t="str">
        <f t="shared" si="5"/>
        <v>Mobil Biasa</v>
      </c>
    </row>
    <row r="57" spans="1:13" x14ac:dyDescent="0.25">
      <c r="A57" s="4">
        <v>53</v>
      </c>
      <c r="B57" s="3">
        <v>43319</v>
      </c>
      <c r="C57" s="4" t="s">
        <v>12</v>
      </c>
      <c r="D57" s="4" t="str">
        <f t="shared" si="0"/>
        <v>Toko Nofri</v>
      </c>
      <c r="E57" s="4" t="s">
        <v>21</v>
      </c>
      <c r="F57" s="4" t="str">
        <f>VLOOKUP(E57,$O$12:Q67,2,0)</f>
        <v>Besi 10 Meter</v>
      </c>
      <c r="G57" s="11">
        <v>48</v>
      </c>
      <c r="H57" s="6">
        <f>VLOOKUP(E57,$O$12:Q67,3,0)</f>
        <v>375000</v>
      </c>
      <c r="I57" s="6">
        <f t="shared" si="1"/>
        <v>18000000</v>
      </c>
      <c r="J57" s="12">
        <f t="shared" si="2"/>
        <v>0</v>
      </c>
      <c r="K57" s="6">
        <f t="shared" si="3"/>
        <v>18000000</v>
      </c>
      <c r="L57" s="6" t="str">
        <f t="shared" si="4"/>
        <v>Penjualan Biasa</v>
      </c>
      <c r="M57" s="6" t="str">
        <f t="shared" si="5"/>
        <v>Mobil Biasa</v>
      </c>
    </row>
    <row r="58" spans="1:13" x14ac:dyDescent="0.25">
      <c r="A58" s="4">
        <v>54</v>
      </c>
      <c r="B58" s="3">
        <v>43319</v>
      </c>
      <c r="C58" s="4" t="s">
        <v>13</v>
      </c>
      <c r="D58" s="4" t="str">
        <f t="shared" si="0"/>
        <v>Toko Central</v>
      </c>
      <c r="E58" s="4" t="s">
        <v>21</v>
      </c>
      <c r="F58" s="4" t="str">
        <f>VLOOKUP(E58,$O$12:Q68,2,0)</f>
        <v>Besi 10 Meter</v>
      </c>
      <c r="G58" s="11">
        <v>120</v>
      </c>
      <c r="H58" s="6">
        <f>VLOOKUP(E58,$O$12:Q68,3,0)</f>
        <v>375000</v>
      </c>
      <c r="I58" s="6">
        <f t="shared" si="1"/>
        <v>45000000</v>
      </c>
      <c r="J58" s="12">
        <f t="shared" si="2"/>
        <v>0</v>
      </c>
      <c r="K58" s="6">
        <f t="shared" si="3"/>
        <v>45000000</v>
      </c>
      <c r="L58" s="6" t="str">
        <f t="shared" si="4"/>
        <v>Penjualan Biasa</v>
      </c>
      <c r="M58" s="6" t="str">
        <f t="shared" si="5"/>
        <v>Mobil Biasa</v>
      </c>
    </row>
    <row r="59" spans="1:13" x14ac:dyDescent="0.25">
      <c r="A59" s="4">
        <v>55</v>
      </c>
      <c r="B59" s="3">
        <v>43319</v>
      </c>
      <c r="C59" s="4" t="s">
        <v>16</v>
      </c>
      <c r="D59" s="4" t="str">
        <f t="shared" si="0"/>
        <v>Toko Anton</v>
      </c>
      <c r="E59" s="4" t="s">
        <v>22</v>
      </c>
      <c r="F59" s="4" t="str">
        <f>VLOOKUP(E59,$O$12:Q69,2,0)</f>
        <v>Pipa 5 Meter</v>
      </c>
      <c r="G59" s="11">
        <v>130</v>
      </c>
      <c r="H59" s="6">
        <f>VLOOKUP(E59,$O$12:Q69,3,0)</f>
        <v>100000</v>
      </c>
      <c r="I59" s="6">
        <f t="shared" si="1"/>
        <v>13000000</v>
      </c>
      <c r="J59" s="12">
        <f t="shared" si="2"/>
        <v>0</v>
      </c>
      <c r="K59" s="6">
        <f t="shared" si="3"/>
        <v>13000000</v>
      </c>
      <c r="L59" s="6" t="str">
        <f t="shared" si="4"/>
        <v>Penjualan Biasa</v>
      </c>
      <c r="M59" s="6" t="str">
        <f t="shared" si="5"/>
        <v>Mobil Biasa</v>
      </c>
    </row>
    <row r="60" spans="1:13" x14ac:dyDescent="0.25">
      <c r="A60" s="4">
        <v>56</v>
      </c>
      <c r="B60" s="3">
        <v>43319</v>
      </c>
      <c r="C60" s="4" t="s">
        <v>12</v>
      </c>
      <c r="D60" s="4" t="str">
        <f t="shared" si="0"/>
        <v>Toko Nofri</v>
      </c>
      <c r="E60" s="4" t="s">
        <v>21</v>
      </c>
      <c r="F60" s="4" t="str">
        <f>VLOOKUP(E60,$O$12:Q70,2,0)</f>
        <v>Besi 10 Meter</v>
      </c>
      <c r="G60" s="11">
        <v>145</v>
      </c>
      <c r="H60" s="6">
        <f>VLOOKUP(E60,$O$12:Q70,3,0)</f>
        <v>375000</v>
      </c>
      <c r="I60" s="6">
        <f t="shared" si="1"/>
        <v>54375000</v>
      </c>
      <c r="J60" s="12">
        <f t="shared" si="2"/>
        <v>0</v>
      </c>
      <c r="K60" s="6">
        <f t="shared" si="3"/>
        <v>54375000</v>
      </c>
      <c r="L60" s="6" t="str">
        <f t="shared" si="4"/>
        <v>Penjualan Biasa</v>
      </c>
      <c r="M60" s="6" t="str">
        <f t="shared" si="5"/>
        <v>Mobil Biasa</v>
      </c>
    </row>
    <row r="61" spans="1:13" x14ac:dyDescent="0.25">
      <c r="A61" s="4">
        <v>57</v>
      </c>
      <c r="B61" s="3">
        <v>43319</v>
      </c>
      <c r="C61" s="4" t="s">
        <v>12</v>
      </c>
      <c r="D61" s="4" t="str">
        <f t="shared" si="0"/>
        <v>Toko Nofri</v>
      </c>
      <c r="E61" s="4" t="s">
        <v>22</v>
      </c>
      <c r="F61" s="4" t="str">
        <f>VLOOKUP(E61,$O$12:Q71,2,0)</f>
        <v>Pipa 5 Meter</v>
      </c>
      <c r="G61" s="11">
        <v>190</v>
      </c>
      <c r="H61" s="6">
        <f>VLOOKUP(E61,$O$12:Q71,3,0)</f>
        <v>100000</v>
      </c>
      <c r="I61" s="6">
        <f t="shared" si="1"/>
        <v>19000000</v>
      </c>
      <c r="J61" s="12">
        <f t="shared" si="2"/>
        <v>0</v>
      </c>
      <c r="K61" s="6">
        <f t="shared" si="3"/>
        <v>19000000</v>
      </c>
      <c r="L61" s="6" t="str">
        <f t="shared" si="4"/>
        <v>Penjualan Biasa</v>
      </c>
      <c r="M61" s="6" t="str">
        <f t="shared" si="5"/>
        <v>Mobil Biasa</v>
      </c>
    </row>
    <row r="62" spans="1:13" x14ac:dyDescent="0.25">
      <c r="A62" s="4">
        <v>58</v>
      </c>
      <c r="B62" s="3">
        <v>43319</v>
      </c>
      <c r="C62" s="4" t="s">
        <v>16</v>
      </c>
      <c r="D62" s="4" t="str">
        <f t="shared" si="0"/>
        <v>Toko Anton</v>
      </c>
      <c r="E62" s="4" t="s">
        <v>23</v>
      </c>
      <c r="F62" s="4" t="str">
        <f>VLOOKUP(E62,$O$12:Q72,2,0)</f>
        <v>Pipa 10 Meter</v>
      </c>
      <c r="G62" s="11">
        <v>82</v>
      </c>
      <c r="H62" s="6">
        <f>VLOOKUP(E62,$O$12:Q72,3,0)</f>
        <v>185000</v>
      </c>
      <c r="I62" s="6">
        <f t="shared" si="1"/>
        <v>15170000</v>
      </c>
      <c r="J62" s="12">
        <f t="shared" si="2"/>
        <v>0</v>
      </c>
      <c r="K62" s="6">
        <f t="shared" si="3"/>
        <v>15170000</v>
      </c>
      <c r="L62" s="6" t="str">
        <f t="shared" si="4"/>
        <v>Penjualan Biasa</v>
      </c>
      <c r="M62" s="6" t="str">
        <f t="shared" si="5"/>
        <v>Mobil Biasa</v>
      </c>
    </row>
    <row r="63" spans="1:13" x14ac:dyDescent="0.25">
      <c r="A63" s="4">
        <v>59</v>
      </c>
      <c r="B63" s="3">
        <v>43319</v>
      </c>
      <c r="C63" s="4" t="s">
        <v>12</v>
      </c>
      <c r="D63" s="4" t="str">
        <f t="shared" si="0"/>
        <v>Toko Nofri</v>
      </c>
      <c r="E63" s="4" t="s">
        <v>23</v>
      </c>
      <c r="F63" s="4" t="str">
        <f>VLOOKUP(E63,$O$12:Q73,2,0)</f>
        <v>Pipa 10 Meter</v>
      </c>
      <c r="G63" s="11">
        <v>40</v>
      </c>
      <c r="H63" s="6">
        <f>VLOOKUP(E63,$O$12:Q73,3,0)</f>
        <v>185000</v>
      </c>
      <c r="I63" s="6">
        <f t="shared" si="1"/>
        <v>7400000</v>
      </c>
      <c r="J63" s="12">
        <f t="shared" si="2"/>
        <v>0</v>
      </c>
      <c r="K63" s="6">
        <f t="shared" si="3"/>
        <v>7400000</v>
      </c>
      <c r="L63" s="6" t="str">
        <f t="shared" si="4"/>
        <v>Penjualan Biasa</v>
      </c>
      <c r="M63" s="6" t="str">
        <f t="shared" si="5"/>
        <v>Mobil Biasa</v>
      </c>
    </row>
    <row r="64" spans="1:13" x14ac:dyDescent="0.25">
      <c r="A64" s="4">
        <v>60</v>
      </c>
      <c r="B64" s="3">
        <v>43319</v>
      </c>
      <c r="C64" s="4" t="s">
        <v>13</v>
      </c>
      <c r="D64" s="4" t="str">
        <f t="shared" si="0"/>
        <v>Toko Central</v>
      </c>
      <c r="E64" s="4" t="s">
        <v>22</v>
      </c>
      <c r="F64" s="4" t="str">
        <f>VLOOKUP(E64,$O$12:Q74,2,0)</f>
        <v>Pipa 5 Meter</v>
      </c>
      <c r="G64" s="11">
        <v>166</v>
      </c>
      <c r="H64" s="6">
        <f>VLOOKUP(E64,$O$12:Q74,3,0)</f>
        <v>100000</v>
      </c>
      <c r="I64" s="6">
        <f t="shared" si="1"/>
        <v>16600000</v>
      </c>
      <c r="J64" s="12">
        <f t="shared" si="2"/>
        <v>0</v>
      </c>
      <c r="K64" s="6">
        <f t="shared" si="3"/>
        <v>16600000</v>
      </c>
      <c r="L64" s="6" t="str">
        <f t="shared" si="4"/>
        <v>Penjualan Biasa</v>
      </c>
      <c r="M64" s="6" t="str">
        <f t="shared" si="5"/>
        <v>Mobil Biasa</v>
      </c>
    </row>
    <row r="65" spans="1:13" x14ac:dyDescent="0.25">
      <c r="A65" s="4">
        <v>61</v>
      </c>
      <c r="B65" s="3">
        <v>43319</v>
      </c>
      <c r="C65" s="4" t="s">
        <v>12</v>
      </c>
      <c r="D65" s="4" t="str">
        <f t="shared" si="0"/>
        <v>Toko Nofri</v>
      </c>
      <c r="E65" s="4" t="s">
        <v>20</v>
      </c>
      <c r="F65" s="4" t="str">
        <f>VLOOKUP(E65,$O$12:Q75,2,0)</f>
        <v>Besi 5 Meter</v>
      </c>
      <c r="G65" s="11">
        <v>120</v>
      </c>
      <c r="H65" s="6">
        <f>VLOOKUP(E65,$O$12:Q75,3,0)</f>
        <v>200000</v>
      </c>
      <c r="I65" s="6">
        <f t="shared" si="1"/>
        <v>24000000</v>
      </c>
      <c r="J65" s="12">
        <f t="shared" si="2"/>
        <v>0</v>
      </c>
      <c r="K65" s="6">
        <f t="shared" si="3"/>
        <v>24000000</v>
      </c>
      <c r="L65" s="6" t="str">
        <f t="shared" si="4"/>
        <v>Penjualan Biasa</v>
      </c>
      <c r="M65" s="6" t="str">
        <f t="shared" si="5"/>
        <v>Mobil Biasa</v>
      </c>
    </row>
    <row r="66" spans="1:13" x14ac:dyDescent="0.25">
      <c r="A66" s="4">
        <v>62</v>
      </c>
      <c r="B66" s="3">
        <v>43319</v>
      </c>
      <c r="C66" s="4" t="s">
        <v>16</v>
      </c>
      <c r="D66" s="4" t="str">
        <f t="shared" si="0"/>
        <v>Toko Anton</v>
      </c>
      <c r="E66" s="4" t="s">
        <v>23</v>
      </c>
      <c r="F66" s="4" t="str">
        <f>VLOOKUP(E66,$O$12:Q76,2,0)</f>
        <v>Pipa 10 Meter</v>
      </c>
      <c r="G66" s="11">
        <v>121</v>
      </c>
      <c r="H66" s="6">
        <f>VLOOKUP(E66,$O$12:Q76,3,0)</f>
        <v>185000</v>
      </c>
      <c r="I66" s="6">
        <f t="shared" si="1"/>
        <v>22385000</v>
      </c>
      <c r="J66" s="12">
        <f t="shared" si="2"/>
        <v>0</v>
      </c>
      <c r="K66" s="6">
        <f t="shared" si="3"/>
        <v>22385000</v>
      </c>
      <c r="L66" s="6" t="str">
        <f t="shared" si="4"/>
        <v>Penjualan Biasa</v>
      </c>
      <c r="M66" s="6" t="str">
        <f t="shared" si="5"/>
        <v>Mobil Biasa</v>
      </c>
    </row>
    <row r="67" spans="1:13" x14ac:dyDescent="0.25">
      <c r="A67" s="4">
        <v>63</v>
      </c>
      <c r="B67" s="3">
        <v>43319</v>
      </c>
      <c r="C67" s="4" t="s">
        <v>13</v>
      </c>
      <c r="D67" s="4" t="str">
        <f t="shared" si="0"/>
        <v>Toko Central</v>
      </c>
      <c r="E67" s="4" t="s">
        <v>21</v>
      </c>
      <c r="F67" s="4" t="str">
        <f>VLOOKUP(E67,$O$12:Q77,2,0)</f>
        <v>Besi 10 Meter</v>
      </c>
      <c r="G67" s="11">
        <v>129</v>
      </c>
      <c r="H67" s="6">
        <f>VLOOKUP(E67,$O$12:Q77,3,0)</f>
        <v>375000</v>
      </c>
      <c r="I67" s="6">
        <f t="shared" si="1"/>
        <v>48375000</v>
      </c>
      <c r="J67" s="12">
        <f t="shared" si="2"/>
        <v>0</v>
      </c>
      <c r="K67" s="6">
        <f t="shared" si="3"/>
        <v>48375000</v>
      </c>
      <c r="L67" s="6" t="str">
        <f t="shared" si="4"/>
        <v>Penjualan Biasa</v>
      </c>
      <c r="M67" s="6" t="str">
        <f t="shared" si="5"/>
        <v>Mobil Biasa</v>
      </c>
    </row>
    <row r="68" spans="1:13" x14ac:dyDescent="0.25">
      <c r="A68" s="4">
        <v>64</v>
      </c>
      <c r="B68" s="3">
        <v>43320</v>
      </c>
      <c r="C68" s="4" t="s">
        <v>13</v>
      </c>
      <c r="D68" s="4" t="str">
        <f t="shared" si="0"/>
        <v>Toko Central</v>
      </c>
      <c r="E68" s="4" t="s">
        <v>21</v>
      </c>
      <c r="F68" s="4" t="str">
        <f>VLOOKUP(E68,$O$12:Q78,2,0)</f>
        <v>Besi 10 Meter</v>
      </c>
      <c r="G68" s="11">
        <v>154</v>
      </c>
      <c r="H68" s="6">
        <f>VLOOKUP(E68,$O$12:Q78,3,0)</f>
        <v>375000</v>
      </c>
      <c r="I68" s="6">
        <f t="shared" si="1"/>
        <v>57750000</v>
      </c>
      <c r="J68" s="12">
        <f t="shared" si="2"/>
        <v>0</v>
      </c>
      <c r="K68" s="6">
        <f t="shared" si="3"/>
        <v>57750000</v>
      </c>
      <c r="L68" s="6" t="str">
        <f t="shared" si="4"/>
        <v>Penjualan Biasa</v>
      </c>
      <c r="M68" s="6" t="str">
        <f t="shared" si="5"/>
        <v>Mobil Biasa</v>
      </c>
    </row>
    <row r="69" spans="1:13" x14ac:dyDescent="0.25">
      <c r="A69" s="4">
        <v>65</v>
      </c>
      <c r="B69" s="3">
        <v>43320</v>
      </c>
      <c r="C69" s="4" t="s">
        <v>16</v>
      </c>
      <c r="D69" s="4" t="str">
        <f t="shared" si="0"/>
        <v>Toko Anton</v>
      </c>
      <c r="E69" s="4" t="s">
        <v>23</v>
      </c>
      <c r="F69" s="4" t="str">
        <f>VLOOKUP(E69,$O$12:Q79,2,0)</f>
        <v>Pipa 10 Meter</v>
      </c>
      <c r="G69" s="11">
        <v>47</v>
      </c>
      <c r="H69" s="6">
        <f>VLOOKUP(E69,$O$12:Q79,3,0)</f>
        <v>185000</v>
      </c>
      <c r="I69" s="6">
        <f t="shared" si="1"/>
        <v>8695000</v>
      </c>
      <c r="J69" s="12">
        <f t="shared" si="2"/>
        <v>0</v>
      </c>
      <c r="K69" s="6">
        <f t="shared" si="3"/>
        <v>8695000</v>
      </c>
      <c r="L69" s="6" t="str">
        <f t="shared" si="4"/>
        <v>Penjualan Biasa</v>
      </c>
      <c r="M69" s="6" t="str">
        <f t="shared" si="5"/>
        <v>Mobil Biasa</v>
      </c>
    </row>
    <row r="70" spans="1:13" x14ac:dyDescent="0.25">
      <c r="A70" s="4">
        <v>66</v>
      </c>
      <c r="B70" s="3">
        <v>43320</v>
      </c>
      <c r="C70" s="4" t="s">
        <v>12</v>
      </c>
      <c r="D70" s="4" t="str">
        <f t="shared" ref="D70:D133" si="6">VLOOKUP(C70,$O$6:$P$8,2,0)</f>
        <v>Toko Nofri</v>
      </c>
      <c r="E70" s="4" t="s">
        <v>20</v>
      </c>
      <c r="F70" s="4" t="str">
        <f>VLOOKUP(E70,$O$12:Q80,2,0)</f>
        <v>Besi 5 Meter</v>
      </c>
      <c r="G70" s="11">
        <v>119</v>
      </c>
      <c r="H70" s="6">
        <f>VLOOKUP(E70,$O$12:Q80,3,0)</f>
        <v>200000</v>
      </c>
      <c r="I70" s="6">
        <f t="shared" ref="I70:I133" si="7">H70*G70</f>
        <v>23800000</v>
      </c>
      <c r="J70" s="12">
        <f t="shared" ref="J70:J133" si="8">IF(G70&gt;500,I70*20%,IF(G70&gt;200,I70*10%,0))</f>
        <v>0</v>
      </c>
      <c r="K70" s="6">
        <f t="shared" ref="K70:K133" si="9">I70-J70</f>
        <v>23800000</v>
      </c>
      <c r="L70" s="6" t="str">
        <f t="shared" ref="L70:L133" si="10">IF(G70&lt;200,$P$21,IF(G70&lt;300,$P$20,$P$19))</f>
        <v>Penjualan Biasa</v>
      </c>
      <c r="M70" s="6" t="str">
        <f t="shared" ref="M70:M133" si="11">HLOOKUP(L70,$S$4:$U$5,2,0)</f>
        <v>Mobil Biasa</v>
      </c>
    </row>
    <row r="71" spans="1:13" x14ac:dyDescent="0.25">
      <c r="A71" s="4">
        <v>67</v>
      </c>
      <c r="B71" s="3">
        <v>43320</v>
      </c>
      <c r="C71" s="4" t="s">
        <v>16</v>
      </c>
      <c r="D71" s="4" t="str">
        <f t="shared" si="6"/>
        <v>Toko Anton</v>
      </c>
      <c r="E71" s="4" t="s">
        <v>21</v>
      </c>
      <c r="F71" s="4" t="str">
        <f>VLOOKUP(E71,$O$12:Q81,2,0)</f>
        <v>Besi 10 Meter</v>
      </c>
      <c r="G71" s="11">
        <v>55</v>
      </c>
      <c r="H71" s="6">
        <f>VLOOKUP(E71,$O$12:Q81,3,0)</f>
        <v>375000</v>
      </c>
      <c r="I71" s="6">
        <f t="shared" si="7"/>
        <v>20625000</v>
      </c>
      <c r="J71" s="12">
        <f t="shared" si="8"/>
        <v>0</v>
      </c>
      <c r="K71" s="6">
        <f t="shared" si="9"/>
        <v>20625000</v>
      </c>
      <c r="L71" s="6" t="str">
        <f t="shared" si="10"/>
        <v>Penjualan Biasa</v>
      </c>
      <c r="M71" s="6" t="str">
        <f t="shared" si="11"/>
        <v>Mobil Biasa</v>
      </c>
    </row>
    <row r="72" spans="1:13" x14ac:dyDescent="0.25">
      <c r="A72" s="4">
        <v>68</v>
      </c>
      <c r="B72" s="3">
        <v>43320</v>
      </c>
      <c r="C72" s="4" t="s">
        <v>12</v>
      </c>
      <c r="D72" s="4" t="str">
        <f t="shared" si="6"/>
        <v>Toko Nofri</v>
      </c>
      <c r="E72" s="4" t="s">
        <v>21</v>
      </c>
      <c r="F72" s="4" t="str">
        <f>VLOOKUP(E72,$O$12:Q82,2,0)</f>
        <v>Besi 10 Meter</v>
      </c>
      <c r="G72" s="11">
        <v>108</v>
      </c>
      <c r="H72" s="6">
        <f>VLOOKUP(E72,$O$12:Q82,3,0)</f>
        <v>375000</v>
      </c>
      <c r="I72" s="6">
        <f t="shared" si="7"/>
        <v>40500000</v>
      </c>
      <c r="J72" s="12">
        <f t="shared" si="8"/>
        <v>0</v>
      </c>
      <c r="K72" s="6">
        <f t="shared" si="9"/>
        <v>40500000</v>
      </c>
      <c r="L72" s="6" t="str">
        <f t="shared" si="10"/>
        <v>Penjualan Biasa</v>
      </c>
      <c r="M72" s="6" t="str">
        <f t="shared" si="11"/>
        <v>Mobil Biasa</v>
      </c>
    </row>
    <row r="73" spans="1:13" x14ac:dyDescent="0.25">
      <c r="A73" s="4">
        <v>69</v>
      </c>
      <c r="B73" s="3">
        <v>43320</v>
      </c>
      <c r="C73" s="4" t="s">
        <v>13</v>
      </c>
      <c r="D73" s="4" t="str">
        <f t="shared" si="6"/>
        <v>Toko Central</v>
      </c>
      <c r="E73" s="4" t="s">
        <v>21</v>
      </c>
      <c r="F73" s="4" t="str">
        <f>VLOOKUP(E73,$O$12:Q83,2,0)</f>
        <v>Besi 10 Meter</v>
      </c>
      <c r="G73" s="11">
        <v>124</v>
      </c>
      <c r="H73" s="6">
        <f>VLOOKUP(E73,$O$12:Q83,3,0)</f>
        <v>375000</v>
      </c>
      <c r="I73" s="6">
        <f t="shared" si="7"/>
        <v>46500000</v>
      </c>
      <c r="J73" s="12">
        <f t="shared" si="8"/>
        <v>0</v>
      </c>
      <c r="K73" s="6">
        <f t="shared" si="9"/>
        <v>46500000</v>
      </c>
      <c r="L73" s="6" t="str">
        <f t="shared" si="10"/>
        <v>Penjualan Biasa</v>
      </c>
      <c r="M73" s="6" t="str">
        <f t="shared" si="11"/>
        <v>Mobil Biasa</v>
      </c>
    </row>
    <row r="74" spans="1:13" x14ac:dyDescent="0.25">
      <c r="A74" s="4">
        <v>70</v>
      </c>
      <c r="B74" s="3">
        <v>43320</v>
      </c>
      <c r="C74" s="4" t="s">
        <v>16</v>
      </c>
      <c r="D74" s="4" t="str">
        <f t="shared" si="6"/>
        <v>Toko Anton</v>
      </c>
      <c r="E74" s="4" t="s">
        <v>20</v>
      </c>
      <c r="F74" s="4" t="str">
        <f>VLOOKUP(E74,$O$12:Q84,2,0)</f>
        <v>Besi 5 Meter</v>
      </c>
      <c r="G74" s="11">
        <v>96</v>
      </c>
      <c r="H74" s="6">
        <f>VLOOKUP(E74,$O$12:Q84,3,0)</f>
        <v>200000</v>
      </c>
      <c r="I74" s="6">
        <f t="shared" si="7"/>
        <v>19200000</v>
      </c>
      <c r="J74" s="12">
        <f t="shared" si="8"/>
        <v>0</v>
      </c>
      <c r="K74" s="6">
        <f t="shared" si="9"/>
        <v>19200000</v>
      </c>
      <c r="L74" s="6" t="str">
        <f t="shared" si="10"/>
        <v>Penjualan Biasa</v>
      </c>
      <c r="M74" s="6" t="str">
        <f t="shared" si="11"/>
        <v>Mobil Biasa</v>
      </c>
    </row>
    <row r="75" spans="1:13" x14ac:dyDescent="0.25">
      <c r="A75" s="4">
        <v>71</v>
      </c>
      <c r="B75" s="3">
        <v>43320</v>
      </c>
      <c r="C75" s="4" t="s">
        <v>12</v>
      </c>
      <c r="D75" s="4" t="str">
        <f t="shared" si="6"/>
        <v>Toko Nofri</v>
      </c>
      <c r="E75" s="4" t="s">
        <v>21</v>
      </c>
      <c r="F75" s="4" t="str">
        <f>VLOOKUP(E75,$O$12:Q85,2,0)</f>
        <v>Besi 10 Meter</v>
      </c>
      <c r="G75" s="11">
        <v>130</v>
      </c>
      <c r="H75" s="6">
        <f>VLOOKUP(E75,$O$12:Q85,3,0)</f>
        <v>375000</v>
      </c>
      <c r="I75" s="6">
        <f t="shared" si="7"/>
        <v>48750000</v>
      </c>
      <c r="J75" s="12">
        <f t="shared" si="8"/>
        <v>0</v>
      </c>
      <c r="K75" s="6">
        <f t="shared" si="9"/>
        <v>48750000</v>
      </c>
      <c r="L75" s="6" t="str">
        <f t="shared" si="10"/>
        <v>Penjualan Biasa</v>
      </c>
      <c r="M75" s="6" t="str">
        <f t="shared" si="11"/>
        <v>Mobil Biasa</v>
      </c>
    </row>
    <row r="76" spans="1:13" x14ac:dyDescent="0.25">
      <c r="A76" s="4">
        <v>72</v>
      </c>
      <c r="B76" s="3">
        <v>43320</v>
      </c>
      <c r="C76" s="4" t="s">
        <v>12</v>
      </c>
      <c r="D76" s="4" t="str">
        <f t="shared" si="6"/>
        <v>Toko Nofri</v>
      </c>
      <c r="E76" s="4" t="s">
        <v>21</v>
      </c>
      <c r="F76" s="4" t="str">
        <f>VLOOKUP(E76,$O$12:Q86,2,0)</f>
        <v>Besi 10 Meter</v>
      </c>
      <c r="G76" s="11">
        <v>143</v>
      </c>
      <c r="H76" s="6">
        <f>VLOOKUP(E76,$O$12:Q86,3,0)</f>
        <v>375000</v>
      </c>
      <c r="I76" s="6">
        <f t="shared" si="7"/>
        <v>53625000</v>
      </c>
      <c r="J76" s="12">
        <f t="shared" si="8"/>
        <v>0</v>
      </c>
      <c r="K76" s="6">
        <f t="shared" si="9"/>
        <v>53625000</v>
      </c>
      <c r="L76" s="6" t="str">
        <f t="shared" si="10"/>
        <v>Penjualan Biasa</v>
      </c>
      <c r="M76" s="6" t="str">
        <f t="shared" si="11"/>
        <v>Mobil Biasa</v>
      </c>
    </row>
    <row r="77" spans="1:13" x14ac:dyDescent="0.25">
      <c r="A77" s="4">
        <v>73</v>
      </c>
      <c r="B77" s="3">
        <v>43320</v>
      </c>
      <c r="C77" s="4" t="s">
        <v>16</v>
      </c>
      <c r="D77" s="4" t="str">
        <f t="shared" si="6"/>
        <v>Toko Anton</v>
      </c>
      <c r="E77" s="4" t="s">
        <v>23</v>
      </c>
      <c r="F77" s="4" t="str">
        <f>VLOOKUP(E77,$O$12:Q87,2,0)</f>
        <v>Pipa 10 Meter</v>
      </c>
      <c r="G77" s="11">
        <v>156</v>
      </c>
      <c r="H77" s="6">
        <f>VLOOKUP(E77,$O$12:Q87,3,0)</f>
        <v>185000</v>
      </c>
      <c r="I77" s="6">
        <f t="shared" si="7"/>
        <v>28860000</v>
      </c>
      <c r="J77" s="12">
        <f t="shared" si="8"/>
        <v>0</v>
      </c>
      <c r="K77" s="6">
        <f t="shared" si="9"/>
        <v>28860000</v>
      </c>
      <c r="L77" s="6" t="str">
        <f t="shared" si="10"/>
        <v>Penjualan Biasa</v>
      </c>
      <c r="M77" s="6" t="str">
        <f t="shared" si="11"/>
        <v>Mobil Biasa</v>
      </c>
    </row>
    <row r="78" spans="1:13" x14ac:dyDescent="0.25">
      <c r="A78" s="4">
        <v>74</v>
      </c>
      <c r="B78" s="3">
        <v>43320</v>
      </c>
      <c r="C78" s="4" t="s">
        <v>12</v>
      </c>
      <c r="D78" s="4" t="str">
        <f t="shared" si="6"/>
        <v>Toko Nofri</v>
      </c>
      <c r="E78" s="4" t="s">
        <v>22</v>
      </c>
      <c r="F78" s="4" t="str">
        <f>VLOOKUP(E78,$O$12:Q88,2,0)</f>
        <v>Pipa 5 Meter</v>
      </c>
      <c r="G78" s="11">
        <v>44</v>
      </c>
      <c r="H78" s="6">
        <f>VLOOKUP(E78,$O$12:Q88,3,0)</f>
        <v>100000</v>
      </c>
      <c r="I78" s="6">
        <f t="shared" si="7"/>
        <v>4400000</v>
      </c>
      <c r="J78" s="12">
        <f t="shared" si="8"/>
        <v>0</v>
      </c>
      <c r="K78" s="6">
        <f t="shared" si="9"/>
        <v>4400000</v>
      </c>
      <c r="L78" s="6" t="str">
        <f t="shared" si="10"/>
        <v>Penjualan Biasa</v>
      </c>
      <c r="M78" s="6" t="str">
        <f t="shared" si="11"/>
        <v>Mobil Biasa</v>
      </c>
    </row>
    <row r="79" spans="1:13" x14ac:dyDescent="0.25">
      <c r="A79" s="4">
        <v>75</v>
      </c>
      <c r="B79" s="3">
        <v>43320</v>
      </c>
      <c r="C79" s="4" t="s">
        <v>13</v>
      </c>
      <c r="D79" s="4" t="str">
        <f t="shared" si="6"/>
        <v>Toko Central</v>
      </c>
      <c r="E79" s="4" t="s">
        <v>21</v>
      </c>
      <c r="F79" s="4" t="str">
        <f>VLOOKUP(E79,$O$12:Q89,2,0)</f>
        <v>Besi 10 Meter</v>
      </c>
      <c r="G79" s="11">
        <v>5</v>
      </c>
      <c r="H79" s="6">
        <f>VLOOKUP(E79,$O$12:Q89,3,0)</f>
        <v>375000</v>
      </c>
      <c r="I79" s="6">
        <f t="shared" si="7"/>
        <v>1875000</v>
      </c>
      <c r="J79" s="12">
        <f t="shared" si="8"/>
        <v>0</v>
      </c>
      <c r="K79" s="6">
        <f t="shared" si="9"/>
        <v>1875000</v>
      </c>
      <c r="L79" s="6" t="str">
        <f t="shared" si="10"/>
        <v>Penjualan Biasa</v>
      </c>
      <c r="M79" s="6" t="str">
        <f t="shared" si="11"/>
        <v>Mobil Biasa</v>
      </c>
    </row>
    <row r="80" spans="1:13" x14ac:dyDescent="0.25">
      <c r="A80" s="4">
        <v>76</v>
      </c>
      <c r="B80" s="3">
        <v>43320</v>
      </c>
      <c r="C80" s="4" t="s">
        <v>12</v>
      </c>
      <c r="D80" s="4" t="str">
        <f t="shared" si="6"/>
        <v>Toko Nofri</v>
      </c>
      <c r="E80" s="4" t="s">
        <v>23</v>
      </c>
      <c r="F80" s="4" t="str">
        <f>VLOOKUP(E80,$O$12:Q90,2,0)</f>
        <v>Pipa 10 Meter</v>
      </c>
      <c r="G80" s="11">
        <v>105</v>
      </c>
      <c r="H80" s="6">
        <f>VLOOKUP(E80,$O$12:Q90,3,0)</f>
        <v>185000</v>
      </c>
      <c r="I80" s="6">
        <f t="shared" si="7"/>
        <v>19425000</v>
      </c>
      <c r="J80" s="12">
        <f t="shared" si="8"/>
        <v>0</v>
      </c>
      <c r="K80" s="6">
        <f t="shared" si="9"/>
        <v>19425000</v>
      </c>
      <c r="L80" s="6" t="str">
        <f t="shared" si="10"/>
        <v>Penjualan Biasa</v>
      </c>
      <c r="M80" s="6" t="str">
        <f t="shared" si="11"/>
        <v>Mobil Biasa</v>
      </c>
    </row>
    <row r="81" spans="1:13" x14ac:dyDescent="0.25">
      <c r="A81" s="4">
        <v>77</v>
      </c>
      <c r="B81" s="3">
        <v>43321</v>
      </c>
      <c r="C81" s="4" t="s">
        <v>16</v>
      </c>
      <c r="D81" s="4" t="str">
        <f t="shared" si="6"/>
        <v>Toko Anton</v>
      </c>
      <c r="E81" s="4" t="s">
        <v>23</v>
      </c>
      <c r="F81" s="4" t="str">
        <f>VLOOKUP(E81,$O$12:Q91,2,0)</f>
        <v>Pipa 10 Meter</v>
      </c>
      <c r="G81" s="11">
        <v>114</v>
      </c>
      <c r="H81" s="6">
        <f>VLOOKUP(E81,$O$12:Q91,3,0)</f>
        <v>185000</v>
      </c>
      <c r="I81" s="6">
        <f t="shared" si="7"/>
        <v>21090000</v>
      </c>
      <c r="J81" s="12">
        <f t="shared" si="8"/>
        <v>0</v>
      </c>
      <c r="K81" s="6">
        <f t="shared" si="9"/>
        <v>21090000</v>
      </c>
      <c r="L81" s="6" t="str">
        <f t="shared" si="10"/>
        <v>Penjualan Biasa</v>
      </c>
      <c r="M81" s="6" t="str">
        <f t="shared" si="11"/>
        <v>Mobil Biasa</v>
      </c>
    </row>
    <row r="82" spans="1:13" x14ac:dyDescent="0.25">
      <c r="A82" s="4">
        <v>78</v>
      </c>
      <c r="B82" s="3">
        <v>43321</v>
      </c>
      <c r="C82" s="4" t="s">
        <v>13</v>
      </c>
      <c r="D82" s="4" t="str">
        <f t="shared" si="6"/>
        <v>Toko Central</v>
      </c>
      <c r="E82" s="4" t="s">
        <v>22</v>
      </c>
      <c r="F82" s="4" t="str">
        <f>VLOOKUP(E82,$O$12:Q92,2,0)</f>
        <v>Pipa 5 Meter</v>
      </c>
      <c r="G82" s="11">
        <v>135</v>
      </c>
      <c r="H82" s="6">
        <f>VLOOKUP(E82,$O$12:Q92,3,0)</f>
        <v>100000</v>
      </c>
      <c r="I82" s="6">
        <f t="shared" si="7"/>
        <v>13500000</v>
      </c>
      <c r="J82" s="12">
        <f t="shared" si="8"/>
        <v>0</v>
      </c>
      <c r="K82" s="6">
        <f t="shared" si="9"/>
        <v>13500000</v>
      </c>
      <c r="L82" s="6" t="str">
        <f t="shared" si="10"/>
        <v>Penjualan Biasa</v>
      </c>
      <c r="M82" s="6" t="str">
        <f t="shared" si="11"/>
        <v>Mobil Biasa</v>
      </c>
    </row>
    <row r="83" spans="1:13" x14ac:dyDescent="0.25">
      <c r="A83" s="4">
        <v>79</v>
      </c>
      <c r="B83" s="3">
        <v>43321</v>
      </c>
      <c r="C83" s="4" t="s">
        <v>13</v>
      </c>
      <c r="D83" s="4" t="str">
        <f t="shared" si="6"/>
        <v>Toko Central</v>
      </c>
      <c r="E83" s="4" t="s">
        <v>20</v>
      </c>
      <c r="F83" s="4" t="str">
        <f>VLOOKUP(E83,$O$12:Q93,2,0)</f>
        <v>Besi 5 Meter</v>
      </c>
      <c r="G83" s="11">
        <v>179</v>
      </c>
      <c r="H83" s="6">
        <f>VLOOKUP(E83,$O$12:Q93,3,0)</f>
        <v>200000</v>
      </c>
      <c r="I83" s="6">
        <f t="shared" si="7"/>
        <v>35800000</v>
      </c>
      <c r="J83" s="12">
        <f t="shared" si="8"/>
        <v>0</v>
      </c>
      <c r="K83" s="6">
        <f t="shared" si="9"/>
        <v>35800000</v>
      </c>
      <c r="L83" s="6" t="str">
        <f t="shared" si="10"/>
        <v>Penjualan Biasa</v>
      </c>
      <c r="M83" s="6" t="str">
        <f t="shared" si="11"/>
        <v>Mobil Biasa</v>
      </c>
    </row>
    <row r="84" spans="1:13" x14ac:dyDescent="0.25">
      <c r="A84" s="4">
        <v>80</v>
      </c>
      <c r="B84" s="3">
        <v>43321</v>
      </c>
      <c r="C84" s="4" t="s">
        <v>16</v>
      </c>
      <c r="D84" s="4" t="str">
        <f t="shared" si="6"/>
        <v>Toko Anton</v>
      </c>
      <c r="E84" s="4" t="s">
        <v>23</v>
      </c>
      <c r="F84" s="4" t="str">
        <f>VLOOKUP(E84,$O$12:Q94,2,0)</f>
        <v>Pipa 10 Meter</v>
      </c>
      <c r="G84" s="11">
        <v>78</v>
      </c>
      <c r="H84" s="6">
        <f>VLOOKUP(E84,$O$12:Q94,3,0)</f>
        <v>185000</v>
      </c>
      <c r="I84" s="6">
        <f t="shared" si="7"/>
        <v>14430000</v>
      </c>
      <c r="J84" s="12">
        <f t="shared" si="8"/>
        <v>0</v>
      </c>
      <c r="K84" s="6">
        <f t="shared" si="9"/>
        <v>14430000</v>
      </c>
      <c r="L84" s="6" t="str">
        <f t="shared" si="10"/>
        <v>Penjualan Biasa</v>
      </c>
      <c r="M84" s="6" t="str">
        <f t="shared" si="11"/>
        <v>Mobil Biasa</v>
      </c>
    </row>
    <row r="85" spans="1:13" x14ac:dyDescent="0.25">
      <c r="A85" s="4">
        <v>81</v>
      </c>
      <c r="B85" s="3">
        <v>43321</v>
      </c>
      <c r="C85" s="4" t="s">
        <v>12</v>
      </c>
      <c r="D85" s="4" t="str">
        <f t="shared" si="6"/>
        <v>Toko Nofri</v>
      </c>
      <c r="E85" s="4" t="s">
        <v>20</v>
      </c>
      <c r="F85" s="4" t="str">
        <f>VLOOKUP(E85,$O$12:Q95,2,0)</f>
        <v>Besi 5 Meter</v>
      </c>
      <c r="G85" s="11">
        <v>135</v>
      </c>
      <c r="H85" s="6">
        <f>VLOOKUP(E85,$O$12:Q95,3,0)</f>
        <v>200000</v>
      </c>
      <c r="I85" s="6">
        <f t="shared" si="7"/>
        <v>27000000</v>
      </c>
      <c r="J85" s="12">
        <f t="shared" si="8"/>
        <v>0</v>
      </c>
      <c r="K85" s="6">
        <f t="shared" si="9"/>
        <v>27000000</v>
      </c>
      <c r="L85" s="6" t="str">
        <f t="shared" si="10"/>
        <v>Penjualan Biasa</v>
      </c>
      <c r="M85" s="6" t="str">
        <f t="shared" si="11"/>
        <v>Mobil Biasa</v>
      </c>
    </row>
    <row r="86" spans="1:13" x14ac:dyDescent="0.25">
      <c r="A86" s="4">
        <v>82</v>
      </c>
      <c r="B86" s="3">
        <v>43321</v>
      </c>
      <c r="C86" s="4" t="s">
        <v>16</v>
      </c>
      <c r="D86" s="4" t="str">
        <f t="shared" si="6"/>
        <v>Toko Anton</v>
      </c>
      <c r="E86" s="4" t="s">
        <v>22</v>
      </c>
      <c r="F86" s="4" t="str">
        <f>VLOOKUP(E86,$O$12:Q96,2,0)</f>
        <v>Pipa 5 Meter</v>
      </c>
      <c r="G86" s="11">
        <v>166</v>
      </c>
      <c r="H86" s="6">
        <f>VLOOKUP(E86,$O$12:Q96,3,0)</f>
        <v>100000</v>
      </c>
      <c r="I86" s="6">
        <f t="shared" si="7"/>
        <v>16600000</v>
      </c>
      <c r="J86" s="12">
        <f t="shared" si="8"/>
        <v>0</v>
      </c>
      <c r="K86" s="6">
        <f t="shared" si="9"/>
        <v>16600000</v>
      </c>
      <c r="L86" s="6" t="str">
        <f t="shared" si="10"/>
        <v>Penjualan Biasa</v>
      </c>
      <c r="M86" s="6" t="str">
        <f t="shared" si="11"/>
        <v>Mobil Biasa</v>
      </c>
    </row>
    <row r="87" spans="1:13" x14ac:dyDescent="0.25">
      <c r="A87" s="4">
        <v>83</v>
      </c>
      <c r="B87" s="3">
        <v>43321</v>
      </c>
      <c r="C87" s="4" t="s">
        <v>12</v>
      </c>
      <c r="D87" s="4" t="str">
        <f t="shared" si="6"/>
        <v>Toko Nofri</v>
      </c>
      <c r="E87" s="4" t="s">
        <v>23</v>
      </c>
      <c r="F87" s="4" t="str">
        <f>VLOOKUP(E87,$O$12:Q97,2,0)</f>
        <v>Pipa 10 Meter</v>
      </c>
      <c r="G87" s="11">
        <v>182</v>
      </c>
      <c r="H87" s="6">
        <f>VLOOKUP(E87,$O$12:Q97,3,0)</f>
        <v>185000</v>
      </c>
      <c r="I87" s="6">
        <f t="shared" si="7"/>
        <v>33670000</v>
      </c>
      <c r="J87" s="12">
        <f t="shared" si="8"/>
        <v>0</v>
      </c>
      <c r="K87" s="6">
        <f t="shared" si="9"/>
        <v>33670000</v>
      </c>
      <c r="L87" s="6" t="str">
        <f t="shared" si="10"/>
        <v>Penjualan Biasa</v>
      </c>
      <c r="M87" s="6" t="str">
        <f t="shared" si="11"/>
        <v>Mobil Biasa</v>
      </c>
    </row>
    <row r="88" spans="1:13" x14ac:dyDescent="0.25">
      <c r="A88" s="4">
        <v>84</v>
      </c>
      <c r="B88" s="3">
        <v>43321</v>
      </c>
      <c r="C88" s="4" t="s">
        <v>13</v>
      </c>
      <c r="D88" s="4" t="str">
        <f t="shared" si="6"/>
        <v>Toko Central</v>
      </c>
      <c r="E88" s="4" t="s">
        <v>20</v>
      </c>
      <c r="F88" s="4" t="str">
        <f>VLOOKUP(E88,$O$12:Q98,2,0)</f>
        <v>Besi 5 Meter</v>
      </c>
      <c r="G88" s="11">
        <v>89</v>
      </c>
      <c r="H88" s="6">
        <f>VLOOKUP(E88,$O$12:Q98,3,0)</f>
        <v>200000</v>
      </c>
      <c r="I88" s="6">
        <f t="shared" si="7"/>
        <v>17800000</v>
      </c>
      <c r="J88" s="12">
        <f t="shared" si="8"/>
        <v>0</v>
      </c>
      <c r="K88" s="6">
        <f t="shared" si="9"/>
        <v>17800000</v>
      </c>
      <c r="L88" s="6" t="str">
        <f t="shared" si="10"/>
        <v>Penjualan Biasa</v>
      </c>
      <c r="M88" s="6" t="str">
        <f t="shared" si="11"/>
        <v>Mobil Biasa</v>
      </c>
    </row>
    <row r="89" spans="1:13" x14ac:dyDescent="0.25">
      <c r="A89" s="4">
        <v>85</v>
      </c>
      <c r="B89" s="3">
        <v>43321</v>
      </c>
      <c r="C89" s="4" t="s">
        <v>16</v>
      </c>
      <c r="D89" s="4" t="str">
        <f t="shared" si="6"/>
        <v>Toko Anton</v>
      </c>
      <c r="E89" s="4" t="s">
        <v>22</v>
      </c>
      <c r="F89" s="4" t="str">
        <f>VLOOKUP(E89,$O$12:Q99,2,0)</f>
        <v>Pipa 5 Meter</v>
      </c>
      <c r="G89" s="11">
        <v>10</v>
      </c>
      <c r="H89" s="6">
        <f>VLOOKUP(E89,$O$12:Q99,3,0)</f>
        <v>100000</v>
      </c>
      <c r="I89" s="6">
        <f t="shared" si="7"/>
        <v>1000000</v>
      </c>
      <c r="J89" s="12">
        <f t="shared" si="8"/>
        <v>0</v>
      </c>
      <c r="K89" s="6">
        <f t="shared" si="9"/>
        <v>1000000</v>
      </c>
      <c r="L89" s="6" t="str">
        <f t="shared" si="10"/>
        <v>Penjualan Biasa</v>
      </c>
      <c r="M89" s="6" t="str">
        <f t="shared" si="11"/>
        <v>Mobil Biasa</v>
      </c>
    </row>
    <row r="90" spans="1:13" x14ac:dyDescent="0.25">
      <c r="A90" s="4">
        <v>86</v>
      </c>
      <c r="B90" s="3">
        <v>43321</v>
      </c>
      <c r="C90" s="4" t="s">
        <v>12</v>
      </c>
      <c r="D90" s="4" t="str">
        <f t="shared" si="6"/>
        <v>Toko Nofri</v>
      </c>
      <c r="E90" s="4" t="s">
        <v>23</v>
      </c>
      <c r="F90" s="4" t="str">
        <f>VLOOKUP(E90,$O$12:Q100,2,0)</f>
        <v>Pipa 10 Meter</v>
      </c>
      <c r="G90" s="11">
        <v>100</v>
      </c>
      <c r="H90" s="6">
        <f>VLOOKUP(E90,$O$12:Q100,3,0)</f>
        <v>185000</v>
      </c>
      <c r="I90" s="6">
        <f t="shared" si="7"/>
        <v>18500000</v>
      </c>
      <c r="J90" s="12">
        <f t="shared" si="8"/>
        <v>0</v>
      </c>
      <c r="K90" s="6">
        <f t="shared" si="9"/>
        <v>18500000</v>
      </c>
      <c r="L90" s="6" t="str">
        <f t="shared" si="10"/>
        <v>Penjualan Biasa</v>
      </c>
      <c r="M90" s="6" t="str">
        <f t="shared" si="11"/>
        <v>Mobil Biasa</v>
      </c>
    </row>
    <row r="91" spans="1:13" x14ac:dyDescent="0.25">
      <c r="A91" s="4">
        <v>87</v>
      </c>
      <c r="B91" s="3">
        <v>43322</v>
      </c>
      <c r="C91" s="4" t="s">
        <v>12</v>
      </c>
      <c r="D91" s="4" t="str">
        <f t="shared" si="6"/>
        <v>Toko Nofri</v>
      </c>
      <c r="E91" s="4" t="s">
        <v>23</v>
      </c>
      <c r="F91" s="4" t="str">
        <f>VLOOKUP(E91,$O$12:Q101,2,0)</f>
        <v>Pipa 10 Meter</v>
      </c>
      <c r="G91" s="11">
        <v>88</v>
      </c>
      <c r="H91" s="6">
        <f>VLOOKUP(E91,$O$12:Q101,3,0)</f>
        <v>185000</v>
      </c>
      <c r="I91" s="6">
        <f t="shared" si="7"/>
        <v>16280000</v>
      </c>
      <c r="J91" s="12">
        <f t="shared" si="8"/>
        <v>0</v>
      </c>
      <c r="K91" s="6">
        <f t="shared" si="9"/>
        <v>16280000</v>
      </c>
      <c r="L91" s="6" t="str">
        <f t="shared" si="10"/>
        <v>Penjualan Biasa</v>
      </c>
      <c r="M91" s="6" t="str">
        <f t="shared" si="11"/>
        <v>Mobil Biasa</v>
      </c>
    </row>
    <row r="92" spans="1:13" x14ac:dyDescent="0.25">
      <c r="A92" s="4">
        <v>88</v>
      </c>
      <c r="B92" s="3">
        <v>43322</v>
      </c>
      <c r="C92" s="4" t="s">
        <v>16</v>
      </c>
      <c r="D92" s="4" t="str">
        <f t="shared" si="6"/>
        <v>Toko Anton</v>
      </c>
      <c r="E92" s="4" t="s">
        <v>23</v>
      </c>
      <c r="F92" s="4" t="str">
        <f>VLOOKUP(E92,$O$12:Q102,2,0)</f>
        <v>Pipa 10 Meter</v>
      </c>
      <c r="G92" s="11">
        <v>43</v>
      </c>
      <c r="H92" s="6">
        <f>VLOOKUP(E92,$O$12:Q102,3,0)</f>
        <v>185000</v>
      </c>
      <c r="I92" s="6">
        <f t="shared" si="7"/>
        <v>7955000</v>
      </c>
      <c r="J92" s="12">
        <f t="shared" si="8"/>
        <v>0</v>
      </c>
      <c r="K92" s="6">
        <f t="shared" si="9"/>
        <v>7955000</v>
      </c>
      <c r="L92" s="6" t="str">
        <f t="shared" si="10"/>
        <v>Penjualan Biasa</v>
      </c>
      <c r="M92" s="6" t="str">
        <f t="shared" si="11"/>
        <v>Mobil Biasa</v>
      </c>
    </row>
    <row r="93" spans="1:13" x14ac:dyDescent="0.25">
      <c r="A93" s="4">
        <v>89</v>
      </c>
      <c r="B93" s="3">
        <v>43322</v>
      </c>
      <c r="C93" s="4" t="s">
        <v>12</v>
      </c>
      <c r="D93" s="4" t="str">
        <f t="shared" si="6"/>
        <v>Toko Nofri</v>
      </c>
      <c r="E93" s="4" t="s">
        <v>23</v>
      </c>
      <c r="F93" s="4" t="str">
        <f>VLOOKUP(E93,$O$12:Q103,2,0)</f>
        <v>Pipa 10 Meter</v>
      </c>
      <c r="G93" s="11">
        <v>92</v>
      </c>
      <c r="H93" s="6">
        <f>VLOOKUP(E93,$O$12:Q103,3,0)</f>
        <v>185000</v>
      </c>
      <c r="I93" s="6">
        <f t="shared" si="7"/>
        <v>17020000</v>
      </c>
      <c r="J93" s="12">
        <f t="shared" si="8"/>
        <v>0</v>
      </c>
      <c r="K93" s="6">
        <f t="shared" si="9"/>
        <v>17020000</v>
      </c>
      <c r="L93" s="6" t="str">
        <f t="shared" si="10"/>
        <v>Penjualan Biasa</v>
      </c>
      <c r="M93" s="6" t="str">
        <f t="shared" si="11"/>
        <v>Mobil Biasa</v>
      </c>
    </row>
    <row r="94" spans="1:13" x14ac:dyDescent="0.25">
      <c r="A94" s="4">
        <v>90</v>
      </c>
      <c r="B94" s="3">
        <v>43322</v>
      </c>
      <c r="C94" s="4" t="s">
        <v>13</v>
      </c>
      <c r="D94" s="4" t="str">
        <f t="shared" si="6"/>
        <v>Toko Central</v>
      </c>
      <c r="E94" s="4" t="s">
        <v>23</v>
      </c>
      <c r="F94" s="4" t="str">
        <f>VLOOKUP(E94,$O$12:Q104,2,0)</f>
        <v>Pipa 10 Meter</v>
      </c>
      <c r="G94" s="11">
        <v>130</v>
      </c>
      <c r="H94" s="6">
        <f>VLOOKUP(E94,$O$12:Q104,3,0)</f>
        <v>185000</v>
      </c>
      <c r="I94" s="6">
        <f t="shared" si="7"/>
        <v>24050000</v>
      </c>
      <c r="J94" s="12">
        <f t="shared" si="8"/>
        <v>0</v>
      </c>
      <c r="K94" s="6">
        <f t="shared" si="9"/>
        <v>24050000</v>
      </c>
      <c r="L94" s="6" t="str">
        <f t="shared" si="10"/>
        <v>Penjualan Biasa</v>
      </c>
      <c r="M94" s="6" t="str">
        <f t="shared" si="11"/>
        <v>Mobil Biasa</v>
      </c>
    </row>
    <row r="95" spans="1:13" x14ac:dyDescent="0.25">
      <c r="A95" s="4">
        <v>91</v>
      </c>
      <c r="B95" s="3">
        <v>43322</v>
      </c>
      <c r="C95" s="4" t="s">
        <v>12</v>
      </c>
      <c r="D95" s="4" t="str">
        <f t="shared" si="6"/>
        <v>Toko Nofri</v>
      </c>
      <c r="E95" s="4" t="s">
        <v>23</v>
      </c>
      <c r="F95" s="4" t="str">
        <f>VLOOKUP(E95,$O$12:Q105,2,0)</f>
        <v>Pipa 10 Meter</v>
      </c>
      <c r="G95" s="11">
        <v>1244</v>
      </c>
      <c r="H95" s="6">
        <f>VLOOKUP(E95,$O$12:Q105,3,0)</f>
        <v>185000</v>
      </c>
      <c r="I95" s="6">
        <f t="shared" si="7"/>
        <v>230140000</v>
      </c>
      <c r="J95" s="12">
        <f t="shared" si="8"/>
        <v>46028000</v>
      </c>
      <c r="K95" s="6">
        <f t="shared" si="9"/>
        <v>184112000</v>
      </c>
      <c r="L95" s="6" t="str">
        <f t="shared" si="10"/>
        <v>Penjualan Massal</v>
      </c>
      <c r="M95" s="6" t="str">
        <f t="shared" si="11"/>
        <v>Truk</v>
      </c>
    </row>
    <row r="96" spans="1:13" x14ac:dyDescent="0.25">
      <c r="A96" s="4">
        <v>92</v>
      </c>
      <c r="B96" s="3">
        <v>43322</v>
      </c>
      <c r="C96" s="4" t="s">
        <v>16</v>
      </c>
      <c r="D96" s="4" t="str">
        <f t="shared" si="6"/>
        <v>Toko Anton</v>
      </c>
      <c r="E96" s="4" t="s">
        <v>22</v>
      </c>
      <c r="F96" s="4" t="str">
        <f>VLOOKUP(E96,$O$12:Q106,2,0)</f>
        <v>Pipa 5 Meter</v>
      </c>
      <c r="G96" s="11">
        <v>963</v>
      </c>
      <c r="H96" s="6">
        <f>VLOOKUP(E96,$O$12:Q106,3,0)</f>
        <v>100000</v>
      </c>
      <c r="I96" s="6">
        <f t="shared" si="7"/>
        <v>96300000</v>
      </c>
      <c r="J96" s="12">
        <f t="shared" si="8"/>
        <v>19260000</v>
      </c>
      <c r="K96" s="6">
        <f t="shared" si="9"/>
        <v>77040000</v>
      </c>
      <c r="L96" s="6" t="str">
        <f t="shared" si="10"/>
        <v>Penjualan Massal</v>
      </c>
      <c r="M96" s="6" t="str">
        <f t="shared" si="11"/>
        <v>Truk</v>
      </c>
    </row>
    <row r="97" spans="1:13" x14ac:dyDescent="0.25">
      <c r="A97" s="4">
        <v>93</v>
      </c>
      <c r="B97" s="3">
        <v>43322</v>
      </c>
      <c r="C97" s="4" t="s">
        <v>13</v>
      </c>
      <c r="D97" s="4" t="str">
        <f t="shared" si="6"/>
        <v>Toko Central</v>
      </c>
      <c r="E97" s="4" t="s">
        <v>20</v>
      </c>
      <c r="F97" s="4" t="str">
        <f>VLOOKUP(E97,$O$12:Q107,2,0)</f>
        <v>Besi 5 Meter</v>
      </c>
      <c r="G97" s="11">
        <v>1805</v>
      </c>
      <c r="H97" s="6">
        <f>VLOOKUP(E97,$O$12:Q107,3,0)</f>
        <v>200000</v>
      </c>
      <c r="I97" s="6">
        <f t="shared" si="7"/>
        <v>361000000</v>
      </c>
      <c r="J97" s="12">
        <f t="shared" si="8"/>
        <v>72200000</v>
      </c>
      <c r="K97" s="6">
        <f t="shared" si="9"/>
        <v>288800000</v>
      </c>
      <c r="L97" s="6" t="str">
        <f t="shared" si="10"/>
        <v>Penjualan Massal</v>
      </c>
      <c r="M97" s="6" t="str">
        <f t="shared" si="11"/>
        <v>Truk</v>
      </c>
    </row>
    <row r="98" spans="1:13" x14ac:dyDescent="0.25">
      <c r="A98" s="4">
        <v>94</v>
      </c>
      <c r="B98" s="3">
        <v>43322</v>
      </c>
      <c r="C98" s="4" t="s">
        <v>13</v>
      </c>
      <c r="D98" s="4" t="str">
        <f t="shared" si="6"/>
        <v>Toko Central</v>
      </c>
      <c r="E98" s="4" t="s">
        <v>22</v>
      </c>
      <c r="F98" s="4" t="str">
        <f>VLOOKUP(E98,$O$12:Q108,2,0)</f>
        <v>Pipa 5 Meter</v>
      </c>
      <c r="G98" s="11">
        <v>1727</v>
      </c>
      <c r="H98" s="6">
        <f>VLOOKUP(E98,$O$12:Q108,3,0)</f>
        <v>100000</v>
      </c>
      <c r="I98" s="6">
        <f t="shared" si="7"/>
        <v>172700000</v>
      </c>
      <c r="J98" s="12">
        <f t="shared" si="8"/>
        <v>34540000</v>
      </c>
      <c r="K98" s="6">
        <f t="shared" si="9"/>
        <v>138160000</v>
      </c>
      <c r="L98" s="6" t="str">
        <f t="shared" si="10"/>
        <v>Penjualan Massal</v>
      </c>
      <c r="M98" s="6" t="str">
        <f t="shared" si="11"/>
        <v>Truk</v>
      </c>
    </row>
    <row r="99" spans="1:13" x14ac:dyDescent="0.25">
      <c r="A99" s="4">
        <v>95</v>
      </c>
      <c r="B99" s="3">
        <v>43322</v>
      </c>
      <c r="C99" s="4" t="s">
        <v>16</v>
      </c>
      <c r="D99" s="4" t="str">
        <f t="shared" si="6"/>
        <v>Toko Anton</v>
      </c>
      <c r="E99" s="4" t="s">
        <v>23</v>
      </c>
      <c r="F99" s="4" t="str">
        <f>VLOOKUP(E99,$O$12:Q109,2,0)</f>
        <v>Pipa 10 Meter</v>
      </c>
      <c r="G99" s="11">
        <v>782</v>
      </c>
      <c r="H99" s="6">
        <f>VLOOKUP(E99,$O$12:Q109,3,0)</f>
        <v>185000</v>
      </c>
      <c r="I99" s="6">
        <f t="shared" si="7"/>
        <v>144670000</v>
      </c>
      <c r="J99" s="12">
        <f t="shared" si="8"/>
        <v>28934000</v>
      </c>
      <c r="K99" s="6">
        <f t="shared" si="9"/>
        <v>115736000</v>
      </c>
      <c r="L99" s="6" t="str">
        <f t="shared" si="10"/>
        <v>Penjualan Massal</v>
      </c>
      <c r="M99" s="6" t="str">
        <f t="shared" si="11"/>
        <v>Truk</v>
      </c>
    </row>
    <row r="100" spans="1:13" x14ac:dyDescent="0.25">
      <c r="A100" s="4">
        <v>96</v>
      </c>
      <c r="B100" s="3">
        <v>43322</v>
      </c>
      <c r="C100" s="4" t="s">
        <v>12</v>
      </c>
      <c r="D100" s="4" t="str">
        <f t="shared" si="6"/>
        <v>Toko Nofri</v>
      </c>
      <c r="E100" s="4" t="s">
        <v>23</v>
      </c>
      <c r="F100" s="4" t="str">
        <f>VLOOKUP(E100,$O$12:Q110,2,0)</f>
        <v>Pipa 10 Meter</v>
      </c>
      <c r="G100" s="11">
        <v>730</v>
      </c>
      <c r="H100" s="6">
        <f>VLOOKUP(E100,$O$12:Q110,3,0)</f>
        <v>185000</v>
      </c>
      <c r="I100" s="6">
        <f t="shared" si="7"/>
        <v>135050000</v>
      </c>
      <c r="J100" s="12">
        <f t="shared" si="8"/>
        <v>27010000</v>
      </c>
      <c r="K100" s="6">
        <f t="shared" si="9"/>
        <v>108040000</v>
      </c>
      <c r="L100" s="6" t="str">
        <f t="shared" si="10"/>
        <v>Penjualan Massal</v>
      </c>
      <c r="M100" s="6" t="str">
        <f t="shared" si="11"/>
        <v>Truk</v>
      </c>
    </row>
    <row r="101" spans="1:13" x14ac:dyDescent="0.25">
      <c r="A101" s="4">
        <v>97</v>
      </c>
      <c r="B101" s="3">
        <v>43322</v>
      </c>
      <c r="C101" s="4" t="s">
        <v>16</v>
      </c>
      <c r="D101" s="4" t="str">
        <f t="shared" si="6"/>
        <v>Toko Anton</v>
      </c>
      <c r="E101" s="4" t="s">
        <v>23</v>
      </c>
      <c r="F101" s="4" t="str">
        <f>VLOOKUP(E101,$O$12:Q111,2,0)</f>
        <v>Pipa 10 Meter</v>
      </c>
      <c r="G101" s="11">
        <v>748</v>
      </c>
      <c r="H101" s="6">
        <f>VLOOKUP(E101,$O$12:Q111,3,0)</f>
        <v>185000</v>
      </c>
      <c r="I101" s="6">
        <f t="shared" si="7"/>
        <v>138380000</v>
      </c>
      <c r="J101" s="12">
        <f t="shared" si="8"/>
        <v>27676000</v>
      </c>
      <c r="K101" s="6">
        <f t="shared" si="9"/>
        <v>110704000</v>
      </c>
      <c r="L101" s="6" t="str">
        <f t="shared" si="10"/>
        <v>Penjualan Massal</v>
      </c>
      <c r="M101" s="6" t="str">
        <f t="shared" si="11"/>
        <v>Truk</v>
      </c>
    </row>
    <row r="102" spans="1:13" x14ac:dyDescent="0.25">
      <c r="A102" s="4">
        <v>98</v>
      </c>
      <c r="B102" s="3">
        <v>43322</v>
      </c>
      <c r="C102" s="4" t="s">
        <v>12</v>
      </c>
      <c r="D102" s="4" t="str">
        <f t="shared" si="6"/>
        <v>Toko Nofri</v>
      </c>
      <c r="E102" s="4" t="s">
        <v>23</v>
      </c>
      <c r="F102" s="4" t="str">
        <f>VLOOKUP(E102,$O$12:Q112,2,0)</f>
        <v>Pipa 10 Meter</v>
      </c>
      <c r="G102" s="11">
        <v>1544</v>
      </c>
      <c r="H102" s="6">
        <f>VLOOKUP(E102,$O$12:Q112,3,0)</f>
        <v>185000</v>
      </c>
      <c r="I102" s="6">
        <f t="shared" si="7"/>
        <v>285640000</v>
      </c>
      <c r="J102" s="12">
        <f t="shared" si="8"/>
        <v>57128000</v>
      </c>
      <c r="K102" s="6">
        <f t="shared" si="9"/>
        <v>228512000</v>
      </c>
      <c r="L102" s="6" t="str">
        <f t="shared" si="10"/>
        <v>Penjualan Massal</v>
      </c>
      <c r="M102" s="6" t="str">
        <f t="shared" si="11"/>
        <v>Truk</v>
      </c>
    </row>
    <row r="103" spans="1:13" x14ac:dyDescent="0.25">
      <c r="A103" s="4">
        <v>99</v>
      </c>
      <c r="B103" s="3">
        <v>43322</v>
      </c>
      <c r="C103" s="4" t="s">
        <v>13</v>
      </c>
      <c r="D103" s="4" t="str">
        <f t="shared" si="6"/>
        <v>Toko Central</v>
      </c>
      <c r="E103" s="4" t="s">
        <v>20</v>
      </c>
      <c r="F103" s="4" t="str">
        <f>VLOOKUP(E103,$O$12:Q113,2,0)</f>
        <v>Besi 5 Meter</v>
      </c>
      <c r="G103" s="11">
        <v>1037</v>
      </c>
      <c r="H103" s="6">
        <f>VLOOKUP(E103,$O$12:Q113,3,0)</f>
        <v>200000</v>
      </c>
      <c r="I103" s="6">
        <f t="shared" si="7"/>
        <v>207400000</v>
      </c>
      <c r="J103" s="12">
        <f t="shared" si="8"/>
        <v>41480000</v>
      </c>
      <c r="K103" s="6">
        <f t="shared" si="9"/>
        <v>165920000</v>
      </c>
      <c r="L103" s="6" t="str">
        <f t="shared" si="10"/>
        <v>Penjualan Massal</v>
      </c>
      <c r="M103" s="6" t="str">
        <f t="shared" si="11"/>
        <v>Truk</v>
      </c>
    </row>
    <row r="104" spans="1:13" x14ac:dyDescent="0.25">
      <c r="A104" s="4">
        <v>100</v>
      </c>
      <c r="B104" s="3">
        <v>43322</v>
      </c>
      <c r="C104" s="4" t="s">
        <v>16</v>
      </c>
      <c r="D104" s="4" t="str">
        <f t="shared" si="6"/>
        <v>Toko Anton</v>
      </c>
      <c r="E104" s="4" t="s">
        <v>20</v>
      </c>
      <c r="F104" s="4" t="str">
        <f>VLOOKUP(E104,$O$12:Q114,2,0)</f>
        <v>Besi 5 Meter</v>
      </c>
      <c r="G104" s="11">
        <v>481</v>
      </c>
      <c r="H104" s="6">
        <f>VLOOKUP(E104,$O$12:Q114,3,0)</f>
        <v>200000</v>
      </c>
      <c r="I104" s="6">
        <f t="shared" si="7"/>
        <v>96200000</v>
      </c>
      <c r="J104" s="12">
        <f t="shared" si="8"/>
        <v>9620000</v>
      </c>
      <c r="K104" s="6">
        <f t="shared" si="9"/>
        <v>86580000</v>
      </c>
      <c r="L104" s="6" t="str">
        <f t="shared" si="10"/>
        <v>Penjualan Massal</v>
      </c>
      <c r="M104" s="6" t="str">
        <f t="shared" si="11"/>
        <v>Truk</v>
      </c>
    </row>
    <row r="105" spans="1:13" x14ac:dyDescent="0.25">
      <c r="A105" s="4">
        <v>101</v>
      </c>
      <c r="B105" s="3">
        <v>43322</v>
      </c>
      <c r="C105" s="4" t="s">
        <v>12</v>
      </c>
      <c r="D105" s="4" t="str">
        <f t="shared" si="6"/>
        <v>Toko Nofri</v>
      </c>
      <c r="E105" s="4" t="s">
        <v>20</v>
      </c>
      <c r="F105" s="4" t="str">
        <f>VLOOKUP(E105,$O$12:Q115,2,0)</f>
        <v>Besi 5 Meter</v>
      </c>
      <c r="G105" s="11">
        <v>475</v>
      </c>
      <c r="H105" s="6">
        <f>VLOOKUP(E105,$O$12:Q115,3,0)</f>
        <v>200000</v>
      </c>
      <c r="I105" s="6">
        <f t="shared" si="7"/>
        <v>95000000</v>
      </c>
      <c r="J105" s="12">
        <f t="shared" si="8"/>
        <v>9500000</v>
      </c>
      <c r="K105" s="6">
        <f t="shared" si="9"/>
        <v>85500000</v>
      </c>
      <c r="L105" s="6" t="str">
        <f t="shared" si="10"/>
        <v>Penjualan Massal</v>
      </c>
      <c r="M105" s="6" t="str">
        <f t="shared" si="11"/>
        <v>Truk</v>
      </c>
    </row>
    <row r="106" spans="1:13" x14ac:dyDescent="0.25">
      <c r="A106" s="4">
        <v>102</v>
      </c>
      <c r="B106" s="3">
        <v>43322</v>
      </c>
      <c r="C106" s="4" t="s">
        <v>12</v>
      </c>
      <c r="D106" s="4" t="str">
        <f t="shared" si="6"/>
        <v>Toko Nofri</v>
      </c>
      <c r="E106" s="4" t="s">
        <v>22</v>
      </c>
      <c r="F106" s="4" t="str">
        <f>VLOOKUP(E106,$O$12:Q116,2,0)</f>
        <v>Pipa 5 Meter</v>
      </c>
      <c r="G106" s="11">
        <v>538</v>
      </c>
      <c r="H106" s="6">
        <f>VLOOKUP(E106,$O$12:Q116,3,0)</f>
        <v>100000</v>
      </c>
      <c r="I106" s="6">
        <f t="shared" si="7"/>
        <v>53800000</v>
      </c>
      <c r="J106" s="12">
        <f t="shared" si="8"/>
        <v>10760000</v>
      </c>
      <c r="K106" s="6">
        <f t="shared" si="9"/>
        <v>43040000</v>
      </c>
      <c r="L106" s="6" t="str">
        <f t="shared" si="10"/>
        <v>Penjualan Massal</v>
      </c>
      <c r="M106" s="6" t="str">
        <f t="shared" si="11"/>
        <v>Truk</v>
      </c>
    </row>
    <row r="107" spans="1:13" x14ac:dyDescent="0.25">
      <c r="A107" s="4">
        <v>103</v>
      </c>
      <c r="B107" s="3">
        <v>43322</v>
      </c>
      <c r="C107" s="4" t="s">
        <v>16</v>
      </c>
      <c r="D107" s="4" t="str">
        <f t="shared" si="6"/>
        <v>Toko Anton</v>
      </c>
      <c r="E107" s="4" t="s">
        <v>20</v>
      </c>
      <c r="F107" s="4" t="str">
        <f>VLOOKUP(E107,$O$12:Q117,2,0)</f>
        <v>Besi 5 Meter</v>
      </c>
      <c r="G107" s="11">
        <v>988</v>
      </c>
      <c r="H107" s="6">
        <f>VLOOKUP(E107,$O$12:Q117,3,0)</f>
        <v>200000</v>
      </c>
      <c r="I107" s="6">
        <f t="shared" si="7"/>
        <v>197600000</v>
      </c>
      <c r="J107" s="12">
        <f t="shared" si="8"/>
        <v>39520000</v>
      </c>
      <c r="K107" s="6">
        <f t="shared" si="9"/>
        <v>158080000</v>
      </c>
      <c r="L107" s="6" t="str">
        <f t="shared" si="10"/>
        <v>Penjualan Massal</v>
      </c>
      <c r="M107" s="6" t="str">
        <f t="shared" si="11"/>
        <v>Truk</v>
      </c>
    </row>
    <row r="108" spans="1:13" x14ac:dyDescent="0.25">
      <c r="A108" s="4">
        <v>104</v>
      </c>
      <c r="B108" s="3">
        <v>43322</v>
      </c>
      <c r="C108" s="4" t="s">
        <v>12</v>
      </c>
      <c r="D108" s="4" t="str">
        <f t="shared" si="6"/>
        <v>Toko Nofri</v>
      </c>
      <c r="E108" s="4" t="s">
        <v>23</v>
      </c>
      <c r="F108" s="4" t="str">
        <f>VLOOKUP(E108,$O$12:Q118,2,0)</f>
        <v>Pipa 10 Meter</v>
      </c>
      <c r="G108" s="11">
        <v>745</v>
      </c>
      <c r="H108" s="6">
        <f>VLOOKUP(E108,$O$12:Q118,3,0)</f>
        <v>185000</v>
      </c>
      <c r="I108" s="6">
        <f t="shared" si="7"/>
        <v>137825000</v>
      </c>
      <c r="J108" s="12">
        <f t="shared" si="8"/>
        <v>27565000</v>
      </c>
      <c r="K108" s="6">
        <f t="shared" si="9"/>
        <v>110260000</v>
      </c>
      <c r="L108" s="6" t="str">
        <f t="shared" si="10"/>
        <v>Penjualan Massal</v>
      </c>
      <c r="M108" s="6" t="str">
        <f t="shared" si="11"/>
        <v>Truk</v>
      </c>
    </row>
    <row r="109" spans="1:13" x14ac:dyDescent="0.25">
      <c r="A109" s="4">
        <v>105</v>
      </c>
      <c r="B109" s="3">
        <v>43322</v>
      </c>
      <c r="C109" s="4" t="s">
        <v>13</v>
      </c>
      <c r="D109" s="4" t="str">
        <f t="shared" si="6"/>
        <v>Toko Central</v>
      </c>
      <c r="E109" s="4" t="s">
        <v>22</v>
      </c>
      <c r="F109" s="4" t="str">
        <f>VLOOKUP(E109,$O$12:Q119,2,0)</f>
        <v>Pipa 5 Meter</v>
      </c>
      <c r="G109" s="11">
        <v>1940</v>
      </c>
      <c r="H109" s="6">
        <f>VLOOKUP(E109,$O$12:Q119,3,0)</f>
        <v>100000</v>
      </c>
      <c r="I109" s="6">
        <f t="shared" si="7"/>
        <v>194000000</v>
      </c>
      <c r="J109" s="12">
        <f t="shared" si="8"/>
        <v>38800000</v>
      </c>
      <c r="K109" s="6">
        <f t="shared" si="9"/>
        <v>155200000</v>
      </c>
      <c r="L109" s="6" t="str">
        <f t="shared" si="10"/>
        <v>Penjualan Massal</v>
      </c>
      <c r="M109" s="6" t="str">
        <f t="shared" si="11"/>
        <v>Truk</v>
      </c>
    </row>
    <row r="110" spans="1:13" x14ac:dyDescent="0.25">
      <c r="A110" s="4">
        <v>106</v>
      </c>
      <c r="B110" s="3">
        <v>43322</v>
      </c>
      <c r="C110" s="4" t="s">
        <v>12</v>
      </c>
      <c r="D110" s="4" t="str">
        <f t="shared" si="6"/>
        <v>Toko Nofri</v>
      </c>
      <c r="E110" s="4" t="s">
        <v>22</v>
      </c>
      <c r="F110" s="4" t="str">
        <f>VLOOKUP(E110,$O$12:Q120,2,0)</f>
        <v>Pipa 5 Meter</v>
      </c>
      <c r="G110" s="11">
        <v>1859</v>
      </c>
      <c r="H110" s="6">
        <f>VLOOKUP(E110,$O$12:Q120,3,0)</f>
        <v>100000</v>
      </c>
      <c r="I110" s="6">
        <f t="shared" si="7"/>
        <v>185900000</v>
      </c>
      <c r="J110" s="12">
        <f t="shared" si="8"/>
        <v>37180000</v>
      </c>
      <c r="K110" s="6">
        <f t="shared" si="9"/>
        <v>148720000</v>
      </c>
      <c r="L110" s="6" t="str">
        <f t="shared" si="10"/>
        <v>Penjualan Massal</v>
      </c>
      <c r="M110" s="6" t="str">
        <f t="shared" si="11"/>
        <v>Truk</v>
      </c>
    </row>
    <row r="111" spans="1:13" x14ac:dyDescent="0.25">
      <c r="A111" s="4">
        <v>107</v>
      </c>
      <c r="B111" s="3">
        <v>43322</v>
      </c>
      <c r="C111" s="4" t="s">
        <v>16</v>
      </c>
      <c r="D111" s="4" t="str">
        <f t="shared" si="6"/>
        <v>Toko Anton</v>
      </c>
      <c r="E111" s="4" t="s">
        <v>23</v>
      </c>
      <c r="F111" s="4" t="str">
        <f>VLOOKUP(E111,$O$12:Q121,2,0)</f>
        <v>Pipa 10 Meter</v>
      </c>
      <c r="G111" s="11">
        <v>1768</v>
      </c>
      <c r="H111" s="6">
        <f>VLOOKUP(E111,$O$12:Q121,3,0)</f>
        <v>185000</v>
      </c>
      <c r="I111" s="6">
        <f t="shared" si="7"/>
        <v>327080000</v>
      </c>
      <c r="J111" s="12">
        <f t="shared" si="8"/>
        <v>65416000</v>
      </c>
      <c r="K111" s="6">
        <f t="shared" si="9"/>
        <v>261664000</v>
      </c>
      <c r="L111" s="6" t="str">
        <f t="shared" si="10"/>
        <v>Penjualan Massal</v>
      </c>
      <c r="M111" s="6" t="str">
        <f t="shared" si="11"/>
        <v>Truk</v>
      </c>
    </row>
    <row r="112" spans="1:13" x14ac:dyDescent="0.25">
      <c r="A112" s="4">
        <v>108</v>
      </c>
      <c r="B112" s="3">
        <v>43322</v>
      </c>
      <c r="C112" s="4" t="s">
        <v>13</v>
      </c>
      <c r="D112" s="4" t="str">
        <f t="shared" si="6"/>
        <v>Toko Central</v>
      </c>
      <c r="E112" s="4" t="s">
        <v>22</v>
      </c>
      <c r="F112" s="4" t="str">
        <f>VLOOKUP(E112,$O$12:Q122,2,0)</f>
        <v>Pipa 5 Meter</v>
      </c>
      <c r="G112" s="11">
        <v>1949</v>
      </c>
      <c r="H112" s="6">
        <f>VLOOKUP(E112,$O$12:Q122,3,0)</f>
        <v>100000</v>
      </c>
      <c r="I112" s="6">
        <f t="shared" si="7"/>
        <v>194900000</v>
      </c>
      <c r="J112" s="12">
        <f t="shared" si="8"/>
        <v>38980000</v>
      </c>
      <c r="K112" s="6">
        <f t="shared" si="9"/>
        <v>155920000</v>
      </c>
      <c r="L112" s="6" t="str">
        <f t="shared" si="10"/>
        <v>Penjualan Massal</v>
      </c>
      <c r="M112" s="6" t="str">
        <f t="shared" si="11"/>
        <v>Truk</v>
      </c>
    </row>
    <row r="113" spans="1:13" x14ac:dyDescent="0.25">
      <c r="A113" s="4">
        <v>109</v>
      </c>
      <c r="B113" s="3">
        <v>43322</v>
      </c>
      <c r="C113" s="4" t="s">
        <v>13</v>
      </c>
      <c r="D113" s="4" t="str">
        <f t="shared" si="6"/>
        <v>Toko Central</v>
      </c>
      <c r="E113" s="4" t="s">
        <v>22</v>
      </c>
      <c r="F113" s="4" t="str">
        <f>VLOOKUP(E113,$O$12:Q123,2,0)</f>
        <v>Pipa 5 Meter</v>
      </c>
      <c r="G113" s="11">
        <v>226</v>
      </c>
      <c r="H113" s="6">
        <f>VLOOKUP(E113,$O$12:Q123,3,0)</f>
        <v>100000</v>
      </c>
      <c r="I113" s="6">
        <f t="shared" si="7"/>
        <v>22600000</v>
      </c>
      <c r="J113" s="12">
        <f t="shared" si="8"/>
        <v>2260000</v>
      </c>
      <c r="K113" s="6">
        <f t="shared" si="9"/>
        <v>20340000</v>
      </c>
      <c r="L113" s="6" t="str">
        <f t="shared" si="10"/>
        <v>Penjualan Besar</v>
      </c>
      <c r="M113" s="6" t="str">
        <f t="shared" si="11"/>
        <v>Truk Kecil</v>
      </c>
    </row>
    <row r="114" spans="1:13" x14ac:dyDescent="0.25">
      <c r="A114" s="4">
        <v>110</v>
      </c>
      <c r="B114" s="3">
        <v>43322</v>
      </c>
      <c r="C114" s="4" t="s">
        <v>16</v>
      </c>
      <c r="D114" s="4" t="str">
        <f t="shared" si="6"/>
        <v>Toko Anton</v>
      </c>
      <c r="E114" s="4" t="s">
        <v>21</v>
      </c>
      <c r="F114" s="4" t="str">
        <f>VLOOKUP(E114,$O$12:Q124,2,0)</f>
        <v>Besi 10 Meter</v>
      </c>
      <c r="G114" s="11">
        <v>14</v>
      </c>
      <c r="H114" s="6">
        <f>VLOOKUP(E114,$O$12:Q124,3,0)</f>
        <v>375000</v>
      </c>
      <c r="I114" s="6">
        <f t="shared" si="7"/>
        <v>5250000</v>
      </c>
      <c r="J114" s="12">
        <f t="shared" si="8"/>
        <v>0</v>
      </c>
      <c r="K114" s="6">
        <f t="shared" si="9"/>
        <v>5250000</v>
      </c>
      <c r="L114" s="6" t="str">
        <f t="shared" si="10"/>
        <v>Penjualan Biasa</v>
      </c>
      <c r="M114" s="6" t="str">
        <f t="shared" si="11"/>
        <v>Mobil Biasa</v>
      </c>
    </row>
    <row r="115" spans="1:13" x14ac:dyDescent="0.25">
      <c r="A115" s="4">
        <v>111</v>
      </c>
      <c r="B115" s="3">
        <v>43322</v>
      </c>
      <c r="C115" s="4" t="s">
        <v>12</v>
      </c>
      <c r="D115" s="4" t="str">
        <f t="shared" si="6"/>
        <v>Toko Nofri</v>
      </c>
      <c r="E115" s="4" t="s">
        <v>21</v>
      </c>
      <c r="F115" s="4" t="str">
        <f>VLOOKUP(E115,$O$12:Q125,2,0)</f>
        <v>Besi 10 Meter</v>
      </c>
      <c r="G115" s="11">
        <v>1036</v>
      </c>
      <c r="H115" s="6">
        <f>VLOOKUP(E115,$O$12:Q125,3,0)</f>
        <v>375000</v>
      </c>
      <c r="I115" s="6">
        <f t="shared" si="7"/>
        <v>388500000</v>
      </c>
      <c r="J115" s="12">
        <f t="shared" si="8"/>
        <v>77700000</v>
      </c>
      <c r="K115" s="6">
        <f t="shared" si="9"/>
        <v>310800000</v>
      </c>
      <c r="L115" s="6" t="str">
        <f t="shared" si="10"/>
        <v>Penjualan Massal</v>
      </c>
      <c r="M115" s="6" t="str">
        <f t="shared" si="11"/>
        <v>Truk</v>
      </c>
    </row>
    <row r="116" spans="1:13" x14ac:dyDescent="0.25">
      <c r="A116" s="4">
        <v>112</v>
      </c>
      <c r="B116" s="3">
        <v>43322</v>
      </c>
      <c r="C116" s="4" t="s">
        <v>16</v>
      </c>
      <c r="D116" s="4" t="str">
        <f t="shared" si="6"/>
        <v>Toko Anton</v>
      </c>
      <c r="E116" s="4" t="s">
        <v>23</v>
      </c>
      <c r="F116" s="4" t="str">
        <f>VLOOKUP(E116,$O$12:Q126,2,0)</f>
        <v>Pipa 10 Meter</v>
      </c>
      <c r="G116" s="11">
        <v>1785</v>
      </c>
      <c r="H116" s="6">
        <f>VLOOKUP(E116,$O$12:Q126,3,0)</f>
        <v>185000</v>
      </c>
      <c r="I116" s="6">
        <f t="shared" si="7"/>
        <v>330225000</v>
      </c>
      <c r="J116" s="12">
        <f t="shared" si="8"/>
        <v>66045000</v>
      </c>
      <c r="K116" s="6">
        <f t="shared" si="9"/>
        <v>264180000</v>
      </c>
      <c r="L116" s="6" t="str">
        <f t="shared" si="10"/>
        <v>Penjualan Massal</v>
      </c>
      <c r="M116" s="6" t="str">
        <f t="shared" si="11"/>
        <v>Truk</v>
      </c>
    </row>
    <row r="117" spans="1:13" x14ac:dyDescent="0.25">
      <c r="A117" s="4">
        <v>113</v>
      </c>
      <c r="B117" s="3">
        <v>43322</v>
      </c>
      <c r="C117" s="4" t="s">
        <v>12</v>
      </c>
      <c r="D117" s="4" t="str">
        <f t="shared" si="6"/>
        <v>Toko Nofri</v>
      </c>
      <c r="E117" s="4" t="s">
        <v>20</v>
      </c>
      <c r="F117" s="4" t="str">
        <f>VLOOKUP(E117,$O$12:Q127,2,0)</f>
        <v>Besi 5 Meter</v>
      </c>
      <c r="G117" s="11">
        <v>1700</v>
      </c>
      <c r="H117" s="6">
        <f>VLOOKUP(E117,$O$12:Q127,3,0)</f>
        <v>200000</v>
      </c>
      <c r="I117" s="6">
        <f t="shared" si="7"/>
        <v>340000000</v>
      </c>
      <c r="J117" s="12">
        <f t="shared" si="8"/>
        <v>68000000</v>
      </c>
      <c r="K117" s="6">
        <f t="shared" si="9"/>
        <v>272000000</v>
      </c>
      <c r="L117" s="6" t="str">
        <f t="shared" si="10"/>
        <v>Penjualan Massal</v>
      </c>
      <c r="M117" s="6" t="str">
        <f t="shared" si="11"/>
        <v>Truk</v>
      </c>
    </row>
    <row r="118" spans="1:13" x14ac:dyDescent="0.25">
      <c r="A118" s="4">
        <v>114</v>
      </c>
      <c r="B118" s="3">
        <v>43322</v>
      </c>
      <c r="C118" s="4" t="s">
        <v>13</v>
      </c>
      <c r="D118" s="4" t="str">
        <f t="shared" si="6"/>
        <v>Toko Central</v>
      </c>
      <c r="E118" s="4" t="s">
        <v>22</v>
      </c>
      <c r="F118" s="4" t="str">
        <f>VLOOKUP(E118,$O$12:Q128,2,0)</f>
        <v>Pipa 5 Meter</v>
      </c>
      <c r="G118" s="11">
        <v>1732</v>
      </c>
      <c r="H118" s="6">
        <f>VLOOKUP(E118,$O$12:Q128,3,0)</f>
        <v>100000</v>
      </c>
      <c r="I118" s="6">
        <f t="shared" si="7"/>
        <v>173200000</v>
      </c>
      <c r="J118" s="12">
        <f t="shared" si="8"/>
        <v>34640000</v>
      </c>
      <c r="K118" s="6">
        <f t="shared" si="9"/>
        <v>138560000</v>
      </c>
      <c r="L118" s="6" t="str">
        <f t="shared" si="10"/>
        <v>Penjualan Massal</v>
      </c>
      <c r="M118" s="6" t="str">
        <f t="shared" si="11"/>
        <v>Truk</v>
      </c>
    </row>
    <row r="119" spans="1:13" x14ac:dyDescent="0.25">
      <c r="A119" s="4">
        <v>115</v>
      </c>
      <c r="B119" s="3">
        <v>43322</v>
      </c>
      <c r="C119" s="4" t="s">
        <v>16</v>
      </c>
      <c r="D119" s="4" t="str">
        <f t="shared" si="6"/>
        <v>Toko Anton</v>
      </c>
      <c r="E119" s="4" t="s">
        <v>20</v>
      </c>
      <c r="F119" s="4" t="str">
        <f>VLOOKUP(E119,$O$12:Q129,2,0)</f>
        <v>Besi 5 Meter</v>
      </c>
      <c r="G119" s="11">
        <v>1299</v>
      </c>
      <c r="H119" s="6">
        <f>VLOOKUP(E119,$O$12:Q129,3,0)</f>
        <v>200000</v>
      </c>
      <c r="I119" s="6">
        <f t="shared" si="7"/>
        <v>259800000</v>
      </c>
      <c r="J119" s="12">
        <f t="shared" si="8"/>
        <v>51960000</v>
      </c>
      <c r="K119" s="6">
        <f t="shared" si="9"/>
        <v>207840000</v>
      </c>
      <c r="L119" s="6" t="str">
        <f t="shared" si="10"/>
        <v>Penjualan Massal</v>
      </c>
      <c r="M119" s="6" t="str">
        <f t="shared" si="11"/>
        <v>Truk</v>
      </c>
    </row>
    <row r="120" spans="1:13" x14ac:dyDescent="0.25">
      <c r="A120" s="4">
        <v>116</v>
      </c>
      <c r="B120" s="3">
        <v>43322</v>
      </c>
      <c r="C120" s="4" t="s">
        <v>12</v>
      </c>
      <c r="D120" s="4" t="str">
        <f t="shared" si="6"/>
        <v>Toko Nofri</v>
      </c>
      <c r="E120" s="4" t="s">
        <v>21</v>
      </c>
      <c r="F120" s="4" t="str">
        <f>VLOOKUP(E120,$O$12:Q130,2,0)</f>
        <v>Besi 10 Meter</v>
      </c>
      <c r="G120" s="11">
        <v>224</v>
      </c>
      <c r="H120" s="6">
        <f>VLOOKUP(E120,$O$12:Q130,3,0)</f>
        <v>375000</v>
      </c>
      <c r="I120" s="6">
        <f t="shared" si="7"/>
        <v>84000000</v>
      </c>
      <c r="J120" s="12">
        <f t="shared" si="8"/>
        <v>8400000</v>
      </c>
      <c r="K120" s="6">
        <f t="shared" si="9"/>
        <v>75600000</v>
      </c>
      <c r="L120" s="6" t="str">
        <f t="shared" si="10"/>
        <v>Penjualan Besar</v>
      </c>
      <c r="M120" s="6" t="str">
        <f t="shared" si="11"/>
        <v>Truk Kecil</v>
      </c>
    </row>
    <row r="121" spans="1:13" x14ac:dyDescent="0.25">
      <c r="A121" s="4">
        <v>117</v>
      </c>
      <c r="B121" s="3">
        <v>43322</v>
      </c>
      <c r="C121" s="4" t="s">
        <v>12</v>
      </c>
      <c r="D121" s="4" t="str">
        <f t="shared" si="6"/>
        <v>Toko Nofri</v>
      </c>
      <c r="E121" s="4" t="s">
        <v>22</v>
      </c>
      <c r="F121" s="4" t="str">
        <f>VLOOKUP(E121,$O$12:Q131,2,0)</f>
        <v>Pipa 5 Meter</v>
      </c>
      <c r="G121" s="11">
        <v>926</v>
      </c>
      <c r="H121" s="6">
        <f>VLOOKUP(E121,$O$12:Q131,3,0)</f>
        <v>100000</v>
      </c>
      <c r="I121" s="6">
        <f t="shared" si="7"/>
        <v>92600000</v>
      </c>
      <c r="J121" s="12">
        <f t="shared" si="8"/>
        <v>18520000</v>
      </c>
      <c r="K121" s="6">
        <f t="shared" si="9"/>
        <v>74080000</v>
      </c>
      <c r="L121" s="6" t="str">
        <f t="shared" si="10"/>
        <v>Penjualan Massal</v>
      </c>
      <c r="M121" s="6" t="str">
        <f t="shared" si="11"/>
        <v>Truk</v>
      </c>
    </row>
    <row r="122" spans="1:13" x14ac:dyDescent="0.25">
      <c r="A122" s="4">
        <v>118</v>
      </c>
      <c r="B122" s="3">
        <v>43322</v>
      </c>
      <c r="C122" s="4" t="s">
        <v>16</v>
      </c>
      <c r="D122" s="4" t="str">
        <f t="shared" si="6"/>
        <v>Toko Anton</v>
      </c>
      <c r="E122" s="4" t="s">
        <v>20</v>
      </c>
      <c r="F122" s="4" t="str">
        <f>VLOOKUP(E122,$O$12:Q132,2,0)</f>
        <v>Besi 5 Meter</v>
      </c>
      <c r="G122" s="11">
        <v>1392</v>
      </c>
      <c r="H122" s="6">
        <f>VLOOKUP(E122,$O$12:Q132,3,0)</f>
        <v>200000</v>
      </c>
      <c r="I122" s="6">
        <f t="shared" si="7"/>
        <v>278400000</v>
      </c>
      <c r="J122" s="12">
        <f t="shared" si="8"/>
        <v>55680000</v>
      </c>
      <c r="K122" s="6">
        <f t="shared" si="9"/>
        <v>222720000</v>
      </c>
      <c r="L122" s="6" t="str">
        <f t="shared" si="10"/>
        <v>Penjualan Massal</v>
      </c>
      <c r="M122" s="6" t="str">
        <f t="shared" si="11"/>
        <v>Truk</v>
      </c>
    </row>
    <row r="123" spans="1:13" x14ac:dyDescent="0.25">
      <c r="A123" s="4">
        <v>119</v>
      </c>
      <c r="B123" s="3">
        <v>43322</v>
      </c>
      <c r="C123" s="4" t="s">
        <v>12</v>
      </c>
      <c r="D123" s="4" t="str">
        <f t="shared" si="6"/>
        <v>Toko Nofri</v>
      </c>
      <c r="E123" s="4" t="s">
        <v>20</v>
      </c>
      <c r="F123" s="4" t="str">
        <f>VLOOKUP(E123,$O$12:Q133,2,0)</f>
        <v>Besi 5 Meter</v>
      </c>
      <c r="G123" s="11">
        <v>1785</v>
      </c>
      <c r="H123" s="6">
        <f>VLOOKUP(E123,$O$12:Q133,3,0)</f>
        <v>200000</v>
      </c>
      <c r="I123" s="6">
        <f t="shared" si="7"/>
        <v>357000000</v>
      </c>
      <c r="J123" s="12">
        <f t="shared" si="8"/>
        <v>71400000</v>
      </c>
      <c r="K123" s="6">
        <f t="shared" si="9"/>
        <v>285600000</v>
      </c>
      <c r="L123" s="6" t="str">
        <f t="shared" si="10"/>
        <v>Penjualan Massal</v>
      </c>
      <c r="M123" s="6" t="str">
        <f t="shared" si="11"/>
        <v>Truk</v>
      </c>
    </row>
    <row r="124" spans="1:13" x14ac:dyDescent="0.25">
      <c r="A124" s="4">
        <v>120</v>
      </c>
      <c r="B124" s="3">
        <v>43322</v>
      </c>
      <c r="C124" s="4" t="s">
        <v>13</v>
      </c>
      <c r="D124" s="4" t="str">
        <f t="shared" si="6"/>
        <v>Toko Central</v>
      </c>
      <c r="E124" s="4" t="s">
        <v>22</v>
      </c>
      <c r="F124" s="4" t="str">
        <f>VLOOKUP(E124,$O$12:Q134,2,0)</f>
        <v>Pipa 5 Meter</v>
      </c>
      <c r="G124" s="11">
        <v>722</v>
      </c>
      <c r="H124" s="6">
        <f>VLOOKUP(E124,$O$12:Q134,3,0)</f>
        <v>100000</v>
      </c>
      <c r="I124" s="6">
        <f t="shared" si="7"/>
        <v>72200000</v>
      </c>
      <c r="J124" s="12">
        <f t="shared" si="8"/>
        <v>14440000</v>
      </c>
      <c r="K124" s="6">
        <f t="shared" si="9"/>
        <v>57760000</v>
      </c>
      <c r="L124" s="6" t="str">
        <f t="shared" si="10"/>
        <v>Penjualan Massal</v>
      </c>
      <c r="M124" s="6" t="str">
        <f t="shared" si="11"/>
        <v>Truk</v>
      </c>
    </row>
    <row r="125" spans="1:13" x14ac:dyDescent="0.25">
      <c r="A125" s="4">
        <v>121</v>
      </c>
      <c r="B125" s="3">
        <v>43322</v>
      </c>
      <c r="C125" s="4" t="s">
        <v>12</v>
      </c>
      <c r="D125" s="4" t="str">
        <f t="shared" si="6"/>
        <v>Toko Nofri</v>
      </c>
      <c r="E125" s="4" t="s">
        <v>23</v>
      </c>
      <c r="F125" s="4" t="str">
        <f>VLOOKUP(E125,$O$12:Q135,2,0)</f>
        <v>Pipa 10 Meter</v>
      </c>
      <c r="G125" s="11">
        <v>920</v>
      </c>
      <c r="H125" s="6">
        <f>VLOOKUP(E125,$O$12:Q135,3,0)</f>
        <v>185000</v>
      </c>
      <c r="I125" s="6">
        <f t="shared" si="7"/>
        <v>170200000</v>
      </c>
      <c r="J125" s="12">
        <f t="shared" si="8"/>
        <v>34040000</v>
      </c>
      <c r="K125" s="6">
        <f t="shared" si="9"/>
        <v>136160000</v>
      </c>
      <c r="L125" s="6" t="str">
        <f t="shared" si="10"/>
        <v>Penjualan Massal</v>
      </c>
      <c r="M125" s="6" t="str">
        <f t="shared" si="11"/>
        <v>Truk</v>
      </c>
    </row>
    <row r="126" spans="1:13" x14ac:dyDescent="0.25">
      <c r="A126" s="4">
        <v>122</v>
      </c>
      <c r="B126" s="3">
        <v>43322</v>
      </c>
      <c r="C126" s="4" t="s">
        <v>16</v>
      </c>
      <c r="D126" s="4" t="str">
        <f t="shared" si="6"/>
        <v>Toko Anton</v>
      </c>
      <c r="E126" s="4" t="s">
        <v>20</v>
      </c>
      <c r="F126" s="4" t="str">
        <f>VLOOKUP(E126,$O$12:Q136,2,0)</f>
        <v>Besi 5 Meter</v>
      </c>
      <c r="G126" s="11">
        <v>1159</v>
      </c>
      <c r="H126" s="6">
        <f>VLOOKUP(E126,$O$12:Q136,3,0)</f>
        <v>200000</v>
      </c>
      <c r="I126" s="6">
        <f t="shared" si="7"/>
        <v>231800000</v>
      </c>
      <c r="J126" s="12">
        <f t="shared" si="8"/>
        <v>46360000</v>
      </c>
      <c r="K126" s="6">
        <f t="shared" si="9"/>
        <v>185440000</v>
      </c>
      <c r="L126" s="6" t="str">
        <f t="shared" si="10"/>
        <v>Penjualan Massal</v>
      </c>
      <c r="M126" s="6" t="str">
        <f t="shared" si="11"/>
        <v>Truk</v>
      </c>
    </row>
    <row r="127" spans="1:13" x14ac:dyDescent="0.25">
      <c r="A127" s="4">
        <v>123</v>
      </c>
      <c r="B127" s="3">
        <v>43322</v>
      </c>
      <c r="C127" s="4" t="s">
        <v>13</v>
      </c>
      <c r="D127" s="4" t="str">
        <f t="shared" si="6"/>
        <v>Toko Central</v>
      </c>
      <c r="E127" s="4" t="s">
        <v>22</v>
      </c>
      <c r="F127" s="4" t="str">
        <f>VLOOKUP(E127,$O$12:Q137,2,0)</f>
        <v>Pipa 5 Meter</v>
      </c>
      <c r="G127" s="11">
        <v>1931</v>
      </c>
      <c r="H127" s="6">
        <f>VLOOKUP(E127,$O$12:Q137,3,0)</f>
        <v>100000</v>
      </c>
      <c r="I127" s="6">
        <f t="shared" si="7"/>
        <v>193100000</v>
      </c>
      <c r="J127" s="12">
        <f t="shared" si="8"/>
        <v>38620000</v>
      </c>
      <c r="K127" s="6">
        <f t="shared" si="9"/>
        <v>154480000</v>
      </c>
      <c r="L127" s="6" t="str">
        <f t="shared" si="10"/>
        <v>Penjualan Massal</v>
      </c>
      <c r="M127" s="6" t="str">
        <f t="shared" si="11"/>
        <v>Truk</v>
      </c>
    </row>
    <row r="128" spans="1:13" x14ac:dyDescent="0.25">
      <c r="A128" s="4">
        <v>124</v>
      </c>
      <c r="B128" s="3">
        <v>43322</v>
      </c>
      <c r="C128" s="4" t="s">
        <v>13</v>
      </c>
      <c r="D128" s="4" t="str">
        <f t="shared" si="6"/>
        <v>Toko Central</v>
      </c>
      <c r="E128" s="4" t="s">
        <v>22</v>
      </c>
      <c r="F128" s="4" t="str">
        <f>VLOOKUP(E128,$O$12:Q138,2,0)</f>
        <v>Pipa 5 Meter</v>
      </c>
      <c r="G128" s="11">
        <v>1564</v>
      </c>
      <c r="H128" s="6">
        <f>VLOOKUP(E128,$O$12:Q138,3,0)</f>
        <v>100000</v>
      </c>
      <c r="I128" s="6">
        <f t="shared" si="7"/>
        <v>156400000</v>
      </c>
      <c r="J128" s="12">
        <f t="shared" si="8"/>
        <v>31280000</v>
      </c>
      <c r="K128" s="6">
        <f t="shared" si="9"/>
        <v>125120000</v>
      </c>
      <c r="L128" s="6" t="str">
        <f t="shared" si="10"/>
        <v>Penjualan Massal</v>
      </c>
      <c r="M128" s="6" t="str">
        <f t="shared" si="11"/>
        <v>Truk</v>
      </c>
    </row>
    <row r="129" spans="1:13" x14ac:dyDescent="0.25">
      <c r="A129" s="4">
        <v>125</v>
      </c>
      <c r="B129" s="3">
        <v>43322</v>
      </c>
      <c r="C129" s="4" t="s">
        <v>16</v>
      </c>
      <c r="D129" s="4" t="str">
        <f t="shared" si="6"/>
        <v>Toko Anton</v>
      </c>
      <c r="E129" s="4" t="s">
        <v>23</v>
      </c>
      <c r="F129" s="4" t="str">
        <f>VLOOKUP(E129,$O$12:Q139,2,0)</f>
        <v>Pipa 10 Meter</v>
      </c>
      <c r="G129" s="11">
        <v>1217</v>
      </c>
      <c r="H129" s="6">
        <f>VLOOKUP(E129,$O$12:Q139,3,0)</f>
        <v>185000</v>
      </c>
      <c r="I129" s="6">
        <f t="shared" si="7"/>
        <v>225145000</v>
      </c>
      <c r="J129" s="12">
        <f t="shared" si="8"/>
        <v>45029000</v>
      </c>
      <c r="K129" s="6">
        <f t="shared" si="9"/>
        <v>180116000</v>
      </c>
      <c r="L129" s="6" t="str">
        <f t="shared" si="10"/>
        <v>Penjualan Massal</v>
      </c>
      <c r="M129" s="6" t="str">
        <f t="shared" si="11"/>
        <v>Truk</v>
      </c>
    </row>
    <row r="130" spans="1:13" x14ac:dyDescent="0.25">
      <c r="A130" s="4">
        <v>126</v>
      </c>
      <c r="B130" s="3">
        <v>43322</v>
      </c>
      <c r="C130" s="4" t="s">
        <v>12</v>
      </c>
      <c r="D130" s="4" t="str">
        <f t="shared" si="6"/>
        <v>Toko Nofri</v>
      </c>
      <c r="E130" s="4" t="s">
        <v>23</v>
      </c>
      <c r="F130" s="4" t="str">
        <f>VLOOKUP(E130,$O$12:Q140,2,0)</f>
        <v>Pipa 10 Meter</v>
      </c>
      <c r="G130" s="11">
        <v>157</v>
      </c>
      <c r="H130" s="6">
        <f>VLOOKUP(E130,$O$12:Q140,3,0)</f>
        <v>185000</v>
      </c>
      <c r="I130" s="6">
        <f t="shared" si="7"/>
        <v>29045000</v>
      </c>
      <c r="J130" s="12">
        <f t="shared" si="8"/>
        <v>0</v>
      </c>
      <c r="K130" s="6">
        <f t="shared" si="9"/>
        <v>29045000</v>
      </c>
      <c r="L130" s="6" t="str">
        <f t="shared" si="10"/>
        <v>Penjualan Biasa</v>
      </c>
      <c r="M130" s="6" t="str">
        <f t="shared" si="11"/>
        <v>Mobil Biasa</v>
      </c>
    </row>
    <row r="131" spans="1:13" x14ac:dyDescent="0.25">
      <c r="A131" s="4">
        <v>127</v>
      </c>
      <c r="B131" s="3">
        <v>43322</v>
      </c>
      <c r="C131" s="4" t="s">
        <v>16</v>
      </c>
      <c r="D131" s="4" t="str">
        <f t="shared" si="6"/>
        <v>Toko Anton</v>
      </c>
      <c r="E131" s="4" t="s">
        <v>21</v>
      </c>
      <c r="F131" s="4" t="str">
        <f>VLOOKUP(E131,$O$12:Q141,2,0)</f>
        <v>Besi 10 Meter</v>
      </c>
      <c r="G131" s="11">
        <v>777</v>
      </c>
      <c r="H131" s="6">
        <f>VLOOKUP(E131,$O$12:Q141,3,0)</f>
        <v>375000</v>
      </c>
      <c r="I131" s="6">
        <f t="shared" si="7"/>
        <v>291375000</v>
      </c>
      <c r="J131" s="12">
        <f t="shared" si="8"/>
        <v>58275000</v>
      </c>
      <c r="K131" s="6">
        <f t="shared" si="9"/>
        <v>233100000</v>
      </c>
      <c r="L131" s="6" t="str">
        <f t="shared" si="10"/>
        <v>Penjualan Massal</v>
      </c>
      <c r="M131" s="6" t="str">
        <f t="shared" si="11"/>
        <v>Truk</v>
      </c>
    </row>
    <row r="132" spans="1:13" x14ac:dyDescent="0.25">
      <c r="A132" s="4">
        <v>128</v>
      </c>
      <c r="B132" s="3">
        <v>43322</v>
      </c>
      <c r="C132" s="4" t="s">
        <v>12</v>
      </c>
      <c r="D132" s="4" t="str">
        <f t="shared" si="6"/>
        <v>Toko Nofri</v>
      </c>
      <c r="E132" s="4" t="s">
        <v>20</v>
      </c>
      <c r="F132" s="4" t="str">
        <f>VLOOKUP(E132,$O$12:Q142,2,0)</f>
        <v>Besi 5 Meter</v>
      </c>
      <c r="G132" s="11">
        <v>942</v>
      </c>
      <c r="H132" s="6">
        <f>VLOOKUP(E132,$O$12:Q142,3,0)</f>
        <v>200000</v>
      </c>
      <c r="I132" s="6">
        <f t="shared" si="7"/>
        <v>188400000</v>
      </c>
      <c r="J132" s="12">
        <f t="shared" si="8"/>
        <v>37680000</v>
      </c>
      <c r="K132" s="6">
        <f t="shared" si="9"/>
        <v>150720000</v>
      </c>
      <c r="L132" s="6" t="str">
        <f t="shared" si="10"/>
        <v>Penjualan Massal</v>
      </c>
      <c r="M132" s="6" t="str">
        <f t="shared" si="11"/>
        <v>Truk</v>
      </c>
    </row>
    <row r="133" spans="1:13" x14ac:dyDescent="0.25">
      <c r="A133" s="4">
        <v>129</v>
      </c>
      <c r="B133" s="3">
        <v>43322</v>
      </c>
      <c r="C133" s="4" t="s">
        <v>13</v>
      </c>
      <c r="D133" s="4" t="str">
        <f t="shared" si="6"/>
        <v>Toko Central</v>
      </c>
      <c r="E133" s="4" t="s">
        <v>23</v>
      </c>
      <c r="F133" s="4" t="str">
        <f>VLOOKUP(E133,$O$12:Q143,2,0)</f>
        <v>Pipa 10 Meter</v>
      </c>
      <c r="G133" s="11">
        <v>1720</v>
      </c>
      <c r="H133" s="6">
        <f>VLOOKUP(E133,$O$12:Q143,3,0)</f>
        <v>185000</v>
      </c>
      <c r="I133" s="6">
        <f t="shared" si="7"/>
        <v>318200000</v>
      </c>
      <c r="J133" s="12">
        <f t="shared" si="8"/>
        <v>63640000</v>
      </c>
      <c r="K133" s="6">
        <f t="shared" si="9"/>
        <v>254560000</v>
      </c>
      <c r="L133" s="6" t="str">
        <f t="shared" si="10"/>
        <v>Penjualan Massal</v>
      </c>
      <c r="M133" s="6" t="str">
        <f t="shared" si="11"/>
        <v>Truk</v>
      </c>
    </row>
    <row r="134" spans="1:13" x14ac:dyDescent="0.25">
      <c r="A134" s="4">
        <v>130</v>
      </c>
      <c r="B134" s="3">
        <v>43322</v>
      </c>
      <c r="C134" s="4" t="s">
        <v>16</v>
      </c>
      <c r="D134" s="4" t="str">
        <f t="shared" ref="D134:D197" si="12">VLOOKUP(C134,$O$6:$P$8,2,0)</f>
        <v>Toko Anton</v>
      </c>
      <c r="E134" s="4" t="s">
        <v>22</v>
      </c>
      <c r="F134" s="4" t="str">
        <f>VLOOKUP(E134,$O$12:Q144,2,0)</f>
        <v>Pipa 5 Meter</v>
      </c>
      <c r="G134" s="11">
        <v>1551</v>
      </c>
      <c r="H134" s="6">
        <f>VLOOKUP(E134,$O$12:Q144,3,0)</f>
        <v>100000</v>
      </c>
      <c r="I134" s="6">
        <f t="shared" ref="I134:I197" si="13">H134*G134</f>
        <v>155100000</v>
      </c>
      <c r="J134" s="12">
        <f t="shared" ref="J134:J197" si="14">IF(G134&gt;500,I134*20%,IF(G134&gt;200,I134*10%,0))</f>
        <v>31020000</v>
      </c>
      <c r="K134" s="6">
        <f t="shared" ref="K134:K197" si="15">I134-J134</f>
        <v>124080000</v>
      </c>
      <c r="L134" s="6" t="str">
        <f t="shared" ref="L134:L197" si="16">IF(G134&lt;200,$P$21,IF(G134&lt;300,$P$20,$P$19))</f>
        <v>Penjualan Massal</v>
      </c>
      <c r="M134" s="6" t="str">
        <f t="shared" ref="M134:M197" si="17">HLOOKUP(L134,$S$4:$U$5,2,0)</f>
        <v>Truk</v>
      </c>
    </row>
    <row r="135" spans="1:13" x14ac:dyDescent="0.25">
      <c r="A135" s="4">
        <v>131</v>
      </c>
      <c r="B135" s="3">
        <v>43322</v>
      </c>
      <c r="C135" s="4" t="s">
        <v>12</v>
      </c>
      <c r="D135" s="4" t="str">
        <f t="shared" si="12"/>
        <v>Toko Nofri</v>
      </c>
      <c r="E135" s="4" t="s">
        <v>20</v>
      </c>
      <c r="F135" s="4" t="str">
        <f>VLOOKUP(E135,$O$12:Q145,2,0)</f>
        <v>Besi 5 Meter</v>
      </c>
      <c r="G135" s="11">
        <v>727</v>
      </c>
      <c r="H135" s="6">
        <f>VLOOKUP(E135,$O$12:Q145,3,0)</f>
        <v>200000</v>
      </c>
      <c r="I135" s="6">
        <f t="shared" si="13"/>
        <v>145400000</v>
      </c>
      <c r="J135" s="12">
        <f t="shared" si="14"/>
        <v>29080000</v>
      </c>
      <c r="K135" s="6">
        <f t="shared" si="15"/>
        <v>116320000</v>
      </c>
      <c r="L135" s="6" t="str">
        <f t="shared" si="16"/>
        <v>Penjualan Massal</v>
      </c>
      <c r="M135" s="6" t="str">
        <f t="shared" si="17"/>
        <v>Truk</v>
      </c>
    </row>
    <row r="136" spans="1:13" x14ac:dyDescent="0.25">
      <c r="A136" s="4">
        <v>132</v>
      </c>
      <c r="B136" s="3">
        <v>43322</v>
      </c>
      <c r="C136" s="4" t="s">
        <v>12</v>
      </c>
      <c r="D136" s="4" t="str">
        <f t="shared" si="12"/>
        <v>Toko Nofri</v>
      </c>
      <c r="E136" s="4" t="s">
        <v>21</v>
      </c>
      <c r="F136" s="4" t="str">
        <f>VLOOKUP(E136,$O$12:Q146,2,0)</f>
        <v>Besi 10 Meter</v>
      </c>
      <c r="G136" s="11">
        <v>969</v>
      </c>
      <c r="H136" s="6">
        <f>VLOOKUP(E136,$O$12:Q146,3,0)</f>
        <v>375000</v>
      </c>
      <c r="I136" s="6">
        <f t="shared" si="13"/>
        <v>363375000</v>
      </c>
      <c r="J136" s="12">
        <f t="shared" si="14"/>
        <v>72675000</v>
      </c>
      <c r="K136" s="6">
        <f t="shared" si="15"/>
        <v>290700000</v>
      </c>
      <c r="L136" s="6" t="str">
        <f t="shared" si="16"/>
        <v>Penjualan Massal</v>
      </c>
      <c r="M136" s="6" t="str">
        <f t="shared" si="17"/>
        <v>Truk</v>
      </c>
    </row>
    <row r="137" spans="1:13" x14ac:dyDescent="0.25">
      <c r="A137" s="4">
        <v>133</v>
      </c>
      <c r="B137" s="3">
        <v>43322</v>
      </c>
      <c r="C137" s="4" t="s">
        <v>16</v>
      </c>
      <c r="D137" s="4" t="str">
        <f t="shared" si="12"/>
        <v>Toko Anton</v>
      </c>
      <c r="E137" s="4" t="s">
        <v>21</v>
      </c>
      <c r="F137" s="4" t="str">
        <f>VLOOKUP(E137,$O$12:Q147,2,0)</f>
        <v>Besi 10 Meter</v>
      </c>
      <c r="G137" s="11">
        <v>1990</v>
      </c>
      <c r="H137" s="6">
        <f>VLOOKUP(E137,$O$12:Q147,3,0)</f>
        <v>375000</v>
      </c>
      <c r="I137" s="6">
        <f t="shared" si="13"/>
        <v>746250000</v>
      </c>
      <c r="J137" s="12">
        <f t="shared" si="14"/>
        <v>149250000</v>
      </c>
      <c r="K137" s="6">
        <f t="shared" si="15"/>
        <v>597000000</v>
      </c>
      <c r="L137" s="6" t="str">
        <f t="shared" si="16"/>
        <v>Penjualan Massal</v>
      </c>
      <c r="M137" s="6" t="str">
        <f t="shared" si="17"/>
        <v>Truk</v>
      </c>
    </row>
    <row r="138" spans="1:13" x14ac:dyDescent="0.25">
      <c r="A138" s="4">
        <v>134</v>
      </c>
      <c r="B138" s="3">
        <v>43322</v>
      </c>
      <c r="C138" s="4" t="s">
        <v>12</v>
      </c>
      <c r="D138" s="4" t="str">
        <f t="shared" si="12"/>
        <v>Toko Nofri</v>
      </c>
      <c r="E138" s="4" t="s">
        <v>22</v>
      </c>
      <c r="F138" s="4" t="str">
        <f>VLOOKUP(E138,$O$12:Q148,2,0)</f>
        <v>Pipa 5 Meter</v>
      </c>
      <c r="G138" s="11">
        <v>416</v>
      </c>
      <c r="H138" s="6">
        <f>VLOOKUP(E138,$O$12:Q148,3,0)</f>
        <v>100000</v>
      </c>
      <c r="I138" s="6">
        <f t="shared" si="13"/>
        <v>41600000</v>
      </c>
      <c r="J138" s="12">
        <f t="shared" si="14"/>
        <v>4160000</v>
      </c>
      <c r="K138" s="6">
        <f t="shared" si="15"/>
        <v>37440000</v>
      </c>
      <c r="L138" s="6" t="str">
        <f t="shared" si="16"/>
        <v>Penjualan Massal</v>
      </c>
      <c r="M138" s="6" t="str">
        <f t="shared" si="17"/>
        <v>Truk</v>
      </c>
    </row>
    <row r="139" spans="1:13" x14ac:dyDescent="0.25">
      <c r="A139" s="4">
        <v>135</v>
      </c>
      <c r="B139" s="3">
        <v>43322</v>
      </c>
      <c r="C139" s="4" t="s">
        <v>13</v>
      </c>
      <c r="D139" s="4" t="str">
        <f t="shared" si="12"/>
        <v>Toko Central</v>
      </c>
      <c r="E139" s="4" t="s">
        <v>22</v>
      </c>
      <c r="F139" s="4" t="str">
        <f>VLOOKUP(E139,$O$12:Q149,2,0)</f>
        <v>Pipa 5 Meter</v>
      </c>
      <c r="G139" s="11">
        <v>896</v>
      </c>
      <c r="H139" s="6">
        <f>VLOOKUP(E139,$O$12:Q149,3,0)</f>
        <v>100000</v>
      </c>
      <c r="I139" s="6">
        <f t="shared" si="13"/>
        <v>89600000</v>
      </c>
      <c r="J139" s="12">
        <f t="shared" si="14"/>
        <v>17920000</v>
      </c>
      <c r="K139" s="6">
        <f t="shared" si="15"/>
        <v>71680000</v>
      </c>
      <c r="L139" s="6" t="str">
        <f t="shared" si="16"/>
        <v>Penjualan Massal</v>
      </c>
      <c r="M139" s="6" t="str">
        <f t="shared" si="17"/>
        <v>Truk</v>
      </c>
    </row>
    <row r="140" spans="1:13" x14ac:dyDescent="0.25">
      <c r="A140" s="4">
        <v>136</v>
      </c>
      <c r="B140" s="3">
        <v>43322</v>
      </c>
      <c r="C140" s="4" t="s">
        <v>12</v>
      </c>
      <c r="D140" s="4" t="str">
        <f t="shared" si="12"/>
        <v>Toko Nofri</v>
      </c>
      <c r="E140" s="4" t="s">
        <v>22</v>
      </c>
      <c r="F140" s="4" t="str">
        <f>VLOOKUP(E140,$O$12:Q150,2,0)</f>
        <v>Pipa 5 Meter</v>
      </c>
      <c r="G140" s="11">
        <v>614</v>
      </c>
      <c r="H140" s="6">
        <f>VLOOKUP(E140,$O$12:Q150,3,0)</f>
        <v>100000</v>
      </c>
      <c r="I140" s="6">
        <f t="shared" si="13"/>
        <v>61400000</v>
      </c>
      <c r="J140" s="12">
        <f t="shared" si="14"/>
        <v>12280000</v>
      </c>
      <c r="K140" s="6">
        <f t="shared" si="15"/>
        <v>49120000</v>
      </c>
      <c r="L140" s="6" t="str">
        <f t="shared" si="16"/>
        <v>Penjualan Massal</v>
      </c>
      <c r="M140" s="6" t="str">
        <f t="shared" si="17"/>
        <v>Truk</v>
      </c>
    </row>
    <row r="141" spans="1:13" x14ac:dyDescent="0.25">
      <c r="A141" s="4">
        <v>137</v>
      </c>
      <c r="B141" s="3">
        <v>43322</v>
      </c>
      <c r="C141" s="4" t="s">
        <v>16</v>
      </c>
      <c r="D141" s="4" t="str">
        <f t="shared" si="12"/>
        <v>Toko Anton</v>
      </c>
      <c r="E141" s="4" t="s">
        <v>21</v>
      </c>
      <c r="F141" s="4" t="str">
        <f>VLOOKUP(E141,$O$12:Q151,2,0)</f>
        <v>Besi 10 Meter</v>
      </c>
      <c r="G141" s="11">
        <v>364</v>
      </c>
      <c r="H141" s="6">
        <f>VLOOKUP(E141,$O$12:Q151,3,0)</f>
        <v>375000</v>
      </c>
      <c r="I141" s="6">
        <f t="shared" si="13"/>
        <v>136500000</v>
      </c>
      <c r="J141" s="12">
        <f t="shared" si="14"/>
        <v>13650000</v>
      </c>
      <c r="K141" s="6">
        <f t="shared" si="15"/>
        <v>122850000</v>
      </c>
      <c r="L141" s="6" t="str">
        <f t="shared" si="16"/>
        <v>Penjualan Massal</v>
      </c>
      <c r="M141" s="6" t="str">
        <f t="shared" si="17"/>
        <v>Truk</v>
      </c>
    </row>
    <row r="142" spans="1:13" x14ac:dyDescent="0.25">
      <c r="A142" s="4">
        <v>138</v>
      </c>
      <c r="B142" s="3">
        <v>43322</v>
      </c>
      <c r="C142" s="4" t="s">
        <v>13</v>
      </c>
      <c r="D142" s="4" t="str">
        <f t="shared" si="12"/>
        <v>Toko Central</v>
      </c>
      <c r="E142" s="4" t="s">
        <v>23</v>
      </c>
      <c r="F142" s="4" t="str">
        <f>VLOOKUP(E142,$O$12:Q152,2,0)</f>
        <v>Pipa 10 Meter</v>
      </c>
      <c r="G142" s="11">
        <v>1726</v>
      </c>
      <c r="H142" s="6">
        <f>VLOOKUP(E142,$O$12:Q152,3,0)</f>
        <v>185000</v>
      </c>
      <c r="I142" s="6">
        <f t="shared" si="13"/>
        <v>319310000</v>
      </c>
      <c r="J142" s="12">
        <f t="shared" si="14"/>
        <v>63862000</v>
      </c>
      <c r="K142" s="6">
        <f t="shared" si="15"/>
        <v>255448000</v>
      </c>
      <c r="L142" s="6" t="str">
        <f t="shared" si="16"/>
        <v>Penjualan Massal</v>
      </c>
      <c r="M142" s="6" t="str">
        <f t="shared" si="17"/>
        <v>Truk</v>
      </c>
    </row>
    <row r="143" spans="1:13" x14ac:dyDescent="0.25">
      <c r="A143" s="4">
        <v>139</v>
      </c>
      <c r="B143" s="3">
        <v>43322</v>
      </c>
      <c r="C143" s="4" t="s">
        <v>13</v>
      </c>
      <c r="D143" s="4" t="str">
        <f t="shared" si="12"/>
        <v>Toko Central</v>
      </c>
      <c r="E143" s="4" t="s">
        <v>22</v>
      </c>
      <c r="F143" s="4" t="str">
        <f>VLOOKUP(E143,$O$12:Q153,2,0)</f>
        <v>Pipa 5 Meter</v>
      </c>
      <c r="G143" s="11">
        <v>1209</v>
      </c>
      <c r="H143" s="6">
        <f>VLOOKUP(E143,$O$12:Q153,3,0)</f>
        <v>100000</v>
      </c>
      <c r="I143" s="6">
        <f t="shared" si="13"/>
        <v>120900000</v>
      </c>
      <c r="J143" s="12">
        <f t="shared" si="14"/>
        <v>24180000</v>
      </c>
      <c r="K143" s="6">
        <f t="shared" si="15"/>
        <v>96720000</v>
      </c>
      <c r="L143" s="6" t="str">
        <f t="shared" si="16"/>
        <v>Penjualan Massal</v>
      </c>
      <c r="M143" s="6" t="str">
        <f t="shared" si="17"/>
        <v>Truk</v>
      </c>
    </row>
    <row r="144" spans="1:13" x14ac:dyDescent="0.25">
      <c r="A144" s="4">
        <v>140</v>
      </c>
      <c r="B144" s="3">
        <v>43322</v>
      </c>
      <c r="C144" s="4" t="s">
        <v>16</v>
      </c>
      <c r="D144" s="4" t="str">
        <f t="shared" si="12"/>
        <v>Toko Anton</v>
      </c>
      <c r="E144" s="4" t="s">
        <v>23</v>
      </c>
      <c r="F144" s="4" t="str">
        <f>VLOOKUP(E144,$O$12:Q154,2,0)</f>
        <v>Pipa 10 Meter</v>
      </c>
      <c r="G144" s="11">
        <v>1499</v>
      </c>
      <c r="H144" s="6">
        <f>VLOOKUP(E144,$O$12:Q154,3,0)</f>
        <v>185000</v>
      </c>
      <c r="I144" s="6">
        <f t="shared" si="13"/>
        <v>277315000</v>
      </c>
      <c r="J144" s="12">
        <f t="shared" si="14"/>
        <v>55463000</v>
      </c>
      <c r="K144" s="6">
        <f t="shared" si="15"/>
        <v>221852000</v>
      </c>
      <c r="L144" s="6" t="str">
        <f t="shared" si="16"/>
        <v>Penjualan Massal</v>
      </c>
      <c r="M144" s="6" t="str">
        <f t="shared" si="17"/>
        <v>Truk</v>
      </c>
    </row>
    <row r="145" spans="1:13" x14ac:dyDescent="0.25">
      <c r="A145" s="4">
        <v>141</v>
      </c>
      <c r="B145" s="3">
        <v>43322</v>
      </c>
      <c r="C145" s="4" t="s">
        <v>12</v>
      </c>
      <c r="D145" s="4" t="str">
        <f t="shared" si="12"/>
        <v>Toko Nofri</v>
      </c>
      <c r="E145" s="4" t="s">
        <v>23</v>
      </c>
      <c r="F145" s="4" t="str">
        <f>VLOOKUP(E145,$O$12:Q155,2,0)</f>
        <v>Pipa 10 Meter</v>
      </c>
      <c r="G145" s="11">
        <v>1820</v>
      </c>
      <c r="H145" s="6">
        <f>VLOOKUP(E145,$O$12:Q155,3,0)</f>
        <v>185000</v>
      </c>
      <c r="I145" s="6">
        <f t="shared" si="13"/>
        <v>336700000</v>
      </c>
      <c r="J145" s="12">
        <f t="shared" si="14"/>
        <v>67340000</v>
      </c>
      <c r="K145" s="6">
        <f t="shared" si="15"/>
        <v>269360000</v>
      </c>
      <c r="L145" s="6" t="str">
        <f t="shared" si="16"/>
        <v>Penjualan Massal</v>
      </c>
      <c r="M145" s="6" t="str">
        <f t="shared" si="17"/>
        <v>Truk</v>
      </c>
    </row>
    <row r="146" spans="1:13" x14ac:dyDescent="0.25">
      <c r="A146" s="4">
        <v>142</v>
      </c>
      <c r="B146" s="3">
        <v>43322</v>
      </c>
      <c r="C146" s="4" t="s">
        <v>16</v>
      </c>
      <c r="D146" s="4" t="str">
        <f t="shared" si="12"/>
        <v>Toko Anton</v>
      </c>
      <c r="E146" s="4" t="s">
        <v>23</v>
      </c>
      <c r="F146" s="4" t="str">
        <f>VLOOKUP(E146,$O$12:Q156,2,0)</f>
        <v>Pipa 10 Meter</v>
      </c>
      <c r="G146" s="11">
        <v>402</v>
      </c>
      <c r="H146" s="6">
        <f>VLOOKUP(E146,$O$12:Q156,3,0)</f>
        <v>185000</v>
      </c>
      <c r="I146" s="6">
        <f t="shared" si="13"/>
        <v>74370000</v>
      </c>
      <c r="J146" s="12">
        <f t="shared" si="14"/>
        <v>7437000</v>
      </c>
      <c r="K146" s="6">
        <f t="shared" si="15"/>
        <v>66933000</v>
      </c>
      <c r="L146" s="6" t="str">
        <f t="shared" si="16"/>
        <v>Penjualan Massal</v>
      </c>
      <c r="M146" s="6" t="str">
        <f t="shared" si="17"/>
        <v>Truk</v>
      </c>
    </row>
    <row r="147" spans="1:13" x14ac:dyDescent="0.25">
      <c r="A147" s="4">
        <v>143</v>
      </c>
      <c r="B147" s="3">
        <v>43322</v>
      </c>
      <c r="C147" s="4" t="s">
        <v>12</v>
      </c>
      <c r="D147" s="4" t="str">
        <f t="shared" si="12"/>
        <v>Toko Nofri</v>
      </c>
      <c r="E147" s="4" t="s">
        <v>21</v>
      </c>
      <c r="F147" s="4" t="str">
        <f>VLOOKUP(E147,$O$12:Q157,2,0)</f>
        <v>Besi 10 Meter</v>
      </c>
      <c r="G147" s="11">
        <v>1596</v>
      </c>
      <c r="H147" s="6">
        <f>VLOOKUP(E147,$O$12:Q157,3,0)</f>
        <v>375000</v>
      </c>
      <c r="I147" s="6">
        <f t="shared" si="13"/>
        <v>598500000</v>
      </c>
      <c r="J147" s="12">
        <f t="shared" si="14"/>
        <v>119700000</v>
      </c>
      <c r="K147" s="6">
        <f t="shared" si="15"/>
        <v>478800000</v>
      </c>
      <c r="L147" s="6" t="str">
        <f t="shared" si="16"/>
        <v>Penjualan Massal</v>
      </c>
      <c r="M147" s="6" t="str">
        <f t="shared" si="17"/>
        <v>Truk</v>
      </c>
    </row>
    <row r="148" spans="1:13" x14ac:dyDescent="0.25">
      <c r="A148" s="4">
        <v>144</v>
      </c>
      <c r="B148" s="3">
        <v>43322</v>
      </c>
      <c r="C148" s="4" t="s">
        <v>13</v>
      </c>
      <c r="D148" s="4" t="str">
        <f t="shared" si="12"/>
        <v>Toko Central</v>
      </c>
      <c r="E148" s="4" t="s">
        <v>21</v>
      </c>
      <c r="F148" s="4" t="str">
        <f>VLOOKUP(E148,$O$12:Q158,2,0)</f>
        <v>Besi 10 Meter</v>
      </c>
      <c r="G148" s="11">
        <v>882</v>
      </c>
      <c r="H148" s="6">
        <f>VLOOKUP(E148,$O$12:Q158,3,0)</f>
        <v>375000</v>
      </c>
      <c r="I148" s="6">
        <f t="shared" si="13"/>
        <v>330750000</v>
      </c>
      <c r="J148" s="12">
        <f t="shared" si="14"/>
        <v>66150000</v>
      </c>
      <c r="K148" s="6">
        <f t="shared" si="15"/>
        <v>264600000</v>
      </c>
      <c r="L148" s="6" t="str">
        <f t="shared" si="16"/>
        <v>Penjualan Massal</v>
      </c>
      <c r="M148" s="6" t="str">
        <f t="shared" si="17"/>
        <v>Truk</v>
      </c>
    </row>
    <row r="149" spans="1:13" x14ac:dyDescent="0.25">
      <c r="A149" s="4">
        <v>145</v>
      </c>
      <c r="B149" s="3">
        <v>43322</v>
      </c>
      <c r="C149" s="4" t="s">
        <v>16</v>
      </c>
      <c r="D149" s="4" t="str">
        <f t="shared" si="12"/>
        <v>Toko Anton</v>
      </c>
      <c r="E149" s="4" t="s">
        <v>22</v>
      </c>
      <c r="F149" s="4" t="str">
        <f>VLOOKUP(E149,$O$12:Q159,2,0)</f>
        <v>Pipa 5 Meter</v>
      </c>
      <c r="G149" s="11">
        <v>1822</v>
      </c>
      <c r="H149" s="6">
        <f>VLOOKUP(E149,$O$12:Q159,3,0)</f>
        <v>100000</v>
      </c>
      <c r="I149" s="6">
        <f t="shared" si="13"/>
        <v>182200000</v>
      </c>
      <c r="J149" s="12">
        <f t="shared" si="14"/>
        <v>36440000</v>
      </c>
      <c r="K149" s="6">
        <f t="shared" si="15"/>
        <v>145760000</v>
      </c>
      <c r="L149" s="6" t="str">
        <f t="shared" si="16"/>
        <v>Penjualan Massal</v>
      </c>
      <c r="M149" s="6" t="str">
        <f t="shared" si="17"/>
        <v>Truk</v>
      </c>
    </row>
    <row r="150" spans="1:13" x14ac:dyDescent="0.25">
      <c r="A150" s="4">
        <v>146</v>
      </c>
      <c r="B150" s="3">
        <v>43322</v>
      </c>
      <c r="C150" s="4" t="s">
        <v>12</v>
      </c>
      <c r="D150" s="4" t="str">
        <f t="shared" si="12"/>
        <v>Toko Nofri</v>
      </c>
      <c r="E150" s="4" t="s">
        <v>21</v>
      </c>
      <c r="F150" s="4" t="str">
        <f>VLOOKUP(E150,$O$12:Q160,2,0)</f>
        <v>Besi 10 Meter</v>
      </c>
      <c r="G150" s="11">
        <v>663</v>
      </c>
      <c r="H150" s="6">
        <f>VLOOKUP(E150,$O$12:Q160,3,0)</f>
        <v>375000</v>
      </c>
      <c r="I150" s="6">
        <f t="shared" si="13"/>
        <v>248625000</v>
      </c>
      <c r="J150" s="12">
        <f t="shared" si="14"/>
        <v>49725000</v>
      </c>
      <c r="K150" s="6">
        <f t="shared" si="15"/>
        <v>198900000</v>
      </c>
      <c r="L150" s="6" t="str">
        <f t="shared" si="16"/>
        <v>Penjualan Massal</v>
      </c>
      <c r="M150" s="6" t="str">
        <f t="shared" si="17"/>
        <v>Truk</v>
      </c>
    </row>
    <row r="151" spans="1:13" x14ac:dyDescent="0.25">
      <c r="A151" s="4">
        <v>147</v>
      </c>
      <c r="B151" s="3">
        <v>43322</v>
      </c>
      <c r="C151" s="4" t="s">
        <v>12</v>
      </c>
      <c r="D151" s="4" t="str">
        <f t="shared" si="12"/>
        <v>Toko Nofri</v>
      </c>
      <c r="E151" s="4" t="s">
        <v>22</v>
      </c>
      <c r="F151" s="4" t="str">
        <f>VLOOKUP(E151,$O$12:Q161,2,0)</f>
        <v>Pipa 5 Meter</v>
      </c>
      <c r="G151" s="11">
        <v>1776</v>
      </c>
      <c r="H151" s="6">
        <f>VLOOKUP(E151,$O$12:Q161,3,0)</f>
        <v>100000</v>
      </c>
      <c r="I151" s="6">
        <f t="shared" si="13"/>
        <v>177600000</v>
      </c>
      <c r="J151" s="12">
        <f t="shared" si="14"/>
        <v>35520000</v>
      </c>
      <c r="K151" s="6">
        <f t="shared" si="15"/>
        <v>142080000</v>
      </c>
      <c r="L151" s="6" t="str">
        <f t="shared" si="16"/>
        <v>Penjualan Massal</v>
      </c>
      <c r="M151" s="6" t="str">
        <f t="shared" si="17"/>
        <v>Truk</v>
      </c>
    </row>
    <row r="152" spans="1:13" x14ac:dyDescent="0.25">
      <c r="A152" s="4">
        <v>148</v>
      </c>
      <c r="B152" s="3">
        <v>43322</v>
      </c>
      <c r="C152" s="4" t="s">
        <v>16</v>
      </c>
      <c r="D152" s="4" t="str">
        <f t="shared" si="12"/>
        <v>Toko Anton</v>
      </c>
      <c r="E152" s="4" t="s">
        <v>23</v>
      </c>
      <c r="F152" s="4" t="str">
        <f>VLOOKUP(E152,$O$12:Q162,2,0)</f>
        <v>Pipa 10 Meter</v>
      </c>
      <c r="G152" s="11">
        <v>1341</v>
      </c>
      <c r="H152" s="6">
        <f>VLOOKUP(E152,$O$12:Q162,3,0)</f>
        <v>185000</v>
      </c>
      <c r="I152" s="6">
        <f t="shared" si="13"/>
        <v>248085000</v>
      </c>
      <c r="J152" s="12">
        <f t="shared" si="14"/>
        <v>49617000</v>
      </c>
      <c r="K152" s="6">
        <f t="shared" si="15"/>
        <v>198468000</v>
      </c>
      <c r="L152" s="6" t="str">
        <f t="shared" si="16"/>
        <v>Penjualan Massal</v>
      </c>
      <c r="M152" s="6" t="str">
        <f t="shared" si="17"/>
        <v>Truk</v>
      </c>
    </row>
    <row r="153" spans="1:13" x14ac:dyDescent="0.25">
      <c r="A153" s="4">
        <v>149</v>
      </c>
      <c r="B153" s="3">
        <v>43322</v>
      </c>
      <c r="C153" s="4" t="s">
        <v>12</v>
      </c>
      <c r="D153" s="4" t="str">
        <f t="shared" si="12"/>
        <v>Toko Nofri</v>
      </c>
      <c r="E153" s="4" t="s">
        <v>23</v>
      </c>
      <c r="F153" s="4" t="str">
        <f>VLOOKUP(E153,$O$12:Q163,2,0)</f>
        <v>Pipa 10 Meter</v>
      </c>
      <c r="G153" s="11">
        <v>715</v>
      </c>
      <c r="H153" s="6">
        <f>VLOOKUP(E153,$O$12:Q163,3,0)</f>
        <v>185000</v>
      </c>
      <c r="I153" s="6">
        <f t="shared" si="13"/>
        <v>132275000</v>
      </c>
      <c r="J153" s="12">
        <f t="shared" si="14"/>
        <v>26455000</v>
      </c>
      <c r="K153" s="6">
        <f t="shared" si="15"/>
        <v>105820000</v>
      </c>
      <c r="L153" s="6" t="str">
        <f t="shared" si="16"/>
        <v>Penjualan Massal</v>
      </c>
      <c r="M153" s="6" t="str">
        <f t="shared" si="17"/>
        <v>Truk</v>
      </c>
    </row>
    <row r="154" spans="1:13" x14ac:dyDescent="0.25">
      <c r="A154" s="4">
        <v>150</v>
      </c>
      <c r="B154" s="3">
        <v>43322</v>
      </c>
      <c r="C154" s="4" t="s">
        <v>13</v>
      </c>
      <c r="D154" s="4" t="str">
        <f t="shared" si="12"/>
        <v>Toko Central</v>
      </c>
      <c r="E154" s="4" t="s">
        <v>22</v>
      </c>
      <c r="F154" s="4" t="str">
        <f>VLOOKUP(E154,$O$12:Q164,2,0)</f>
        <v>Pipa 5 Meter</v>
      </c>
      <c r="G154" s="11">
        <v>986</v>
      </c>
      <c r="H154" s="6">
        <f>VLOOKUP(E154,$O$12:Q164,3,0)</f>
        <v>100000</v>
      </c>
      <c r="I154" s="6">
        <f t="shared" si="13"/>
        <v>98600000</v>
      </c>
      <c r="J154" s="12">
        <f t="shared" si="14"/>
        <v>19720000</v>
      </c>
      <c r="K154" s="6">
        <f t="shared" si="15"/>
        <v>78880000</v>
      </c>
      <c r="L154" s="6" t="str">
        <f t="shared" si="16"/>
        <v>Penjualan Massal</v>
      </c>
      <c r="M154" s="6" t="str">
        <f t="shared" si="17"/>
        <v>Truk</v>
      </c>
    </row>
    <row r="155" spans="1:13" x14ac:dyDescent="0.25">
      <c r="A155" s="4">
        <v>151</v>
      </c>
      <c r="B155" s="3">
        <v>43322</v>
      </c>
      <c r="C155" s="4" t="s">
        <v>12</v>
      </c>
      <c r="D155" s="4" t="str">
        <f t="shared" si="12"/>
        <v>Toko Nofri</v>
      </c>
      <c r="E155" s="4" t="s">
        <v>20</v>
      </c>
      <c r="F155" s="4" t="str">
        <f>VLOOKUP(E155,$O$12:Q165,2,0)</f>
        <v>Besi 5 Meter</v>
      </c>
      <c r="G155" s="11">
        <v>878</v>
      </c>
      <c r="H155" s="6">
        <f>VLOOKUP(E155,$O$12:Q165,3,0)</f>
        <v>200000</v>
      </c>
      <c r="I155" s="6">
        <f t="shared" si="13"/>
        <v>175600000</v>
      </c>
      <c r="J155" s="12">
        <f t="shared" si="14"/>
        <v>35120000</v>
      </c>
      <c r="K155" s="6">
        <f t="shared" si="15"/>
        <v>140480000</v>
      </c>
      <c r="L155" s="6" t="str">
        <f t="shared" si="16"/>
        <v>Penjualan Massal</v>
      </c>
      <c r="M155" s="6" t="str">
        <f t="shared" si="17"/>
        <v>Truk</v>
      </c>
    </row>
    <row r="156" spans="1:13" x14ac:dyDescent="0.25">
      <c r="A156" s="4">
        <v>152</v>
      </c>
      <c r="B156" s="3">
        <v>43322</v>
      </c>
      <c r="C156" s="4" t="s">
        <v>16</v>
      </c>
      <c r="D156" s="4" t="str">
        <f t="shared" si="12"/>
        <v>Toko Anton</v>
      </c>
      <c r="E156" s="4" t="s">
        <v>23</v>
      </c>
      <c r="F156" s="4" t="str">
        <f>VLOOKUP(E156,$O$12:Q166,2,0)</f>
        <v>Pipa 10 Meter</v>
      </c>
      <c r="G156" s="11">
        <v>406</v>
      </c>
      <c r="H156" s="6">
        <f>VLOOKUP(E156,$O$12:Q166,3,0)</f>
        <v>185000</v>
      </c>
      <c r="I156" s="6">
        <f t="shared" si="13"/>
        <v>75110000</v>
      </c>
      <c r="J156" s="12">
        <f t="shared" si="14"/>
        <v>7511000</v>
      </c>
      <c r="K156" s="6">
        <f t="shared" si="15"/>
        <v>67599000</v>
      </c>
      <c r="L156" s="6" t="str">
        <f t="shared" si="16"/>
        <v>Penjualan Massal</v>
      </c>
      <c r="M156" s="6" t="str">
        <f t="shared" si="17"/>
        <v>Truk</v>
      </c>
    </row>
    <row r="157" spans="1:13" x14ac:dyDescent="0.25">
      <c r="A157" s="4">
        <v>153</v>
      </c>
      <c r="B157" s="3">
        <v>43322</v>
      </c>
      <c r="C157" s="4" t="s">
        <v>13</v>
      </c>
      <c r="D157" s="4" t="str">
        <f t="shared" si="12"/>
        <v>Toko Central</v>
      </c>
      <c r="E157" s="4" t="s">
        <v>21</v>
      </c>
      <c r="F157" s="4" t="str">
        <f>VLOOKUP(E157,$O$12:Q167,2,0)</f>
        <v>Besi 10 Meter</v>
      </c>
      <c r="G157" s="11">
        <v>400</v>
      </c>
      <c r="H157" s="6">
        <f>VLOOKUP(E157,$O$12:Q167,3,0)</f>
        <v>375000</v>
      </c>
      <c r="I157" s="6">
        <f t="shared" si="13"/>
        <v>150000000</v>
      </c>
      <c r="J157" s="12">
        <f t="shared" si="14"/>
        <v>15000000</v>
      </c>
      <c r="K157" s="6">
        <f t="shared" si="15"/>
        <v>135000000</v>
      </c>
      <c r="L157" s="6" t="str">
        <f t="shared" si="16"/>
        <v>Penjualan Massal</v>
      </c>
      <c r="M157" s="6" t="str">
        <f t="shared" si="17"/>
        <v>Truk</v>
      </c>
    </row>
    <row r="158" spans="1:13" x14ac:dyDescent="0.25">
      <c r="A158" s="4">
        <v>154</v>
      </c>
      <c r="B158" s="3">
        <v>43322</v>
      </c>
      <c r="C158" s="4" t="s">
        <v>13</v>
      </c>
      <c r="D158" s="4" t="str">
        <f t="shared" si="12"/>
        <v>Toko Central</v>
      </c>
      <c r="E158" s="4" t="s">
        <v>21</v>
      </c>
      <c r="F158" s="4" t="str">
        <f>VLOOKUP(E158,$O$12:Q168,2,0)</f>
        <v>Besi 10 Meter</v>
      </c>
      <c r="G158" s="11">
        <v>1279</v>
      </c>
      <c r="H158" s="6">
        <f>VLOOKUP(E158,$O$12:Q168,3,0)</f>
        <v>375000</v>
      </c>
      <c r="I158" s="6">
        <f t="shared" si="13"/>
        <v>479625000</v>
      </c>
      <c r="J158" s="12">
        <f t="shared" si="14"/>
        <v>95925000</v>
      </c>
      <c r="K158" s="6">
        <f t="shared" si="15"/>
        <v>383700000</v>
      </c>
      <c r="L158" s="6" t="str">
        <f t="shared" si="16"/>
        <v>Penjualan Massal</v>
      </c>
      <c r="M158" s="6" t="str">
        <f t="shared" si="17"/>
        <v>Truk</v>
      </c>
    </row>
    <row r="159" spans="1:13" x14ac:dyDescent="0.25">
      <c r="A159" s="4">
        <v>155</v>
      </c>
      <c r="B159" s="3">
        <v>43322</v>
      </c>
      <c r="C159" s="4" t="s">
        <v>16</v>
      </c>
      <c r="D159" s="4" t="str">
        <f t="shared" si="12"/>
        <v>Toko Anton</v>
      </c>
      <c r="E159" s="4" t="s">
        <v>23</v>
      </c>
      <c r="F159" s="4" t="str">
        <f>VLOOKUP(E159,$O$12:Q169,2,0)</f>
        <v>Pipa 10 Meter</v>
      </c>
      <c r="G159" s="11">
        <v>902</v>
      </c>
      <c r="H159" s="6">
        <f>VLOOKUP(E159,$O$12:Q169,3,0)</f>
        <v>185000</v>
      </c>
      <c r="I159" s="6">
        <f t="shared" si="13"/>
        <v>166870000</v>
      </c>
      <c r="J159" s="12">
        <f t="shared" si="14"/>
        <v>33374000</v>
      </c>
      <c r="K159" s="6">
        <f t="shared" si="15"/>
        <v>133496000</v>
      </c>
      <c r="L159" s="6" t="str">
        <f t="shared" si="16"/>
        <v>Penjualan Massal</v>
      </c>
      <c r="M159" s="6" t="str">
        <f t="shared" si="17"/>
        <v>Truk</v>
      </c>
    </row>
    <row r="160" spans="1:13" x14ac:dyDescent="0.25">
      <c r="A160" s="4">
        <v>156</v>
      </c>
      <c r="B160" s="3">
        <v>43322</v>
      </c>
      <c r="C160" s="4" t="s">
        <v>12</v>
      </c>
      <c r="D160" s="4" t="str">
        <f t="shared" si="12"/>
        <v>Toko Nofri</v>
      </c>
      <c r="E160" s="4" t="s">
        <v>20</v>
      </c>
      <c r="F160" s="4" t="str">
        <f>VLOOKUP(E160,$O$12:Q170,2,0)</f>
        <v>Besi 5 Meter</v>
      </c>
      <c r="G160" s="11">
        <v>1409</v>
      </c>
      <c r="H160" s="6">
        <f>VLOOKUP(E160,$O$12:Q170,3,0)</f>
        <v>200000</v>
      </c>
      <c r="I160" s="6">
        <f t="shared" si="13"/>
        <v>281800000</v>
      </c>
      <c r="J160" s="12">
        <f t="shared" si="14"/>
        <v>56360000</v>
      </c>
      <c r="K160" s="6">
        <f t="shared" si="15"/>
        <v>225440000</v>
      </c>
      <c r="L160" s="6" t="str">
        <f t="shared" si="16"/>
        <v>Penjualan Massal</v>
      </c>
      <c r="M160" s="6" t="str">
        <f t="shared" si="17"/>
        <v>Truk</v>
      </c>
    </row>
    <row r="161" spans="1:13" x14ac:dyDescent="0.25">
      <c r="A161" s="4">
        <v>157</v>
      </c>
      <c r="B161" s="3">
        <v>43322</v>
      </c>
      <c r="C161" s="4" t="s">
        <v>16</v>
      </c>
      <c r="D161" s="4" t="str">
        <f t="shared" si="12"/>
        <v>Toko Anton</v>
      </c>
      <c r="E161" s="4" t="s">
        <v>21</v>
      </c>
      <c r="F161" s="4" t="str">
        <f>VLOOKUP(E161,$O$12:Q171,2,0)</f>
        <v>Besi 10 Meter</v>
      </c>
      <c r="G161" s="11">
        <v>883</v>
      </c>
      <c r="H161" s="6">
        <f>VLOOKUP(E161,$O$12:Q171,3,0)</f>
        <v>375000</v>
      </c>
      <c r="I161" s="6">
        <f t="shared" si="13"/>
        <v>331125000</v>
      </c>
      <c r="J161" s="12">
        <f t="shared" si="14"/>
        <v>66225000</v>
      </c>
      <c r="K161" s="6">
        <f t="shared" si="15"/>
        <v>264900000</v>
      </c>
      <c r="L161" s="6" t="str">
        <f t="shared" si="16"/>
        <v>Penjualan Massal</v>
      </c>
      <c r="M161" s="6" t="str">
        <f t="shared" si="17"/>
        <v>Truk</v>
      </c>
    </row>
    <row r="162" spans="1:13" x14ac:dyDescent="0.25">
      <c r="A162" s="4">
        <v>158</v>
      </c>
      <c r="B162" s="3">
        <v>43322</v>
      </c>
      <c r="C162" s="4" t="s">
        <v>12</v>
      </c>
      <c r="D162" s="4" t="str">
        <f t="shared" si="12"/>
        <v>Toko Nofri</v>
      </c>
      <c r="E162" s="4" t="s">
        <v>21</v>
      </c>
      <c r="F162" s="4" t="str">
        <f>VLOOKUP(E162,$O$12:Q172,2,0)</f>
        <v>Besi 10 Meter</v>
      </c>
      <c r="G162" s="11">
        <v>1674</v>
      </c>
      <c r="H162" s="6">
        <f>VLOOKUP(E162,$O$12:Q172,3,0)</f>
        <v>375000</v>
      </c>
      <c r="I162" s="6">
        <f t="shared" si="13"/>
        <v>627750000</v>
      </c>
      <c r="J162" s="12">
        <f t="shared" si="14"/>
        <v>125550000</v>
      </c>
      <c r="K162" s="6">
        <f t="shared" si="15"/>
        <v>502200000</v>
      </c>
      <c r="L162" s="6" t="str">
        <f t="shared" si="16"/>
        <v>Penjualan Massal</v>
      </c>
      <c r="M162" s="6" t="str">
        <f t="shared" si="17"/>
        <v>Truk</v>
      </c>
    </row>
    <row r="163" spans="1:13" x14ac:dyDescent="0.25">
      <c r="A163" s="4">
        <v>159</v>
      </c>
      <c r="B163" s="3">
        <v>43322</v>
      </c>
      <c r="C163" s="4" t="s">
        <v>13</v>
      </c>
      <c r="D163" s="4" t="str">
        <f t="shared" si="12"/>
        <v>Toko Central</v>
      </c>
      <c r="E163" s="4" t="s">
        <v>21</v>
      </c>
      <c r="F163" s="4" t="str">
        <f>VLOOKUP(E163,$O$12:Q173,2,0)</f>
        <v>Besi 10 Meter</v>
      </c>
      <c r="G163" s="11">
        <v>1133</v>
      </c>
      <c r="H163" s="6">
        <f>VLOOKUP(E163,$O$12:Q173,3,0)</f>
        <v>375000</v>
      </c>
      <c r="I163" s="6">
        <f t="shared" si="13"/>
        <v>424875000</v>
      </c>
      <c r="J163" s="12">
        <f t="shared" si="14"/>
        <v>84975000</v>
      </c>
      <c r="K163" s="6">
        <f t="shared" si="15"/>
        <v>339900000</v>
      </c>
      <c r="L163" s="6" t="str">
        <f t="shared" si="16"/>
        <v>Penjualan Massal</v>
      </c>
      <c r="M163" s="6" t="str">
        <f t="shared" si="17"/>
        <v>Truk</v>
      </c>
    </row>
    <row r="164" spans="1:13" x14ac:dyDescent="0.25">
      <c r="A164" s="4">
        <v>160</v>
      </c>
      <c r="B164" s="3">
        <v>43322</v>
      </c>
      <c r="C164" s="4" t="s">
        <v>16</v>
      </c>
      <c r="D164" s="4" t="str">
        <f t="shared" si="12"/>
        <v>Toko Anton</v>
      </c>
      <c r="E164" s="4" t="s">
        <v>20</v>
      </c>
      <c r="F164" s="4" t="str">
        <f>VLOOKUP(E164,$O$12:Q174,2,0)</f>
        <v>Besi 5 Meter</v>
      </c>
      <c r="G164" s="11">
        <v>837</v>
      </c>
      <c r="H164" s="6">
        <f>VLOOKUP(E164,$O$12:Q174,3,0)</f>
        <v>200000</v>
      </c>
      <c r="I164" s="6">
        <f t="shared" si="13"/>
        <v>167400000</v>
      </c>
      <c r="J164" s="12">
        <f t="shared" si="14"/>
        <v>33480000</v>
      </c>
      <c r="K164" s="6">
        <f t="shared" si="15"/>
        <v>133920000</v>
      </c>
      <c r="L164" s="6" t="str">
        <f t="shared" si="16"/>
        <v>Penjualan Massal</v>
      </c>
      <c r="M164" s="6" t="str">
        <f t="shared" si="17"/>
        <v>Truk</v>
      </c>
    </row>
    <row r="165" spans="1:13" x14ac:dyDescent="0.25">
      <c r="A165" s="4">
        <v>161</v>
      </c>
      <c r="B165" s="3">
        <v>43322</v>
      </c>
      <c r="C165" s="4" t="s">
        <v>12</v>
      </c>
      <c r="D165" s="4" t="str">
        <f t="shared" si="12"/>
        <v>Toko Nofri</v>
      </c>
      <c r="E165" s="4" t="s">
        <v>21</v>
      </c>
      <c r="F165" s="4" t="str">
        <f>VLOOKUP(E165,$O$12:Q175,2,0)</f>
        <v>Besi 10 Meter</v>
      </c>
      <c r="G165" s="11">
        <v>1310</v>
      </c>
      <c r="H165" s="6">
        <f>VLOOKUP(E165,$O$12:Q175,3,0)</f>
        <v>375000</v>
      </c>
      <c r="I165" s="6">
        <f t="shared" si="13"/>
        <v>491250000</v>
      </c>
      <c r="J165" s="12">
        <f t="shared" si="14"/>
        <v>98250000</v>
      </c>
      <c r="K165" s="6">
        <f t="shared" si="15"/>
        <v>393000000</v>
      </c>
      <c r="L165" s="6" t="str">
        <f t="shared" si="16"/>
        <v>Penjualan Massal</v>
      </c>
      <c r="M165" s="6" t="str">
        <f t="shared" si="17"/>
        <v>Truk</v>
      </c>
    </row>
    <row r="166" spans="1:13" x14ac:dyDescent="0.25">
      <c r="A166" s="4">
        <v>162</v>
      </c>
      <c r="B166" s="3">
        <v>43322</v>
      </c>
      <c r="C166" s="4" t="s">
        <v>12</v>
      </c>
      <c r="D166" s="4" t="str">
        <f t="shared" si="12"/>
        <v>Toko Nofri</v>
      </c>
      <c r="E166" s="4" t="s">
        <v>21</v>
      </c>
      <c r="F166" s="4" t="str">
        <f>VLOOKUP(E166,$O$12:Q176,2,0)</f>
        <v>Besi 10 Meter</v>
      </c>
      <c r="G166" s="11">
        <v>511</v>
      </c>
      <c r="H166" s="6">
        <f>VLOOKUP(E166,$O$12:Q176,3,0)</f>
        <v>375000</v>
      </c>
      <c r="I166" s="6">
        <f t="shared" si="13"/>
        <v>191625000</v>
      </c>
      <c r="J166" s="12">
        <f t="shared" si="14"/>
        <v>38325000</v>
      </c>
      <c r="K166" s="6">
        <f t="shared" si="15"/>
        <v>153300000</v>
      </c>
      <c r="L166" s="6" t="str">
        <f t="shared" si="16"/>
        <v>Penjualan Massal</v>
      </c>
      <c r="M166" s="6" t="str">
        <f t="shared" si="17"/>
        <v>Truk</v>
      </c>
    </row>
    <row r="167" spans="1:13" x14ac:dyDescent="0.25">
      <c r="A167" s="4">
        <v>163</v>
      </c>
      <c r="B167" s="3">
        <v>43322</v>
      </c>
      <c r="C167" s="4" t="s">
        <v>16</v>
      </c>
      <c r="D167" s="4" t="str">
        <f t="shared" si="12"/>
        <v>Toko Anton</v>
      </c>
      <c r="E167" s="4" t="s">
        <v>23</v>
      </c>
      <c r="F167" s="4" t="str">
        <f>VLOOKUP(E167,$O$12:Q177,2,0)</f>
        <v>Pipa 10 Meter</v>
      </c>
      <c r="G167" s="11">
        <v>1770</v>
      </c>
      <c r="H167" s="6">
        <f>VLOOKUP(E167,$O$12:Q177,3,0)</f>
        <v>185000</v>
      </c>
      <c r="I167" s="6">
        <f t="shared" si="13"/>
        <v>327450000</v>
      </c>
      <c r="J167" s="12">
        <f t="shared" si="14"/>
        <v>65490000</v>
      </c>
      <c r="K167" s="6">
        <f t="shared" si="15"/>
        <v>261960000</v>
      </c>
      <c r="L167" s="6" t="str">
        <f t="shared" si="16"/>
        <v>Penjualan Massal</v>
      </c>
      <c r="M167" s="6" t="str">
        <f t="shared" si="17"/>
        <v>Truk</v>
      </c>
    </row>
    <row r="168" spans="1:13" x14ac:dyDescent="0.25">
      <c r="A168" s="4">
        <v>164</v>
      </c>
      <c r="B168" s="3">
        <v>43322</v>
      </c>
      <c r="C168" s="4" t="s">
        <v>12</v>
      </c>
      <c r="D168" s="4" t="str">
        <f t="shared" si="12"/>
        <v>Toko Nofri</v>
      </c>
      <c r="E168" s="4" t="s">
        <v>22</v>
      </c>
      <c r="F168" s="4" t="str">
        <f>VLOOKUP(E168,$O$12:Q178,2,0)</f>
        <v>Pipa 5 Meter</v>
      </c>
      <c r="G168" s="11">
        <v>819</v>
      </c>
      <c r="H168" s="6">
        <f>VLOOKUP(E168,$O$12:Q178,3,0)</f>
        <v>100000</v>
      </c>
      <c r="I168" s="6">
        <f t="shared" si="13"/>
        <v>81900000</v>
      </c>
      <c r="J168" s="12">
        <f t="shared" si="14"/>
        <v>16380000</v>
      </c>
      <c r="K168" s="6">
        <f t="shared" si="15"/>
        <v>65520000</v>
      </c>
      <c r="L168" s="6" t="str">
        <f t="shared" si="16"/>
        <v>Penjualan Massal</v>
      </c>
      <c r="M168" s="6" t="str">
        <f t="shared" si="17"/>
        <v>Truk</v>
      </c>
    </row>
    <row r="169" spans="1:13" x14ac:dyDescent="0.25">
      <c r="A169" s="4">
        <v>165</v>
      </c>
      <c r="B169" s="3">
        <v>43322</v>
      </c>
      <c r="C169" s="4" t="s">
        <v>13</v>
      </c>
      <c r="D169" s="4" t="str">
        <f t="shared" si="12"/>
        <v>Toko Central</v>
      </c>
      <c r="E169" s="4" t="s">
        <v>21</v>
      </c>
      <c r="F169" s="4" t="str">
        <f>VLOOKUP(E169,$O$12:Q179,2,0)</f>
        <v>Besi 10 Meter</v>
      </c>
      <c r="G169" s="11">
        <v>563</v>
      </c>
      <c r="H169" s="6">
        <f>VLOOKUP(E169,$O$12:Q179,3,0)</f>
        <v>375000</v>
      </c>
      <c r="I169" s="6">
        <f t="shared" si="13"/>
        <v>211125000</v>
      </c>
      <c r="J169" s="12">
        <f t="shared" si="14"/>
        <v>42225000</v>
      </c>
      <c r="K169" s="6">
        <f t="shared" si="15"/>
        <v>168900000</v>
      </c>
      <c r="L169" s="6" t="str">
        <f t="shared" si="16"/>
        <v>Penjualan Massal</v>
      </c>
      <c r="M169" s="6" t="str">
        <f t="shared" si="17"/>
        <v>Truk</v>
      </c>
    </row>
    <row r="170" spans="1:13" x14ac:dyDescent="0.25">
      <c r="A170" s="4">
        <v>166</v>
      </c>
      <c r="B170" s="3">
        <v>43322</v>
      </c>
      <c r="C170" s="4" t="s">
        <v>12</v>
      </c>
      <c r="D170" s="4" t="str">
        <f t="shared" si="12"/>
        <v>Toko Nofri</v>
      </c>
      <c r="E170" s="4" t="s">
        <v>23</v>
      </c>
      <c r="F170" s="4" t="str">
        <f>VLOOKUP(E170,$O$12:Q180,2,0)</f>
        <v>Pipa 10 Meter</v>
      </c>
      <c r="G170" s="11">
        <v>108</v>
      </c>
      <c r="H170" s="6">
        <f>VLOOKUP(E170,$O$12:Q180,3,0)</f>
        <v>185000</v>
      </c>
      <c r="I170" s="6">
        <f t="shared" si="13"/>
        <v>19980000</v>
      </c>
      <c r="J170" s="12">
        <f t="shared" si="14"/>
        <v>0</v>
      </c>
      <c r="K170" s="6">
        <f t="shared" si="15"/>
        <v>19980000</v>
      </c>
      <c r="L170" s="6" t="str">
        <f t="shared" si="16"/>
        <v>Penjualan Biasa</v>
      </c>
      <c r="M170" s="6" t="str">
        <f t="shared" si="17"/>
        <v>Mobil Biasa</v>
      </c>
    </row>
    <row r="171" spans="1:13" x14ac:dyDescent="0.25">
      <c r="A171" s="4">
        <v>167</v>
      </c>
      <c r="B171" s="3">
        <v>43322</v>
      </c>
      <c r="C171" s="4" t="s">
        <v>16</v>
      </c>
      <c r="D171" s="4" t="str">
        <f t="shared" si="12"/>
        <v>Toko Anton</v>
      </c>
      <c r="E171" s="4" t="s">
        <v>23</v>
      </c>
      <c r="F171" s="4" t="str">
        <f>VLOOKUP(E171,$O$12:Q181,2,0)</f>
        <v>Pipa 10 Meter</v>
      </c>
      <c r="G171" s="11">
        <v>311</v>
      </c>
      <c r="H171" s="6">
        <f>VLOOKUP(E171,$O$12:Q181,3,0)</f>
        <v>185000</v>
      </c>
      <c r="I171" s="6">
        <f t="shared" si="13"/>
        <v>57535000</v>
      </c>
      <c r="J171" s="12">
        <f t="shared" si="14"/>
        <v>5753500</v>
      </c>
      <c r="K171" s="6">
        <f t="shared" si="15"/>
        <v>51781500</v>
      </c>
      <c r="L171" s="6" t="str">
        <f t="shared" si="16"/>
        <v>Penjualan Massal</v>
      </c>
      <c r="M171" s="6" t="str">
        <f t="shared" si="17"/>
        <v>Truk</v>
      </c>
    </row>
    <row r="172" spans="1:13" x14ac:dyDescent="0.25">
      <c r="A172" s="4">
        <v>168</v>
      </c>
      <c r="B172" s="3">
        <v>43322</v>
      </c>
      <c r="C172" s="4" t="s">
        <v>13</v>
      </c>
      <c r="D172" s="4" t="str">
        <f t="shared" si="12"/>
        <v>Toko Central</v>
      </c>
      <c r="E172" s="4" t="s">
        <v>22</v>
      </c>
      <c r="F172" s="4" t="str">
        <f>VLOOKUP(E172,$O$12:Q182,2,0)</f>
        <v>Pipa 5 Meter</v>
      </c>
      <c r="G172" s="11">
        <v>1862</v>
      </c>
      <c r="H172" s="6">
        <f>VLOOKUP(E172,$O$12:Q182,3,0)</f>
        <v>100000</v>
      </c>
      <c r="I172" s="6">
        <f t="shared" si="13"/>
        <v>186200000</v>
      </c>
      <c r="J172" s="12">
        <f t="shared" si="14"/>
        <v>37240000</v>
      </c>
      <c r="K172" s="6">
        <f t="shared" si="15"/>
        <v>148960000</v>
      </c>
      <c r="L172" s="6" t="str">
        <f t="shared" si="16"/>
        <v>Penjualan Massal</v>
      </c>
      <c r="M172" s="6" t="str">
        <f t="shared" si="17"/>
        <v>Truk</v>
      </c>
    </row>
    <row r="173" spans="1:13" x14ac:dyDescent="0.25">
      <c r="A173" s="4">
        <v>169</v>
      </c>
      <c r="B173" s="3">
        <v>43322</v>
      </c>
      <c r="C173" s="4" t="s">
        <v>13</v>
      </c>
      <c r="D173" s="4" t="str">
        <f t="shared" si="12"/>
        <v>Toko Central</v>
      </c>
      <c r="E173" s="4" t="s">
        <v>20</v>
      </c>
      <c r="F173" s="4" t="str">
        <f>VLOOKUP(E173,$O$12:Q183,2,0)</f>
        <v>Besi 5 Meter</v>
      </c>
      <c r="G173" s="11">
        <v>1058</v>
      </c>
      <c r="H173" s="6">
        <f>VLOOKUP(E173,$O$12:Q183,3,0)</f>
        <v>200000</v>
      </c>
      <c r="I173" s="6">
        <f t="shared" si="13"/>
        <v>211600000</v>
      </c>
      <c r="J173" s="12">
        <f t="shared" si="14"/>
        <v>42320000</v>
      </c>
      <c r="K173" s="6">
        <f t="shared" si="15"/>
        <v>169280000</v>
      </c>
      <c r="L173" s="6" t="str">
        <f t="shared" si="16"/>
        <v>Penjualan Massal</v>
      </c>
      <c r="M173" s="6" t="str">
        <f t="shared" si="17"/>
        <v>Truk</v>
      </c>
    </row>
    <row r="174" spans="1:13" x14ac:dyDescent="0.25">
      <c r="A174" s="4">
        <v>170</v>
      </c>
      <c r="B174" s="3">
        <v>43322</v>
      </c>
      <c r="C174" s="4" t="s">
        <v>16</v>
      </c>
      <c r="D174" s="4" t="str">
        <f t="shared" si="12"/>
        <v>Toko Anton</v>
      </c>
      <c r="E174" s="4" t="s">
        <v>23</v>
      </c>
      <c r="F174" s="4" t="str">
        <f>VLOOKUP(E174,$O$12:Q184,2,0)</f>
        <v>Pipa 10 Meter</v>
      </c>
      <c r="G174" s="11">
        <v>670</v>
      </c>
      <c r="H174" s="6">
        <f>VLOOKUP(E174,$O$12:Q184,3,0)</f>
        <v>185000</v>
      </c>
      <c r="I174" s="6">
        <f t="shared" si="13"/>
        <v>123950000</v>
      </c>
      <c r="J174" s="12">
        <f t="shared" si="14"/>
        <v>24790000</v>
      </c>
      <c r="K174" s="6">
        <f t="shared" si="15"/>
        <v>99160000</v>
      </c>
      <c r="L174" s="6" t="str">
        <f t="shared" si="16"/>
        <v>Penjualan Massal</v>
      </c>
      <c r="M174" s="6" t="str">
        <f t="shared" si="17"/>
        <v>Truk</v>
      </c>
    </row>
    <row r="175" spans="1:13" x14ac:dyDescent="0.25">
      <c r="A175" s="4">
        <v>171</v>
      </c>
      <c r="B175" s="3">
        <v>43322</v>
      </c>
      <c r="C175" s="4" t="s">
        <v>12</v>
      </c>
      <c r="D175" s="4" t="str">
        <f t="shared" si="12"/>
        <v>Toko Nofri</v>
      </c>
      <c r="E175" s="4" t="s">
        <v>23</v>
      </c>
      <c r="F175" s="4" t="str">
        <f>VLOOKUP(E175,$O$12:Q185,2,0)</f>
        <v>Pipa 10 Meter</v>
      </c>
      <c r="G175" s="11">
        <v>405</v>
      </c>
      <c r="H175" s="6">
        <f>VLOOKUP(E175,$O$12:Q185,3,0)</f>
        <v>185000</v>
      </c>
      <c r="I175" s="6">
        <f t="shared" si="13"/>
        <v>74925000</v>
      </c>
      <c r="J175" s="12">
        <f t="shared" si="14"/>
        <v>7492500</v>
      </c>
      <c r="K175" s="6">
        <f t="shared" si="15"/>
        <v>67432500</v>
      </c>
      <c r="L175" s="6" t="str">
        <f t="shared" si="16"/>
        <v>Penjualan Massal</v>
      </c>
      <c r="M175" s="6" t="str">
        <f t="shared" si="17"/>
        <v>Truk</v>
      </c>
    </row>
    <row r="176" spans="1:13" x14ac:dyDescent="0.25">
      <c r="A176" s="4">
        <v>172</v>
      </c>
      <c r="B176" s="3">
        <v>43322</v>
      </c>
      <c r="C176" s="4" t="s">
        <v>16</v>
      </c>
      <c r="D176" s="4" t="str">
        <f t="shared" si="12"/>
        <v>Toko Anton</v>
      </c>
      <c r="E176" s="4" t="s">
        <v>22</v>
      </c>
      <c r="F176" s="4" t="str">
        <f>VLOOKUP(E176,$O$12:Q186,2,0)</f>
        <v>Pipa 5 Meter</v>
      </c>
      <c r="G176" s="11">
        <v>562</v>
      </c>
      <c r="H176" s="6">
        <f>VLOOKUP(E176,$O$12:Q186,3,0)</f>
        <v>100000</v>
      </c>
      <c r="I176" s="6">
        <f t="shared" si="13"/>
        <v>56200000</v>
      </c>
      <c r="J176" s="12">
        <f t="shared" si="14"/>
        <v>11240000</v>
      </c>
      <c r="K176" s="6">
        <f t="shared" si="15"/>
        <v>44960000</v>
      </c>
      <c r="L176" s="6" t="str">
        <f t="shared" si="16"/>
        <v>Penjualan Massal</v>
      </c>
      <c r="M176" s="6" t="str">
        <f t="shared" si="17"/>
        <v>Truk</v>
      </c>
    </row>
    <row r="177" spans="1:13" x14ac:dyDescent="0.25">
      <c r="A177" s="4">
        <v>173</v>
      </c>
      <c r="B177" s="3">
        <v>43322</v>
      </c>
      <c r="C177" s="4" t="s">
        <v>13</v>
      </c>
      <c r="D177" s="4" t="str">
        <f t="shared" si="12"/>
        <v>Toko Central</v>
      </c>
      <c r="E177" s="4" t="s">
        <v>20</v>
      </c>
      <c r="F177" s="4" t="str">
        <f>VLOOKUP(E177,$O$12:Q187,2,0)</f>
        <v>Besi 5 Meter</v>
      </c>
      <c r="G177" s="11">
        <v>1941</v>
      </c>
      <c r="H177" s="6">
        <f>VLOOKUP(E177,$O$12:Q187,3,0)</f>
        <v>200000</v>
      </c>
      <c r="I177" s="6">
        <f t="shared" si="13"/>
        <v>388200000</v>
      </c>
      <c r="J177" s="12">
        <f t="shared" si="14"/>
        <v>77640000</v>
      </c>
      <c r="K177" s="6">
        <f t="shared" si="15"/>
        <v>310560000</v>
      </c>
      <c r="L177" s="6" t="str">
        <f t="shared" si="16"/>
        <v>Penjualan Massal</v>
      </c>
      <c r="M177" s="6" t="str">
        <f t="shared" si="17"/>
        <v>Truk</v>
      </c>
    </row>
    <row r="178" spans="1:13" x14ac:dyDescent="0.25">
      <c r="A178" s="4">
        <v>174</v>
      </c>
      <c r="B178" s="3">
        <v>43322</v>
      </c>
      <c r="C178" s="4" t="s">
        <v>13</v>
      </c>
      <c r="D178" s="4" t="str">
        <f t="shared" si="12"/>
        <v>Toko Central</v>
      </c>
      <c r="E178" s="4" t="s">
        <v>22</v>
      </c>
      <c r="F178" s="4" t="str">
        <f>VLOOKUP(E178,$O$12:Q188,2,0)</f>
        <v>Pipa 5 Meter</v>
      </c>
      <c r="G178" s="11">
        <v>1070</v>
      </c>
      <c r="H178" s="6">
        <f>VLOOKUP(E178,$O$12:Q188,3,0)</f>
        <v>100000</v>
      </c>
      <c r="I178" s="6">
        <f t="shared" si="13"/>
        <v>107000000</v>
      </c>
      <c r="J178" s="12">
        <f t="shared" si="14"/>
        <v>21400000</v>
      </c>
      <c r="K178" s="6">
        <f t="shared" si="15"/>
        <v>85600000</v>
      </c>
      <c r="L178" s="6" t="str">
        <f t="shared" si="16"/>
        <v>Penjualan Massal</v>
      </c>
      <c r="M178" s="6" t="str">
        <f t="shared" si="17"/>
        <v>Truk</v>
      </c>
    </row>
    <row r="179" spans="1:13" x14ac:dyDescent="0.25">
      <c r="A179" s="4">
        <v>175</v>
      </c>
      <c r="B179" s="3">
        <v>43322</v>
      </c>
      <c r="C179" s="4" t="s">
        <v>16</v>
      </c>
      <c r="D179" s="4" t="str">
        <f t="shared" si="12"/>
        <v>Toko Anton</v>
      </c>
      <c r="E179" s="4" t="s">
        <v>23</v>
      </c>
      <c r="F179" s="4" t="str">
        <f>VLOOKUP(E179,$O$12:Q189,2,0)</f>
        <v>Pipa 10 Meter</v>
      </c>
      <c r="G179" s="11">
        <v>1592</v>
      </c>
      <c r="H179" s="6">
        <f>VLOOKUP(E179,$O$12:Q189,3,0)</f>
        <v>185000</v>
      </c>
      <c r="I179" s="6">
        <f t="shared" si="13"/>
        <v>294520000</v>
      </c>
      <c r="J179" s="12">
        <f t="shared" si="14"/>
        <v>58904000</v>
      </c>
      <c r="K179" s="6">
        <f t="shared" si="15"/>
        <v>235616000</v>
      </c>
      <c r="L179" s="6" t="str">
        <f t="shared" si="16"/>
        <v>Penjualan Massal</v>
      </c>
      <c r="M179" s="6" t="str">
        <f t="shared" si="17"/>
        <v>Truk</v>
      </c>
    </row>
    <row r="180" spans="1:13" x14ac:dyDescent="0.25">
      <c r="A180" s="4">
        <v>176</v>
      </c>
      <c r="B180" s="3">
        <v>43322</v>
      </c>
      <c r="C180" s="4" t="s">
        <v>12</v>
      </c>
      <c r="D180" s="4" t="str">
        <f t="shared" si="12"/>
        <v>Toko Nofri</v>
      </c>
      <c r="E180" s="4" t="s">
        <v>23</v>
      </c>
      <c r="F180" s="4" t="str">
        <f>VLOOKUP(E180,$O$12:Q190,2,0)</f>
        <v>Pipa 10 Meter</v>
      </c>
      <c r="G180" s="11">
        <v>1818</v>
      </c>
      <c r="H180" s="6">
        <f>VLOOKUP(E180,$O$12:Q190,3,0)</f>
        <v>185000</v>
      </c>
      <c r="I180" s="6">
        <f t="shared" si="13"/>
        <v>336330000</v>
      </c>
      <c r="J180" s="12">
        <f t="shared" si="14"/>
        <v>67266000</v>
      </c>
      <c r="K180" s="6">
        <f t="shared" si="15"/>
        <v>269064000</v>
      </c>
      <c r="L180" s="6" t="str">
        <f t="shared" si="16"/>
        <v>Penjualan Massal</v>
      </c>
      <c r="M180" s="6" t="str">
        <f t="shared" si="17"/>
        <v>Truk</v>
      </c>
    </row>
    <row r="181" spans="1:13" x14ac:dyDescent="0.25">
      <c r="A181" s="4">
        <v>177</v>
      </c>
      <c r="B181" s="3">
        <v>43322</v>
      </c>
      <c r="C181" s="4" t="s">
        <v>16</v>
      </c>
      <c r="D181" s="4" t="str">
        <f t="shared" si="12"/>
        <v>Toko Anton</v>
      </c>
      <c r="E181" s="4" t="s">
        <v>23</v>
      </c>
      <c r="F181" s="4" t="str">
        <f>VLOOKUP(E181,$O$12:Q191,2,0)</f>
        <v>Pipa 10 Meter</v>
      </c>
      <c r="G181" s="11">
        <v>530</v>
      </c>
      <c r="H181" s="6">
        <f>VLOOKUP(E181,$O$12:Q191,3,0)</f>
        <v>185000</v>
      </c>
      <c r="I181" s="6">
        <f t="shared" si="13"/>
        <v>98050000</v>
      </c>
      <c r="J181" s="12">
        <f t="shared" si="14"/>
        <v>19610000</v>
      </c>
      <c r="K181" s="6">
        <f t="shared" si="15"/>
        <v>78440000</v>
      </c>
      <c r="L181" s="6" t="str">
        <f t="shared" si="16"/>
        <v>Penjualan Massal</v>
      </c>
      <c r="M181" s="6" t="str">
        <f t="shared" si="17"/>
        <v>Truk</v>
      </c>
    </row>
    <row r="182" spans="1:13" x14ac:dyDescent="0.25">
      <c r="A182" s="4">
        <v>178</v>
      </c>
      <c r="B182" s="3">
        <v>43322</v>
      </c>
      <c r="C182" s="4" t="s">
        <v>12</v>
      </c>
      <c r="D182" s="4" t="str">
        <f t="shared" si="12"/>
        <v>Toko Nofri</v>
      </c>
      <c r="E182" s="4" t="s">
        <v>23</v>
      </c>
      <c r="F182" s="4" t="str">
        <f>VLOOKUP(E182,$O$12:Q192,2,0)</f>
        <v>Pipa 10 Meter</v>
      </c>
      <c r="G182" s="11">
        <v>79</v>
      </c>
      <c r="H182" s="6">
        <f>VLOOKUP(E182,$O$12:Q192,3,0)</f>
        <v>185000</v>
      </c>
      <c r="I182" s="6">
        <f t="shared" si="13"/>
        <v>14615000</v>
      </c>
      <c r="J182" s="12">
        <f t="shared" si="14"/>
        <v>0</v>
      </c>
      <c r="K182" s="6">
        <f t="shared" si="15"/>
        <v>14615000</v>
      </c>
      <c r="L182" s="6" t="str">
        <f t="shared" si="16"/>
        <v>Penjualan Biasa</v>
      </c>
      <c r="M182" s="6" t="str">
        <f t="shared" si="17"/>
        <v>Mobil Biasa</v>
      </c>
    </row>
    <row r="183" spans="1:13" x14ac:dyDescent="0.25">
      <c r="A183" s="4">
        <v>179</v>
      </c>
      <c r="B183" s="3">
        <v>43322</v>
      </c>
      <c r="C183" s="4" t="s">
        <v>13</v>
      </c>
      <c r="D183" s="4" t="str">
        <f t="shared" si="12"/>
        <v>Toko Central</v>
      </c>
      <c r="E183" s="4" t="s">
        <v>20</v>
      </c>
      <c r="F183" s="4" t="str">
        <f>VLOOKUP(E183,$O$12:Q193,2,0)</f>
        <v>Besi 5 Meter</v>
      </c>
      <c r="G183" s="11">
        <v>976</v>
      </c>
      <c r="H183" s="6">
        <f>VLOOKUP(E183,$O$12:Q193,3,0)</f>
        <v>200000</v>
      </c>
      <c r="I183" s="6">
        <f t="shared" si="13"/>
        <v>195200000</v>
      </c>
      <c r="J183" s="12">
        <f t="shared" si="14"/>
        <v>39040000</v>
      </c>
      <c r="K183" s="6">
        <f t="shared" si="15"/>
        <v>156160000</v>
      </c>
      <c r="L183" s="6" t="str">
        <f t="shared" si="16"/>
        <v>Penjualan Massal</v>
      </c>
      <c r="M183" s="6" t="str">
        <f t="shared" si="17"/>
        <v>Truk</v>
      </c>
    </row>
    <row r="184" spans="1:13" x14ac:dyDescent="0.25">
      <c r="A184" s="4">
        <v>180</v>
      </c>
      <c r="B184" s="3">
        <v>43322</v>
      </c>
      <c r="C184" s="4" t="s">
        <v>16</v>
      </c>
      <c r="D184" s="4" t="str">
        <f t="shared" si="12"/>
        <v>Toko Anton</v>
      </c>
      <c r="E184" s="4" t="s">
        <v>20</v>
      </c>
      <c r="F184" s="4" t="str">
        <f>VLOOKUP(E184,$O$12:Q194,2,0)</f>
        <v>Besi 5 Meter</v>
      </c>
      <c r="G184" s="11">
        <v>1160</v>
      </c>
      <c r="H184" s="6">
        <f>VLOOKUP(E184,$O$12:Q194,3,0)</f>
        <v>200000</v>
      </c>
      <c r="I184" s="6">
        <f t="shared" si="13"/>
        <v>232000000</v>
      </c>
      <c r="J184" s="12">
        <f t="shared" si="14"/>
        <v>46400000</v>
      </c>
      <c r="K184" s="6">
        <f t="shared" si="15"/>
        <v>185600000</v>
      </c>
      <c r="L184" s="6" t="str">
        <f t="shared" si="16"/>
        <v>Penjualan Massal</v>
      </c>
      <c r="M184" s="6" t="str">
        <f t="shared" si="17"/>
        <v>Truk</v>
      </c>
    </row>
    <row r="185" spans="1:13" x14ac:dyDescent="0.25">
      <c r="A185" s="4">
        <v>181</v>
      </c>
      <c r="B185" s="3">
        <v>43322</v>
      </c>
      <c r="C185" s="4" t="s">
        <v>12</v>
      </c>
      <c r="D185" s="4" t="str">
        <f t="shared" si="12"/>
        <v>Toko Nofri</v>
      </c>
      <c r="E185" s="4" t="s">
        <v>20</v>
      </c>
      <c r="F185" s="4" t="str">
        <f>VLOOKUP(E185,$O$12:Q195,2,0)</f>
        <v>Besi 5 Meter</v>
      </c>
      <c r="G185" s="11">
        <v>1148</v>
      </c>
      <c r="H185" s="6">
        <f>VLOOKUP(E185,$O$12:Q195,3,0)</f>
        <v>200000</v>
      </c>
      <c r="I185" s="6">
        <f t="shared" si="13"/>
        <v>229600000</v>
      </c>
      <c r="J185" s="12">
        <f t="shared" si="14"/>
        <v>45920000</v>
      </c>
      <c r="K185" s="6">
        <f t="shared" si="15"/>
        <v>183680000</v>
      </c>
      <c r="L185" s="6" t="str">
        <f t="shared" si="16"/>
        <v>Penjualan Massal</v>
      </c>
      <c r="M185" s="6" t="str">
        <f t="shared" si="17"/>
        <v>Truk</v>
      </c>
    </row>
    <row r="186" spans="1:13" x14ac:dyDescent="0.25">
      <c r="A186" s="4">
        <v>182</v>
      </c>
      <c r="B186" s="3">
        <v>43322</v>
      </c>
      <c r="C186" s="4" t="s">
        <v>12</v>
      </c>
      <c r="D186" s="4" t="str">
        <f t="shared" si="12"/>
        <v>Toko Nofri</v>
      </c>
      <c r="E186" s="4" t="s">
        <v>22</v>
      </c>
      <c r="F186" s="4" t="str">
        <f>VLOOKUP(E186,$O$12:Q196,2,0)</f>
        <v>Pipa 5 Meter</v>
      </c>
      <c r="G186" s="11">
        <v>1319</v>
      </c>
      <c r="H186" s="6">
        <f>VLOOKUP(E186,$O$12:Q196,3,0)</f>
        <v>100000</v>
      </c>
      <c r="I186" s="6">
        <f t="shared" si="13"/>
        <v>131900000</v>
      </c>
      <c r="J186" s="12">
        <f t="shared" si="14"/>
        <v>26380000</v>
      </c>
      <c r="K186" s="6">
        <f t="shared" si="15"/>
        <v>105520000</v>
      </c>
      <c r="L186" s="6" t="str">
        <f t="shared" si="16"/>
        <v>Penjualan Massal</v>
      </c>
      <c r="M186" s="6" t="str">
        <f t="shared" si="17"/>
        <v>Truk</v>
      </c>
    </row>
    <row r="187" spans="1:13" x14ac:dyDescent="0.25">
      <c r="A187" s="4">
        <v>183</v>
      </c>
      <c r="B187" s="3">
        <v>43322</v>
      </c>
      <c r="C187" s="4" t="s">
        <v>16</v>
      </c>
      <c r="D187" s="4" t="str">
        <f t="shared" si="12"/>
        <v>Toko Anton</v>
      </c>
      <c r="E187" s="4" t="s">
        <v>20</v>
      </c>
      <c r="F187" s="4" t="str">
        <f>VLOOKUP(E187,$O$12:Q197,2,0)</f>
        <v>Besi 5 Meter</v>
      </c>
      <c r="G187" s="11">
        <v>1806</v>
      </c>
      <c r="H187" s="6">
        <f>VLOOKUP(E187,$O$12:Q197,3,0)</f>
        <v>200000</v>
      </c>
      <c r="I187" s="6">
        <f t="shared" si="13"/>
        <v>361200000</v>
      </c>
      <c r="J187" s="12">
        <f t="shared" si="14"/>
        <v>72240000</v>
      </c>
      <c r="K187" s="6">
        <f t="shared" si="15"/>
        <v>288960000</v>
      </c>
      <c r="L187" s="6" t="str">
        <f t="shared" si="16"/>
        <v>Penjualan Massal</v>
      </c>
      <c r="M187" s="6" t="str">
        <f t="shared" si="17"/>
        <v>Truk</v>
      </c>
    </row>
    <row r="188" spans="1:13" x14ac:dyDescent="0.25">
      <c r="A188" s="4">
        <v>184</v>
      </c>
      <c r="B188" s="3">
        <v>43322</v>
      </c>
      <c r="C188" s="4" t="s">
        <v>12</v>
      </c>
      <c r="D188" s="4" t="str">
        <f t="shared" si="12"/>
        <v>Toko Nofri</v>
      </c>
      <c r="E188" s="4" t="s">
        <v>23</v>
      </c>
      <c r="F188" s="4" t="str">
        <f>VLOOKUP(E188,$O$12:Q198,2,0)</f>
        <v>Pipa 10 Meter</v>
      </c>
      <c r="G188" s="11">
        <v>229</v>
      </c>
      <c r="H188" s="6">
        <f>VLOOKUP(E188,$O$12:Q198,3,0)</f>
        <v>185000</v>
      </c>
      <c r="I188" s="6">
        <f t="shared" si="13"/>
        <v>42365000</v>
      </c>
      <c r="J188" s="12">
        <f t="shared" si="14"/>
        <v>4236500</v>
      </c>
      <c r="K188" s="6">
        <f t="shared" si="15"/>
        <v>38128500</v>
      </c>
      <c r="L188" s="6" t="str">
        <f t="shared" si="16"/>
        <v>Penjualan Besar</v>
      </c>
      <c r="M188" s="6" t="str">
        <f t="shared" si="17"/>
        <v>Truk Kecil</v>
      </c>
    </row>
    <row r="189" spans="1:13" x14ac:dyDescent="0.25">
      <c r="A189" s="4">
        <v>185</v>
      </c>
      <c r="B189" s="3">
        <v>43322</v>
      </c>
      <c r="C189" s="4" t="s">
        <v>13</v>
      </c>
      <c r="D189" s="4" t="str">
        <f t="shared" si="12"/>
        <v>Toko Central</v>
      </c>
      <c r="E189" s="4" t="s">
        <v>22</v>
      </c>
      <c r="F189" s="4" t="str">
        <f>VLOOKUP(E189,$O$12:Q199,2,0)</f>
        <v>Pipa 5 Meter</v>
      </c>
      <c r="G189" s="11">
        <v>735</v>
      </c>
      <c r="H189" s="6">
        <f>VLOOKUP(E189,$O$12:Q199,3,0)</f>
        <v>100000</v>
      </c>
      <c r="I189" s="6">
        <f t="shared" si="13"/>
        <v>73500000</v>
      </c>
      <c r="J189" s="12">
        <f t="shared" si="14"/>
        <v>14700000</v>
      </c>
      <c r="K189" s="6">
        <f t="shared" si="15"/>
        <v>58800000</v>
      </c>
      <c r="L189" s="6" t="str">
        <f t="shared" si="16"/>
        <v>Penjualan Massal</v>
      </c>
      <c r="M189" s="6" t="str">
        <f t="shared" si="17"/>
        <v>Truk</v>
      </c>
    </row>
    <row r="190" spans="1:13" x14ac:dyDescent="0.25">
      <c r="A190" s="4">
        <v>186</v>
      </c>
      <c r="B190" s="3">
        <v>43322</v>
      </c>
      <c r="C190" s="4" t="s">
        <v>12</v>
      </c>
      <c r="D190" s="4" t="str">
        <f t="shared" si="12"/>
        <v>Toko Nofri</v>
      </c>
      <c r="E190" s="4" t="s">
        <v>22</v>
      </c>
      <c r="F190" s="4" t="str">
        <f>VLOOKUP(E190,$O$12:Q200,2,0)</f>
        <v>Pipa 5 Meter</v>
      </c>
      <c r="G190" s="11">
        <v>571</v>
      </c>
      <c r="H190" s="6">
        <f>VLOOKUP(E190,$O$12:Q200,3,0)</f>
        <v>100000</v>
      </c>
      <c r="I190" s="6">
        <f t="shared" si="13"/>
        <v>57100000</v>
      </c>
      <c r="J190" s="12">
        <f t="shared" si="14"/>
        <v>11420000</v>
      </c>
      <c r="K190" s="6">
        <f t="shared" si="15"/>
        <v>45680000</v>
      </c>
      <c r="L190" s="6" t="str">
        <f t="shared" si="16"/>
        <v>Penjualan Massal</v>
      </c>
      <c r="M190" s="6" t="str">
        <f t="shared" si="17"/>
        <v>Truk</v>
      </c>
    </row>
    <row r="191" spans="1:13" x14ac:dyDescent="0.25">
      <c r="A191" s="4">
        <v>187</v>
      </c>
      <c r="B191" s="3">
        <v>43322</v>
      </c>
      <c r="C191" s="4" t="s">
        <v>16</v>
      </c>
      <c r="D191" s="4" t="str">
        <f t="shared" si="12"/>
        <v>Toko Anton</v>
      </c>
      <c r="E191" s="4" t="s">
        <v>23</v>
      </c>
      <c r="F191" s="4" t="str">
        <f>VLOOKUP(E191,$O$12:Q201,2,0)</f>
        <v>Pipa 10 Meter</v>
      </c>
      <c r="G191" s="11">
        <v>64</v>
      </c>
      <c r="H191" s="6">
        <f>VLOOKUP(E191,$O$12:Q201,3,0)</f>
        <v>185000</v>
      </c>
      <c r="I191" s="6">
        <f t="shared" si="13"/>
        <v>11840000</v>
      </c>
      <c r="J191" s="12">
        <f t="shared" si="14"/>
        <v>0</v>
      </c>
      <c r="K191" s="6">
        <f t="shared" si="15"/>
        <v>11840000</v>
      </c>
      <c r="L191" s="6" t="str">
        <f t="shared" si="16"/>
        <v>Penjualan Biasa</v>
      </c>
      <c r="M191" s="6" t="str">
        <f t="shared" si="17"/>
        <v>Mobil Biasa</v>
      </c>
    </row>
    <row r="192" spans="1:13" x14ac:dyDescent="0.25">
      <c r="A192" s="4">
        <v>188</v>
      </c>
      <c r="B192" s="3">
        <v>43322</v>
      </c>
      <c r="C192" s="4" t="s">
        <v>13</v>
      </c>
      <c r="D192" s="4" t="str">
        <f t="shared" si="12"/>
        <v>Toko Central</v>
      </c>
      <c r="E192" s="4" t="s">
        <v>22</v>
      </c>
      <c r="F192" s="4" t="str">
        <f>VLOOKUP(E192,$O$12:Q202,2,0)</f>
        <v>Pipa 5 Meter</v>
      </c>
      <c r="G192" s="11">
        <v>128</v>
      </c>
      <c r="H192" s="6">
        <f>VLOOKUP(E192,$O$12:Q202,3,0)</f>
        <v>100000</v>
      </c>
      <c r="I192" s="6">
        <f t="shared" si="13"/>
        <v>12800000</v>
      </c>
      <c r="J192" s="12">
        <f t="shared" si="14"/>
        <v>0</v>
      </c>
      <c r="K192" s="6">
        <f t="shared" si="15"/>
        <v>12800000</v>
      </c>
      <c r="L192" s="6" t="str">
        <f t="shared" si="16"/>
        <v>Penjualan Biasa</v>
      </c>
      <c r="M192" s="6" t="str">
        <f t="shared" si="17"/>
        <v>Mobil Biasa</v>
      </c>
    </row>
    <row r="193" spans="1:13" x14ac:dyDescent="0.25">
      <c r="A193" s="4">
        <v>189</v>
      </c>
      <c r="B193" s="3">
        <v>43322</v>
      </c>
      <c r="C193" s="4" t="s">
        <v>13</v>
      </c>
      <c r="D193" s="4" t="str">
        <f t="shared" si="12"/>
        <v>Toko Central</v>
      </c>
      <c r="E193" s="4" t="s">
        <v>22</v>
      </c>
      <c r="F193" s="4" t="str">
        <f>VLOOKUP(E193,$O$12:Q203,2,0)</f>
        <v>Pipa 5 Meter</v>
      </c>
      <c r="G193" s="11">
        <v>1997</v>
      </c>
      <c r="H193" s="6">
        <f>VLOOKUP(E193,$O$12:Q203,3,0)</f>
        <v>100000</v>
      </c>
      <c r="I193" s="6">
        <f t="shared" si="13"/>
        <v>199700000</v>
      </c>
      <c r="J193" s="12">
        <f t="shared" si="14"/>
        <v>39940000</v>
      </c>
      <c r="K193" s="6">
        <f t="shared" si="15"/>
        <v>159760000</v>
      </c>
      <c r="L193" s="6" t="str">
        <f t="shared" si="16"/>
        <v>Penjualan Massal</v>
      </c>
      <c r="M193" s="6" t="str">
        <f t="shared" si="17"/>
        <v>Truk</v>
      </c>
    </row>
    <row r="194" spans="1:13" x14ac:dyDescent="0.25">
      <c r="A194" s="4">
        <v>190</v>
      </c>
      <c r="B194" s="3">
        <v>43322</v>
      </c>
      <c r="C194" s="4" t="s">
        <v>16</v>
      </c>
      <c r="D194" s="4" t="str">
        <f t="shared" si="12"/>
        <v>Toko Anton</v>
      </c>
      <c r="E194" s="4" t="s">
        <v>21</v>
      </c>
      <c r="F194" s="4" t="str">
        <f>VLOOKUP(E194,$O$12:Q204,2,0)</f>
        <v>Besi 10 Meter</v>
      </c>
      <c r="G194" s="11">
        <v>1056</v>
      </c>
      <c r="H194" s="6">
        <f>VLOOKUP(E194,$O$12:Q204,3,0)</f>
        <v>375000</v>
      </c>
      <c r="I194" s="6">
        <f t="shared" si="13"/>
        <v>396000000</v>
      </c>
      <c r="J194" s="12">
        <f t="shared" si="14"/>
        <v>79200000</v>
      </c>
      <c r="K194" s="6">
        <f t="shared" si="15"/>
        <v>316800000</v>
      </c>
      <c r="L194" s="6" t="str">
        <f t="shared" si="16"/>
        <v>Penjualan Massal</v>
      </c>
      <c r="M194" s="6" t="str">
        <f t="shared" si="17"/>
        <v>Truk</v>
      </c>
    </row>
    <row r="195" spans="1:13" x14ac:dyDescent="0.25">
      <c r="A195" s="4">
        <v>191</v>
      </c>
      <c r="B195" s="3">
        <v>43322</v>
      </c>
      <c r="C195" s="4" t="s">
        <v>12</v>
      </c>
      <c r="D195" s="4" t="str">
        <f t="shared" si="12"/>
        <v>Toko Nofri</v>
      </c>
      <c r="E195" s="4" t="s">
        <v>21</v>
      </c>
      <c r="F195" s="4" t="str">
        <f>VLOOKUP(E195,$O$12:Q205,2,0)</f>
        <v>Besi 10 Meter</v>
      </c>
      <c r="G195" s="11">
        <v>1475</v>
      </c>
      <c r="H195" s="6">
        <f>VLOOKUP(E195,$O$12:Q205,3,0)</f>
        <v>375000</v>
      </c>
      <c r="I195" s="6">
        <f t="shared" si="13"/>
        <v>553125000</v>
      </c>
      <c r="J195" s="12">
        <f t="shared" si="14"/>
        <v>110625000</v>
      </c>
      <c r="K195" s="6">
        <f t="shared" si="15"/>
        <v>442500000</v>
      </c>
      <c r="L195" s="6" t="str">
        <f t="shared" si="16"/>
        <v>Penjualan Massal</v>
      </c>
      <c r="M195" s="6" t="str">
        <f t="shared" si="17"/>
        <v>Truk</v>
      </c>
    </row>
    <row r="196" spans="1:13" x14ac:dyDescent="0.25">
      <c r="A196" s="4">
        <v>192</v>
      </c>
      <c r="B196" s="3">
        <v>43322</v>
      </c>
      <c r="C196" s="4" t="s">
        <v>16</v>
      </c>
      <c r="D196" s="4" t="str">
        <f t="shared" si="12"/>
        <v>Toko Anton</v>
      </c>
      <c r="E196" s="4" t="s">
        <v>23</v>
      </c>
      <c r="F196" s="4" t="str">
        <f>VLOOKUP(E196,$O$12:Q206,2,0)</f>
        <v>Pipa 10 Meter</v>
      </c>
      <c r="G196" s="11">
        <v>563</v>
      </c>
      <c r="H196" s="6">
        <f>VLOOKUP(E196,$O$12:Q206,3,0)</f>
        <v>185000</v>
      </c>
      <c r="I196" s="6">
        <f t="shared" si="13"/>
        <v>104155000</v>
      </c>
      <c r="J196" s="12">
        <f t="shared" si="14"/>
        <v>20831000</v>
      </c>
      <c r="K196" s="6">
        <f t="shared" si="15"/>
        <v>83324000</v>
      </c>
      <c r="L196" s="6" t="str">
        <f t="shared" si="16"/>
        <v>Penjualan Massal</v>
      </c>
      <c r="M196" s="6" t="str">
        <f t="shared" si="17"/>
        <v>Truk</v>
      </c>
    </row>
    <row r="197" spans="1:13" x14ac:dyDescent="0.25">
      <c r="A197" s="4">
        <v>193</v>
      </c>
      <c r="B197" s="3">
        <v>43322</v>
      </c>
      <c r="C197" s="4" t="s">
        <v>12</v>
      </c>
      <c r="D197" s="4" t="str">
        <f t="shared" si="12"/>
        <v>Toko Nofri</v>
      </c>
      <c r="E197" s="4" t="s">
        <v>20</v>
      </c>
      <c r="F197" s="4" t="str">
        <f>VLOOKUP(E197,$O$12:Q207,2,0)</f>
        <v>Besi 5 Meter</v>
      </c>
      <c r="G197" s="11">
        <v>1328</v>
      </c>
      <c r="H197" s="6">
        <f>VLOOKUP(E197,$O$12:Q207,3,0)</f>
        <v>200000</v>
      </c>
      <c r="I197" s="6">
        <f t="shared" si="13"/>
        <v>265600000</v>
      </c>
      <c r="J197" s="12">
        <f t="shared" si="14"/>
        <v>53120000</v>
      </c>
      <c r="K197" s="6">
        <f t="shared" si="15"/>
        <v>212480000</v>
      </c>
      <c r="L197" s="6" t="str">
        <f t="shared" si="16"/>
        <v>Penjualan Massal</v>
      </c>
      <c r="M197" s="6" t="str">
        <f t="shared" si="17"/>
        <v>Truk</v>
      </c>
    </row>
    <row r="198" spans="1:13" x14ac:dyDescent="0.25">
      <c r="A198" s="4">
        <v>194</v>
      </c>
      <c r="B198" s="3">
        <v>43322</v>
      </c>
      <c r="C198" s="4" t="s">
        <v>13</v>
      </c>
      <c r="D198" s="4" t="str">
        <f t="shared" ref="D198:D261" si="18">VLOOKUP(C198,$O$6:$P$8,2,0)</f>
        <v>Toko Central</v>
      </c>
      <c r="E198" s="4" t="s">
        <v>22</v>
      </c>
      <c r="F198" s="4" t="str">
        <f>VLOOKUP(E198,$O$12:Q208,2,0)</f>
        <v>Pipa 5 Meter</v>
      </c>
      <c r="G198" s="11">
        <v>1789</v>
      </c>
      <c r="H198" s="6">
        <f>VLOOKUP(E198,$O$12:Q208,3,0)</f>
        <v>100000</v>
      </c>
      <c r="I198" s="6">
        <f t="shared" ref="I198:I261" si="19">H198*G198</f>
        <v>178900000</v>
      </c>
      <c r="J198" s="12">
        <f t="shared" ref="J198:J261" si="20">IF(G198&gt;500,I198*20%,IF(G198&gt;200,I198*10%,0))</f>
        <v>35780000</v>
      </c>
      <c r="K198" s="6">
        <f t="shared" ref="K198:K261" si="21">I198-J198</f>
        <v>143120000</v>
      </c>
      <c r="L198" s="6" t="str">
        <f t="shared" ref="L198:L261" si="22">IF(G198&lt;200,$P$21,IF(G198&lt;300,$P$20,$P$19))</f>
        <v>Penjualan Massal</v>
      </c>
      <c r="M198" s="6" t="str">
        <f t="shared" ref="M198:M261" si="23">HLOOKUP(L198,$S$4:$U$5,2,0)</f>
        <v>Truk</v>
      </c>
    </row>
    <row r="199" spans="1:13" x14ac:dyDescent="0.25">
      <c r="A199" s="4">
        <v>195</v>
      </c>
      <c r="B199" s="3">
        <v>43322</v>
      </c>
      <c r="C199" s="4" t="s">
        <v>16</v>
      </c>
      <c r="D199" s="4" t="str">
        <f t="shared" si="18"/>
        <v>Toko Anton</v>
      </c>
      <c r="E199" s="4" t="s">
        <v>20</v>
      </c>
      <c r="F199" s="4" t="str">
        <f>VLOOKUP(E199,$O$12:Q209,2,0)</f>
        <v>Besi 5 Meter</v>
      </c>
      <c r="G199" s="11">
        <v>899</v>
      </c>
      <c r="H199" s="6">
        <f>VLOOKUP(E199,$O$12:Q209,3,0)</f>
        <v>200000</v>
      </c>
      <c r="I199" s="6">
        <f t="shared" si="19"/>
        <v>179800000</v>
      </c>
      <c r="J199" s="12">
        <f t="shared" si="20"/>
        <v>35960000</v>
      </c>
      <c r="K199" s="6">
        <f t="shared" si="21"/>
        <v>143840000</v>
      </c>
      <c r="L199" s="6" t="str">
        <f t="shared" si="22"/>
        <v>Penjualan Massal</v>
      </c>
      <c r="M199" s="6" t="str">
        <f t="shared" si="23"/>
        <v>Truk</v>
      </c>
    </row>
    <row r="200" spans="1:13" x14ac:dyDescent="0.25">
      <c r="A200" s="4">
        <v>196</v>
      </c>
      <c r="B200" s="3">
        <v>43322</v>
      </c>
      <c r="C200" s="4" t="s">
        <v>12</v>
      </c>
      <c r="D200" s="4" t="str">
        <f t="shared" si="18"/>
        <v>Toko Nofri</v>
      </c>
      <c r="E200" s="4" t="s">
        <v>21</v>
      </c>
      <c r="F200" s="4" t="str">
        <f>VLOOKUP(E200,$O$12:Q210,2,0)</f>
        <v>Besi 10 Meter</v>
      </c>
      <c r="G200" s="11">
        <v>1412</v>
      </c>
      <c r="H200" s="6">
        <f>VLOOKUP(E200,$O$12:Q210,3,0)</f>
        <v>375000</v>
      </c>
      <c r="I200" s="6">
        <f t="shared" si="19"/>
        <v>529500000</v>
      </c>
      <c r="J200" s="12">
        <f t="shared" si="20"/>
        <v>105900000</v>
      </c>
      <c r="K200" s="6">
        <f t="shared" si="21"/>
        <v>423600000</v>
      </c>
      <c r="L200" s="6" t="str">
        <f t="shared" si="22"/>
        <v>Penjualan Massal</v>
      </c>
      <c r="M200" s="6" t="str">
        <f t="shared" si="23"/>
        <v>Truk</v>
      </c>
    </row>
    <row r="201" spans="1:13" x14ac:dyDescent="0.25">
      <c r="A201" s="4">
        <v>197</v>
      </c>
      <c r="B201" s="3">
        <v>43322</v>
      </c>
      <c r="C201" s="4" t="s">
        <v>12</v>
      </c>
      <c r="D201" s="4" t="str">
        <f t="shared" si="18"/>
        <v>Toko Nofri</v>
      </c>
      <c r="E201" s="4" t="s">
        <v>22</v>
      </c>
      <c r="F201" s="4" t="str">
        <f>VLOOKUP(E201,$O$12:Q211,2,0)</f>
        <v>Pipa 5 Meter</v>
      </c>
      <c r="G201" s="11">
        <v>110</v>
      </c>
      <c r="H201" s="6">
        <f>VLOOKUP(E201,$O$12:Q211,3,0)</f>
        <v>100000</v>
      </c>
      <c r="I201" s="6">
        <f t="shared" si="19"/>
        <v>11000000</v>
      </c>
      <c r="J201" s="12">
        <f t="shared" si="20"/>
        <v>0</v>
      </c>
      <c r="K201" s="6">
        <f t="shared" si="21"/>
        <v>11000000</v>
      </c>
      <c r="L201" s="6" t="str">
        <f t="shared" si="22"/>
        <v>Penjualan Biasa</v>
      </c>
      <c r="M201" s="6" t="str">
        <f t="shared" si="23"/>
        <v>Mobil Biasa</v>
      </c>
    </row>
    <row r="202" spans="1:13" x14ac:dyDescent="0.25">
      <c r="A202" s="4">
        <v>198</v>
      </c>
      <c r="B202" s="3">
        <v>43322</v>
      </c>
      <c r="C202" s="4" t="s">
        <v>16</v>
      </c>
      <c r="D202" s="4" t="str">
        <f t="shared" si="18"/>
        <v>Toko Anton</v>
      </c>
      <c r="E202" s="4" t="s">
        <v>20</v>
      </c>
      <c r="F202" s="4" t="str">
        <f>VLOOKUP(E202,$O$12:Q212,2,0)</f>
        <v>Besi 5 Meter</v>
      </c>
      <c r="G202" s="11">
        <v>1522</v>
      </c>
      <c r="H202" s="6">
        <f>VLOOKUP(E202,$O$12:Q212,3,0)</f>
        <v>200000</v>
      </c>
      <c r="I202" s="6">
        <f t="shared" si="19"/>
        <v>304400000</v>
      </c>
      <c r="J202" s="12">
        <f t="shared" si="20"/>
        <v>60880000</v>
      </c>
      <c r="K202" s="6">
        <f t="shared" si="21"/>
        <v>243520000</v>
      </c>
      <c r="L202" s="6" t="str">
        <f t="shared" si="22"/>
        <v>Penjualan Massal</v>
      </c>
      <c r="M202" s="6" t="str">
        <f t="shared" si="23"/>
        <v>Truk</v>
      </c>
    </row>
    <row r="203" spans="1:13" x14ac:dyDescent="0.25">
      <c r="A203" s="4">
        <v>199</v>
      </c>
      <c r="B203" s="3">
        <v>43322</v>
      </c>
      <c r="C203" s="4" t="s">
        <v>12</v>
      </c>
      <c r="D203" s="4" t="str">
        <f t="shared" si="18"/>
        <v>Toko Nofri</v>
      </c>
      <c r="E203" s="4" t="s">
        <v>20</v>
      </c>
      <c r="F203" s="4" t="str">
        <f>VLOOKUP(E203,$O$12:Q213,2,0)</f>
        <v>Besi 5 Meter</v>
      </c>
      <c r="G203" s="11">
        <v>827</v>
      </c>
      <c r="H203" s="6">
        <f>VLOOKUP(E203,$O$12:Q213,3,0)</f>
        <v>200000</v>
      </c>
      <c r="I203" s="6">
        <f t="shared" si="19"/>
        <v>165400000</v>
      </c>
      <c r="J203" s="12">
        <f t="shared" si="20"/>
        <v>33080000</v>
      </c>
      <c r="K203" s="6">
        <f t="shared" si="21"/>
        <v>132320000</v>
      </c>
      <c r="L203" s="6" t="str">
        <f t="shared" si="22"/>
        <v>Penjualan Massal</v>
      </c>
      <c r="M203" s="6" t="str">
        <f t="shared" si="23"/>
        <v>Truk</v>
      </c>
    </row>
    <row r="204" spans="1:13" x14ac:dyDescent="0.25">
      <c r="A204" s="4">
        <v>200</v>
      </c>
      <c r="B204" s="3">
        <v>43322</v>
      </c>
      <c r="C204" s="4" t="s">
        <v>13</v>
      </c>
      <c r="D204" s="4" t="str">
        <f t="shared" si="18"/>
        <v>Toko Central</v>
      </c>
      <c r="E204" s="4" t="s">
        <v>22</v>
      </c>
      <c r="F204" s="4" t="str">
        <f>VLOOKUP(E204,$O$12:Q214,2,0)</f>
        <v>Pipa 5 Meter</v>
      </c>
      <c r="G204" s="11">
        <v>76</v>
      </c>
      <c r="H204" s="6">
        <f>VLOOKUP(E204,$O$12:Q214,3,0)</f>
        <v>100000</v>
      </c>
      <c r="I204" s="6">
        <f t="shared" si="19"/>
        <v>7600000</v>
      </c>
      <c r="J204" s="12">
        <f t="shared" si="20"/>
        <v>0</v>
      </c>
      <c r="K204" s="6">
        <f t="shared" si="21"/>
        <v>7600000</v>
      </c>
      <c r="L204" s="6" t="str">
        <f t="shared" si="22"/>
        <v>Penjualan Biasa</v>
      </c>
      <c r="M204" s="6" t="str">
        <f t="shared" si="23"/>
        <v>Mobil Biasa</v>
      </c>
    </row>
    <row r="205" spans="1:13" x14ac:dyDescent="0.25">
      <c r="A205" s="4">
        <v>201</v>
      </c>
      <c r="B205" s="3">
        <v>43322</v>
      </c>
      <c r="C205" s="4" t="s">
        <v>12</v>
      </c>
      <c r="D205" s="4" t="str">
        <f t="shared" si="18"/>
        <v>Toko Nofri</v>
      </c>
      <c r="E205" s="4" t="s">
        <v>23</v>
      </c>
      <c r="F205" s="4" t="str">
        <f>VLOOKUP(E205,$O$12:Q215,2,0)</f>
        <v>Pipa 10 Meter</v>
      </c>
      <c r="G205" s="11">
        <v>1303</v>
      </c>
      <c r="H205" s="6">
        <f>VLOOKUP(E205,$O$12:Q215,3,0)</f>
        <v>185000</v>
      </c>
      <c r="I205" s="6">
        <f t="shared" si="19"/>
        <v>241055000</v>
      </c>
      <c r="J205" s="12">
        <f t="shared" si="20"/>
        <v>48211000</v>
      </c>
      <c r="K205" s="6">
        <f t="shared" si="21"/>
        <v>192844000</v>
      </c>
      <c r="L205" s="6" t="str">
        <f t="shared" si="22"/>
        <v>Penjualan Massal</v>
      </c>
      <c r="M205" s="6" t="str">
        <f t="shared" si="23"/>
        <v>Truk</v>
      </c>
    </row>
    <row r="206" spans="1:13" x14ac:dyDescent="0.25">
      <c r="A206" s="4">
        <v>202</v>
      </c>
      <c r="B206" s="3">
        <v>43322</v>
      </c>
      <c r="C206" s="4" t="s">
        <v>16</v>
      </c>
      <c r="D206" s="4" t="str">
        <f t="shared" si="18"/>
        <v>Toko Anton</v>
      </c>
      <c r="E206" s="4" t="s">
        <v>20</v>
      </c>
      <c r="F206" s="4" t="str">
        <f>VLOOKUP(E206,$O$12:Q216,2,0)</f>
        <v>Besi 5 Meter</v>
      </c>
      <c r="G206" s="11">
        <v>17</v>
      </c>
      <c r="H206" s="6">
        <f>VLOOKUP(E206,$O$12:Q216,3,0)</f>
        <v>200000</v>
      </c>
      <c r="I206" s="6">
        <f t="shared" si="19"/>
        <v>3400000</v>
      </c>
      <c r="J206" s="12">
        <f t="shared" si="20"/>
        <v>0</v>
      </c>
      <c r="K206" s="6">
        <f t="shared" si="21"/>
        <v>3400000</v>
      </c>
      <c r="L206" s="6" t="str">
        <f t="shared" si="22"/>
        <v>Penjualan Biasa</v>
      </c>
      <c r="M206" s="6" t="str">
        <f t="shared" si="23"/>
        <v>Mobil Biasa</v>
      </c>
    </row>
    <row r="207" spans="1:13" x14ac:dyDescent="0.25">
      <c r="A207" s="4">
        <v>203</v>
      </c>
      <c r="B207" s="3">
        <v>43322</v>
      </c>
      <c r="C207" s="4" t="s">
        <v>13</v>
      </c>
      <c r="D207" s="4" t="str">
        <f t="shared" si="18"/>
        <v>Toko Central</v>
      </c>
      <c r="E207" s="4" t="s">
        <v>22</v>
      </c>
      <c r="F207" s="4" t="str">
        <f>VLOOKUP(E207,$O$12:Q217,2,0)</f>
        <v>Pipa 5 Meter</v>
      </c>
      <c r="G207" s="11">
        <v>1606</v>
      </c>
      <c r="H207" s="6">
        <f>VLOOKUP(E207,$O$12:Q217,3,0)</f>
        <v>100000</v>
      </c>
      <c r="I207" s="6">
        <f t="shared" si="19"/>
        <v>160600000</v>
      </c>
      <c r="J207" s="12">
        <f t="shared" si="20"/>
        <v>32120000</v>
      </c>
      <c r="K207" s="6">
        <f t="shared" si="21"/>
        <v>128480000</v>
      </c>
      <c r="L207" s="6" t="str">
        <f t="shared" si="22"/>
        <v>Penjualan Massal</v>
      </c>
      <c r="M207" s="6" t="str">
        <f t="shared" si="23"/>
        <v>Truk</v>
      </c>
    </row>
    <row r="208" spans="1:13" x14ac:dyDescent="0.25">
      <c r="A208" s="4">
        <v>204</v>
      </c>
      <c r="B208" s="3">
        <v>43322</v>
      </c>
      <c r="C208" s="4" t="s">
        <v>13</v>
      </c>
      <c r="D208" s="4" t="str">
        <f t="shared" si="18"/>
        <v>Toko Central</v>
      </c>
      <c r="E208" s="4" t="s">
        <v>22</v>
      </c>
      <c r="F208" s="4" t="str">
        <f>VLOOKUP(E208,$O$12:Q218,2,0)</f>
        <v>Pipa 5 Meter</v>
      </c>
      <c r="G208" s="11">
        <v>1635</v>
      </c>
      <c r="H208" s="6">
        <f>VLOOKUP(E208,$O$12:Q218,3,0)</f>
        <v>100000</v>
      </c>
      <c r="I208" s="6">
        <f t="shared" si="19"/>
        <v>163500000</v>
      </c>
      <c r="J208" s="12">
        <f t="shared" si="20"/>
        <v>32700000</v>
      </c>
      <c r="K208" s="6">
        <f t="shared" si="21"/>
        <v>130800000</v>
      </c>
      <c r="L208" s="6" t="str">
        <f t="shared" si="22"/>
        <v>Penjualan Massal</v>
      </c>
      <c r="M208" s="6" t="str">
        <f t="shared" si="23"/>
        <v>Truk</v>
      </c>
    </row>
    <row r="209" spans="1:13" x14ac:dyDescent="0.25">
      <c r="A209" s="4">
        <v>205</v>
      </c>
      <c r="B209" s="3">
        <v>43322</v>
      </c>
      <c r="C209" s="4" t="s">
        <v>16</v>
      </c>
      <c r="D209" s="4" t="str">
        <f t="shared" si="18"/>
        <v>Toko Anton</v>
      </c>
      <c r="E209" s="4" t="s">
        <v>23</v>
      </c>
      <c r="F209" s="4" t="str">
        <f>VLOOKUP(E209,$O$12:Q219,2,0)</f>
        <v>Pipa 10 Meter</v>
      </c>
      <c r="G209" s="11">
        <v>1416</v>
      </c>
      <c r="H209" s="6">
        <f>VLOOKUP(E209,$O$12:Q219,3,0)</f>
        <v>185000</v>
      </c>
      <c r="I209" s="6">
        <f t="shared" si="19"/>
        <v>261960000</v>
      </c>
      <c r="J209" s="12">
        <f t="shared" si="20"/>
        <v>52392000</v>
      </c>
      <c r="K209" s="6">
        <f t="shared" si="21"/>
        <v>209568000</v>
      </c>
      <c r="L209" s="6" t="str">
        <f t="shared" si="22"/>
        <v>Penjualan Massal</v>
      </c>
      <c r="M209" s="6" t="str">
        <f t="shared" si="23"/>
        <v>Truk</v>
      </c>
    </row>
    <row r="210" spans="1:13" x14ac:dyDescent="0.25">
      <c r="A210" s="4">
        <v>206</v>
      </c>
      <c r="B210" s="3">
        <v>43322</v>
      </c>
      <c r="C210" s="4" t="s">
        <v>12</v>
      </c>
      <c r="D210" s="4" t="str">
        <f t="shared" si="18"/>
        <v>Toko Nofri</v>
      </c>
      <c r="E210" s="4" t="s">
        <v>23</v>
      </c>
      <c r="F210" s="4" t="str">
        <f>VLOOKUP(E210,$O$12:Q220,2,0)</f>
        <v>Pipa 10 Meter</v>
      </c>
      <c r="G210" s="11">
        <v>613</v>
      </c>
      <c r="H210" s="6">
        <f>VLOOKUP(E210,$O$12:Q220,3,0)</f>
        <v>185000</v>
      </c>
      <c r="I210" s="6">
        <f t="shared" si="19"/>
        <v>113405000</v>
      </c>
      <c r="J210" s="12">
        <f t="shared" si="20"/>
        <v>22681000</v>
      </c>
      <c r="K210" s="6">
        <f t="shared" si="21"/>
        <v>90724000</v>
      </c>
      <c r="L210" s="6" t="str">
        <f t="shared" si="22"/>
        <v>Penjualan Massal</v>
      </c>
      <c r="M210" s="6" t="str">
        <f t="shared" si="23"/>
        <v>Truk</v>
      </c>
    </row>
    <row r="211" spans="1:13" x14ac:dyDescent="0.25">
      <c r="A211" s="4">
        <v>207</v>
      </c>
      <c r="B211" s="3">
        <v>43322</v>
      </c>
      <c r="C211" s="4" t="s">
        <v>16</v>
      </c>
      <c r="D211" s="4" t="str">
        <f t="shared" si="18"/>
        <v>Toko Anton</v>
      </c>
      <c r="E211" s="4" t="s">
        <v>21</v>
      </c>
      <c r="F211" s="4" t="str">
        <f>VLOOKUP(E211,$O$12:Q221,2,0)</f>
        <v>Besi 10 Meter</v>
      </c>
      <c r="G211" s="11">
        <v>1025</v>
      </c>
      <c r="H211" s="6">
        <f>VLOOKUP(E211,$O$12:Q221,3,0)</f>
        <v>375000</v>
      </c>
      <c r="I211" s="6">
        <f t="shared" si="19"/>
        <v>384375000</v>
      </c>
      <c r="J211" s="12">
        <f t="shared" si="20"/>
        <v>76875000</v>
      </c>
      <c r="K211" s="6">
        <f t="shared" si="21"/>
        <v>307500000</v>
      </c>
      <c r="L211" s="6" t="str">
        <f t="shared" si="22"/>
        <v>Penjualan Massal</v>
      </c>
      <c r="M211" s="6" t="str">
        <f t="shared" si="23"/>
        <v>Truk</v>
      </c>
    </row>
    <row r="212" spans="1:13" x14ac:dyDescent="0.25">
      <c r="A212" s="4">
        <v>208</v>
      </c>
      <c r="B212" s="3">
        <v>43322</v>
      </c>
      <c r="C212" s="4" t="s">
        <v>12</v>
      </c>
      <c r="D212" s="4" t="str">
        <f t="shared" si="18"/>
        <v>Toko Nofri</v>
      </c>
      <c r="E212" s="4" t="s">
        <v>20</v>
      </c>
      <c r="F212" s="4" t="str">
        <f>VLOOKUP(E212,$O$12:Q222,2,0)</f>
        <v>Besi 5 Meter</v>
      </c>
      <c r="G212" s="11">
        <v>582</v>
      </c>
      <c r="H212" s="6">
        <f>VLOOKUP(E212,$O$12:Q222,3,0)</f>
        <v>200000</v>
      </c>
      <c r="I212" s="6">
        <f t="shared" si="19"/>
        <v>116400000</v>
      </c>
      <c r="J212" s="12">
        <f t="shared" si="20"/>
        <v>23280000</v>
      </c>
      <c r="K212" s="6">
        <f t="shared" si="21"/>
        <v>93120000</v>
      </c>
      <c r="L212" s="6" t="str">
        <f t="shared" si="22"/>
        <v>Penjualan Massal</v>
      </c>
      <c r="M212" s="6" t="str">
        <f t="shared" si="23"/>
        <v>Truk</v>
      </c>
    </row>
    <row r="213" spans="1:13" x14ac:dyDescent="0.25">
      <c r="A213" s="4">
        <v>209</v>
      </c>
      <c r="B213" s="3">
        <v>43322</v>
      </c>
      <c r="C213" s="4" t="s">
        <v>13</v>
      </c>
      <c r="D213" s="4" t="str">
        <f t="shared" si="18"/>
        <v>Toko Central</v>
      </c>
      <c r="E213" s="4" t="s">
        <v>23</v>
      </c>
      <c r="F213" s="4" t="str">
        <f>VLOOKUP(E213,$O$12:Q223,2,0)</f>
        <v>Pipa 10 Meter</v>
      </c>
      <c r="G213" s="11">
        <v>1417</v>
      </c>
      <c r="H213" s="6">
        <f>VLOOKUP(E213,$O$12:Q223,3,0)</f>
        <v>185000</v>
      </c>
      <c r="I213" s="6">
        <f t="shared" si="19"/>
        <v>262145000</v>
      </c>
      <c r="J213" s="12">
        <f t="shared" si="20"/>
        <v>52429000</v>
      </c>
      <c r="K213" s="6">
        <f t="shared" si="21"/>
        <v>209716000</v>
      </c>
      <c r="L213" s="6" t="str">
        <f t="shared" si="22"/>
        <v>Penjualan Massal</v>
      </c>
      <c r="M213" s="6" t="str">
        <f t="shared" si="23"/>
        <v>Truk</v>
      </c>
    </row>
    <row r="214" spans="1:13" x14ac:dyDescent="0.25">
      <c r="A214" s="4">
        <v>210</v>
      </c>
      <c r="B214" s="3">
        <v>43322</v>
      </c>
      <c r="C214" s="4" t="s">
        <v>16</v>
      </c>
      <c r="D214" s="4" t="str">
        <f t="shared" si="18"/>
        <v>Toko Anton</v>
      </c>
      <c r="E214" s="4" t="s">
        <v>22</v>
      </c>
      <c r="F214" s="4" t="str">
        <f>VLOOKUP(E214,$O$12:Q224,2,0)</f>
        <v>Pipa 5 Meter</v>
      </c>
      <c r="G214" s="11">
        <v>420</v>
      </c>
      <c r="H214" s="6">
        <f>VLOOKUP(E214,$O$12:Q224,3,0)</f>
        <v>100000</v>
      </c>
      <c r="I214" s="6">
        <f t="shared" si="19"/>
        <v>42000000</v>
      </c>
      <c r="J214" s="12">
        <f t="shared" si="20"/>
        <v>4200000</v>
      </c>
      <c r="K214" s="6">
        <f t="shared" si="21"/>
        <v>37800000</v>
      </c>
      <c r="L214" s="6" t="str">
        <f t="shared" si="22"/>
        <v>Penjualan Massal</v>
      </c>
      <c r="M214" s="6" t="str">
        <f t="shared" si="23"/>
        <v>Truk</v>
      </c>
    </row>
    <row r="215" spans="1:13" x14ac:dyDescent="0.25">
      <c r="A215" s="4">
        <v>211</v>
      </c>
      <c r="B215" s="3">
        <v>43322</v>
      </c>
      <c r="C215" s="4" t="s">
        <v>12</v>
      </c>
      <c r="D215" s="4" t="str">
        <f t="shared" si="18"/>
        <v>Toko Nofri</v>
      </c>
      <c r="E215" s="4" t="s">
        <v>20</v>
      </c>
      <c r="F215" s="4" t="str">
        <f>VLOOKUP(E215,$O$12:Q225,2,0)</f>
        <v>Besi 5 Meter</v>
      </c>
      <c r="G215" s="11">
        <v>873</v>
      </c>
      <c r="H215" s="6">
        <f>VLOOKUP(E215,$O$12:Q225,3,0)</f>
        <v>200000</v>
      </c>
      <c r="I215" s="6">
        <f t="shared" si="19"/>
        <v>174600000</v>
      </c>
      <c r="J215" s="12">
        <f t="shared" si="20"/>
        <v>34920000</v>
      </c>
      <c r="K215" s="6">
        <f t="shared" si="21"/>
        <v>139680000</v>
      </c>
      <c r="L215" s="6" t="str">
        <f t="shared" si="22"/>
        <v>Penjualan Massal</v>
      </c>
      <c r="M215" s="6" t="str">
        <f t="shared" si="23"/>
        <v>Truk</v>
      </c>
    </row>
    <row r="216" spans="1:13" x14ac:dyDescent="0.25">
      <c r="A216" s="4">
        <v>212</v>
      </c>
      <c r="B216" s="3">
        <v>43322</v>
      </c>
      <c r="C216" s="4" t="s">
        <v>12</v>
      </c>
      <c r="D216" s="4" t="str">
        <f t="shared" si="18"/>
        <v>Toko Nofri</v>
      </c>
      <c r="E216" s="4" t="s">
        <v>21</v>
      </c>
      <c r="F216" s="4" t="str">
        <f>VLOOKUP(E216,$O$12:Q226,2,0)</f>
        <v>Besi 10 Meter</v>
      </c>
      <c r="G216" s="11">
        <v>3</v>
      </c>
      <c r="H216" s="6">
        <f>VLOOKUP(E216,$O$12:Q226,3,0)</f>
        <v>375000</v>
      </c>
      <c r="I216" s="6">
        <f t="shared" si="19"/>
        <v>1125000</v>
      </c>
      <c r="J216" s="12">
        <f t="shared" si="20"/>
        <v>0</v>
      </c>
      <c r="K216" s="6">
        <f t="shared" si="21"/>
        <v>1125000</v>
      </c>
      <c r="L216" s="6" t="str">
        <f t="shared" si="22"/>
        <v>Penjualan Biasa</v>
      </c>
      <c r="M216" s="6" t="str">
        <f t="shared" si="23"/>
        <v>Mobil Biasa</v>
      </c>
    </row>
    <row r="217" spans="1:13" x14ac:dyDescent="0.25">
      <c r="A217" s="4">
        <v>213</v>
      </c>
      <c r="B217" s="3">
        <v>43322</v>
      </c>
      <c r="C217" s="4" t="s">
        <v>16</v>
      </c>
      <c r="D217" s="4" t="str">
        <f t="shared" si="18"/>
        <v>Toko Anton</v>
      </c>
      <c r="E217" s="4" t="s">
        <v>21</v>
      </c>
      <c r="F217" s="4" t="str">
        <f>VLOOKUP(E217,$O$12:Q227,2,0)</f>
        <v>Besi 10 Meter</v>
      </c>
      <c r="G217" s="11">
        <v>647</v>
      </c>
      <c r="H217" s="6">
        <f>VLOOKUP(E217,$O$12:Q227,3,0)</f>
        <v>375000</v>
      </c>
      <c r="I217" s="6">
        <f t="shared" si="19"/>
        <v>242625000</v>
      </c>
      <c r="J217" s="12">
        <f t="shared" si="20"/>
        <v>48525000</v>
      </c>
      <c r="K217" s="6">
        <f t="shared" si="21"/>
        <v>194100000</v>
      </c>
      <c r="L217" s="6" t="str">
        <f t="shared" si="22"/>
        <v>Penjualan Massal</v>
      </c>
      <c r="M217" s="6" t="str">
        <f t="shared" si="23"/>
        <v>Truk</v>
      </c>
    </row>
    <row r="218" spans="1:13" x14ac:dyDescent="0.25">
      <c r="A218" s="4">
        <v>214</v>
      </c>
      <c r="B218" s="3">
        <v>43322</v>
      </c>
      <c r="C218" s="4" t="s">
        <v>12</v>
      </c>
      <c r="D218" s="4" t="str">
        <f t="shared" si="18"/>
        <v>Toko Nofri</v>
      </c>
      <c r="E218" s="4" t="s">
        <v>22</v>
      </c>
      <c r="F218" s="4" t="str">
        <f>VLOOKUP(E218,$O$12:Q228,2,0)</f>
        <v>Pipa 5 Meter</v>
      </c>
      <c r="G218" s="11">
        <v>1675</v>
      </c>
      <c r="H218" s="6">
        <f>VLOOKUP(E218,$O$12:Q228,3,0)</f>
        <v>100000</v>
      </c>
      <c r="I218" s="6">
        <f t="shared" si="19"/>
        <v>167500000</v>
      </c>
      <c r="J218" s="12">
        <f t="shared" si="20"/>
        <v>33500000</v>
      </c>
      <c r="K218" s="6">
        <f t="shared" si="21"/>
        <v>134000000</v>
      </c>
      <c r="L218" s="6" t="str">
        <f t="shared" si="22"/>
        <v>Penjualan Massal</v>
      </c>
      <c r="M218" s="6" t="str">
        <f t="shared" si="23"/>
        <v>Truk</v>
      </c>
    </row>
    <row r="219" spans="1:13" x14ac:dyDescent="0.25">
      <c r="A219" s="4">
        <v>215</v>
      </c>
      <c r="B219" s="3">
        <v>43322</v>
      </c>
      <c r="C219" s="4" t="s">
        <v>13</v>
      </c>
      <c r="D219" s="4" t="str">
        <f t="shared" si="18"/>
        <v>Toko Central</v>
      </c>
      <c r="E219" s="4" t="s">
        <v>22</v>
      </c>
      <c r="F219" s="4" t="str">
        <f>VLOOKUP(E219,$O$12:Q229,2,0)</f>
        <v>Pipa 5 Meter</v>
      </c>
      <c r="G219" s="11">
        <v>1925</v>
      </c>
      <c r="H219" s="6">
        <f>VLOOKUP(E219,$O$12:Q229,3,0)</f>
        <v>100000</v>
      </c>
      <c r="I219" s="6">
        <f t="shared" si="19"/>
        <v>192500000</v>
      </c>
      <c r="J219" s="12">
        <f t="shared" si="20"/>
        <v>38500000</v>
      </c>
      <c r="K219" s="6">
        <f t="shared" si="21"/>
        <v>154000000</v>
      </c>
      <c r="L219" s="6" t="str">
        <f t="shared" si="22"/>
        <v>Penjualan Massal</v>
      </c>
      <c r="M219" s="6" t="str">
        <f t="shared" si="23"/>
        <v>Truk</v>
      </c>
    </row>
    <row r="220" spans="1:13" x14ac:dyDescent="0.25">
      <c r="A220" s="4">
        <v>216</v>
      </c>
      <c r="B220" s="3">
        <v>43322</v>
      </c>
      <c r="C220" s="4" t="s">
        <v>12</v>
      </c>
      <c r="D220" s="4" t="str">
        <f t="shared" si="18"/>
        <v>Toko Nofri</v>
      </c>
      <c r="E220" s="4" t="s">
        <v>22</v>
      </c>
      <c r="F220" s="4" t="str">
        <f>VLOOKUP(E220,$O$12:Q230,2,0)</f>
        <v>Pipa 5 Meter</v>
      </c>
      <c r="G220" s="11">
        <v>1529</v>
      </c>
      <c r="H220" s="6">
        <f>VLOOKUP(E220,$O$12:Q230,3,0)</f>
        <v>100000</v>
      </c>
      <c r="I220" s="6">
        <f t="shared" si="19"/>
        <v>152900000</v>
      </c>
      <c r="J220" s="12">
        <f t="shared" si="20"/>
        <v>30580000</v>
      </c>
      <c r="K220" s="6">
        <f t="shared" si="21"/>
        <v>122320000</v>
      </c>
      <c r="L220" s="6" t="str">
        <f t="shared" si="22"/>
        <v>Penjualan Massal</v>
      </c>
      <c r="M220" s="6" t="str">
        <f t="shared" si="23"/>
        <v>Truk</v>
      </c>
    </row>
    <row r="221" spans="1:13" x14ac:dyDescent="0.25">
      <c r="A221" s="4">
        <v>217</v>
      </c>
      <c r="B221" s="3">
        <v>43322</v>
      </c>
      <c r="C221" s="4" t="s">
        <v>16</v>
      </c>
      <c r="D221" s="4" t="str">
        <f t="shared" si="18"/>
        <v>Toko Anton</v>
      </c>
      <c r="E221" s="4" t="s">
        <v>21</v>
      </c>
      <c r="F221" s="4" t="str">
        <f>VLOOKUP(E221,$O$12:Q231,2,0)</f>
        <v>Besi 10 Meter</v>
      </c>
      <c r="G221" s="11">
        <v>1775</v>
      </c>
      <c r="H221" s="6">
        <f>VLOOKUP(E221,$O$12:Q231,3,0)</f>
        <v>375000</v>
      </c>
      <c r="I221" s="6">
        <f t="shared" si="19"/>
        <v>665625000</v>
      </c>
      <c r="J221" s="12">
        <f t="shared" si="20"/>
        <v>133125000</v>
      </c>
      <c r="K221" s="6">
        <f t="shared" si="21"/>
        <v>532500000</v>
      </c>
      <c r="L221" s="6" t="str">
        <f t="shared" si="22"/>
        <v>Penjualan Massal</v>
      </c>
      <c r="M221" s="6" t="str">
        <f t="shared" si="23"/>
        <v>Truk</v>
      </c>
    </row>
    <row r="222" spans="1:13" x14ac:dyDescent="0.25">
      <c r="A222" s="4">
        <v>218</v>
      </c>
      <c r="B222" s="3">
        <v>43322</v>
      </c>
      <c r="C222" s="4" t="s">
        <v>13</v>
      </c>
      <c r="D222" s="4" t="str">
        <f t="shared" si="18"/>
        <v>Toko Central</v>
      </c>
      <c r="E222" s="4" t="s">
        <v>23</v>
      </c>
      <c r="F222" s="4" t="str">
        <f>VLOOKUP(E222,$O$12:Q232,2,0)</f>
        <v>Pipa 10 Meter</v>
      </c>
      <c r="G222" s="11">
        <v>1530</v>
      </c>
      <c r="H222" s="6">
        <f>VLOOKUP(E222,$O$12:Q232,3,0)</f>
        <v>185000</v>
      </c>
      <c r="I222" s="6">
        <f t="shared" si="19"/>
        <v>283050000</v>
      </c>
      <c r="J222" s="12">
        <f t="shared" si="20"/>
        <v>56610000</v>
      </c>
      <c r="K222" s="6">
        <f t="shared" si="21"/>
        <v>226440000</v>
      </c>
      <c r="L222" s="6" t="str">
        <f t="shared" si="22"/>
        <v>Penjualan Massal</v>
      </c>
      <c r="M222" s="6" t="str">
        <f t="shared" si="23"/>
        <v>Truk</v>
      </c>
    </row>
    <row r="223" spans="1:13" x14ac:dyDescent="0.25">
      <c r="A223" s="4">
        <v>219</v>
      </c>
      <c r="B223" s="3">
        <v>43322</v>
      </c>
      <c r="C223" s="4" t="s">
        <v>13</v>
      </c>
      <c r="D223" s="4" t="str">
        <f t="shared" si="18"/>
        <v>Toko Central</v>
      </c>
      <c r="E223" s="4" t="s">
        <v>22</v>
      </c>
      <c r="F223" s="4" t="str">
        <f>VLOOKUP(E223,$O$12:Q233,2,0)</f>
        <v>Pipa 5 Meter</v>
      </c>
      <c r="G223" s="11">
        <v>114</v>
      </c>
      <c r="H223" s="6">
        <f>VLOOKUP(E223,$O$12:Q233,3,0)</f>
        <v>100000</v>
      </c>
      <c r="I223" s="6">
        <f t="shared" si="19"/>
        <v>11400000</v>
      </c>
      <c r="J223" s="12">
        <f t="shared" si="20"/>
        <v>0</v>
      </c>
      <c r="K223" s="6">
        <f t="shared" si="21"/>
        <v>11400000</v>
      </c>
      <c r="L223" s="6" t="str">
        <f t="shared" si="22"/>
        <v>Penjualan Biasa</v>
      </c>
      <c r="M223" s="6" t="str">
        <f t="shared" si="23"/>
        <v>Mobil Biasa</v>
      </c>
    </row>
    <row r="224" spans="1:13" x14ac:dyDescent="0.25">
      <c r="A224" s="4">
        <v>220</v>
      </c>
      <c r="B224" s="3">
        <v>43322</v>
      </c>
      <c r="C224" s="4" t="s">
        <v>16</v>
      </c>
      <c r="D224" s="4" t="str">
        <f t="shared" si="18"/>
        <v>Toko Anton</v>
      </c>
      <c r="E224" s="4" t="s">
        <v>23</v>
      </c>
      <c r="F224" s="4" t="str">
        <f>VLOOKUP(E224,$O$12:Q234,2,0)</f>
        <v>Pipa 10 Meter</v>
      </c>
      <c r="G224" s="11">
        <v>1925</v>
      </c>
      <c r="H224" s="6">
        <f>VLOOKUP(E224,$O$12:Q234,3,0)</f>
        <v>185000</v>
      </c>
      <c r="I224" s="6">
        <f t="shared" si="19"/>
        <v>356125000</v>
      </c>
      <c r="J224" s="12">
        <f t="shared" si="20"/>
        <v>71225000</v>
      </c>
      <c r="K224" s="6">
        <f t="shared" si="21"/>
        <v>284900000</v>
      </c>
      <c r="L224" s="6" t="str">
        <f t="shared" si="22"/>
        <v>Penjualan Massal</v>
      </c>
      <c r="M224" s="6" t="str">
        <f t="shared" si="23"/>
        <v>Truk</v>
      </c>
    </row>
    <row r="225" spans="1:13" x14ac:dyDescent="0.25">
      <c r="A225" s="4">
        <v>221</v>
      </c>
      <c r="B225" s="3">
        <v>43322</v>
      </c>
      <c r="C225" s="4" t="s">
        <v>12</v>
      </c>
      <c r="D225" s="4" t="str">
        <f t="shared" si="18"/>
        <v>Toko Nofri</v>
      </c>
      <c r="E225" s="4" t="s">
        <v>23</v>
      </c>
      <c r="F225" s="4" t="str">
        <f>VLOOKUP(E225,$O$12:Q235,2,0)</f>
        <v>Pipa 10 Meter</v>
      </c>
      <c r="G225" s="11">
        <v>1068</v>
      </c>
      <c r="H225" s="6">
        <f>VLOOKUP(E225,$O$12:Q235,3,0)</f>
        <v>185000</v>
      </c>
      <c r="I225" s="6">
        <f t="shared" si="19"/>
        <v>197580000</v>
      </c>
      <c r="J225" s="12">
        <f t="shared" si="20"/>
        <v>39516000</v>
      </c>
      <c r="K225" s="6">
        <f t="shared" si="21"/>
        <v>158064000</v>
      </c>
      <c r="L225" s="6" t="str">
        <f t="shared" si="22"/>
        <v>Penjualan Massal</v>
      </c>
      <c r="M225" s="6" t="str">
        <f t="shared" si="23"/>
        <v>Truk</v>
      </c>
    </row>
    <row r="226" spans="1:13" x14ac:dyDescent="0.25">
      <c r="A226" s="4">
        <v>222</v>
      </c>
      <c r="B226" s="3">
        <v>43322</v>
      </c>
      <c r="C226" s="4" t="s">
        <v>16</v>
      </c>
      <c r="D226" s="4" t="str">
        <f t="shared" si="18"/>
        <v>Toko Anton</v>
      </c>
      <c r="E226" s="4" t="s">
        <v>23</v>
      </c>
      <c r="F226" s="4" t="str">
        <f>VLOOKUP(E226,$O$12:Q236,2,0)</f>
        <v>Pipa 10 Meter</v>
      </c>
      <c r="G226" s="11">
        <v>934</v>
      </c>
      <c r="H226" s="6">
        <f>VLOOKUP(E226,$O$12:Q236,3,0)</f>
        <v>185000</v>
      </c>
      <c r="I226" s="6">
        <f t="shared" si="19"/>
        <v>172790000</v>
      </c>
      <c r="J226" s="12">
        <f t="shared" si="20"/>
        <v>34558000</v>
      </c>
      <c r="K226" s="6">
        <f t="shared" si="21"/>
        <v>138232000</v>
      </c>
      <c r="L226" s="6" t="str">
        <f t="shared" si="22"/>
        <v>Penjualan Massal</v>
      </c>
      <c r="M226" s="6" t="str">
        <f t="shared" si="23"/>
        <v>Truk</v>
      </c>
    </row>
    <row r="227" spans="1:13" x14ac:dyDescent="0.25">
      <c r="A227" s="4">
        <v>223</v>
      </c>
      <c r="B227" s="3">
        <v>43322</v>
      </c>
      <c r="C227" s="4" t="s">
        <v>12</v>
      </c>
      <c r="D227" s="4" t="str">
        <f t="shared" si="18"/>
        <v>Toko Nofri</v>
      </c>
      <c r="E227" s="4" t="s">
        <v>21</v>
      </c>
      <c r="F227" s="4" t="str">
        <f>VLOOKUP(E227,$O$12:Q237,2,0)</f>
        <v>Besi 10 Meter</v>
      </c>
      <c r="G227" s="11">
        <v>1788</v>
      </c>
      <c r="H227" s="6">
        <f>VLOOKUP(E227,$O$12:Q237,3,0)</f>
        <v>375000</v>
      </c>
      <c r="I227" s="6">
        <f t="shared" si="19"/>
        <v>670500000</v>
      </c>
      <c r="J227" s="12">
        <f t="shared" si="20"/>
        <v>134100000</v>
      </c>
      <c r="K227" s="6">
        <f t="shared" si="21"/>
        <v>536400000</v>
      </c>
      <c r="L227" s="6" t="str">
        <f t="shared" si="22"/>
        <v>Penjualan Massal</v>
      </c>
      <c r="M227" s="6" t="str">
        <f t="shared" si="23"/>
        <v>Truk</v>
      </c>
    </row>
    <row r="228" spans="1:13" x14ac:dyDescent="0.25">
      <c r="A228" s="4">
        <v>224</v>
      </c>
      <c r="B228" s="3">
        <v>43322</v>
      </c>
      <c r="C228" s="4" t="s">
        <v>13</v>
      </c>
      <c r="D228" s="4" t="str">
        <f t="shared" si="18"/>
        <v>Toko Central</v>
      </c>
      <c r="E228" s="4" t="s">
        <v>21</v>
      </c>
      <c r="F228" s="4" t="str">
        <f>VLOOKUP(E228,$O$12:Q238,2,0)</f>
        <v>Besi 10 Meter</v>
      </c>
      <c r="G228" s="11">
        <v>446</v>
      </c>
      <c r="H228" s="6">
        <f>VLOOKUP(E228,$O$12:Q238,3,0)</f>
        <v>375000</v>
      </c>
      <c r="I228" s="6">
        <f t="shared" si="19"/>
        <v>167250000</v>
      </c>
      <c r="J228" s="12">
        <f t="shared" si="20"/>
        <v>16725000</v>
      </c>
      <c r="K228" s="6">
        <f t="shared" si="21"/>
        <v>150525000</v>
      </c>
      <c r="L228" s="6" t="str">
        <f t="shared" si="22"/>
        <v>Penjualan Massal</v>
      </c>
      <c r="M228" s="6" t="str">
        <f t="shared" si="23"/>
        <v>Truk</v>
      </c>
    </row>
    <row r="229" spans="1:13" x14ac:dyDescent="0.25">
      <c r="A229" s="4">
        <v>225</v>
      </c>
      <c r="B229" s="3">
        <v>43322</v>
      </c>
      <c r="C229" s="4" t="s">
        <v>16</v>
      </c>
      <c r="D229" s="4" t="str">
        <f t="shared" si="18"/>
        <v>Toko Anton</v>
      </c>
      <c r="E229" s="4" t="s">
        <v>22</v>
      </c>
      <c r="F229" s="4" t="str">
        <f>VLOOKUP(E229,$O$12:Q239,2,0)</f>
        <v>Pipa 5 Meter</v>
      </c>
      <c r="G229" s="11">
        <v>1555</v>
      </c>
      <c r="H229" s="6">
        <f>VLOOKUP(E229,$O$12:Q239,3,0)</f>
        <v>100000</v>
      </c>
      <c r="I229" s="6">
        <f t="shared" si="19"/>
        <v>155500000</v>
      </c>
      <c r="J229" s="12">
        <f t="shared" si="20"/>
        <v>31100000</v>
      </c>
      <c r="K229" s="6">
        <f t="shared" si="21"/>
        <v>124400000</v>
      </c>
      <c r="L229" s="6" t="str">
        <f t="shared" si="22"/>
        <v>Penjualan Massal</v>
      </c>
      <c r="M229" s="6" t="str">
        <f t="shared" si="23"/>
        <v>Truk</v>
      </c>
    </row>
    <row r="230" spans="1:13" x14ac:dyDescent="0.25">
      <c r="A230" s="4">
        <v>226</v>
      </c>
      <c r="B230" s="3">
        <v>43322</v>
      </c>
      <c r="C230" s="4" t="s">
        <v>12</v>
      </c>
      <c r="D230" s="4" t="str">
        <f t="shared" si="18"/>
        <v>Toko Nofri</v>
      </c>
      <c r="E230" s="4" t="s">
        <v>21</v>
      </c>
      <c r="F230" s="4" t="str">
        <f>VLOOKUP(E230,$O$12:Q240,2,0)</f>
        <v>Besi 10 Meter</v>
      </c>
      <c r="G230" s="11">
        <v>617</v>
      </c>
      <c r="H230" s="6">
        <f>VLOOKUP(E230,$O$12:Q240,3,0)</f>
        <v>375000</v>
      </c>
      <c r="I230" s="6">
        <f t="shared" si="19"/>
        <v>231375000</v>
      </c>
      <c r="J230" s="12">
        <f t="shared" si="20"/>
        <v>46275000</v>
      </c>
      <c r="K230" s="6">
        <f t="shared" si="21"/>
        <v>185100000</v>
      </c>
      <c r="L230" s="6" t="str">
        <f t="shared" si="22"/>
        <v>Penjualan Massal</v>
      </c>
      <c r="M230" s="6" t="str">
        <f t="shared" si="23"/>
        <v>Truk</v>
      </c>
    </row>
    <row r="231" spans="1:13" x14ac:dyDescent="0.25">
      <c r="A231" s="4">
        <v>227</v>
      </c>
      <c r="B231" s="3">
        <v>43322</v>
      </c>
      <c r="C231" s="4" t="s">
        <v>12</v>
      </c>
      <c r="D231" s="4" t="str">
        <f t="shared" si="18"/>
        <v>Toko Nofri</v>
      </c>
      <c r="E231" s="4" t="s">
        <v>22</v>
      </c>
      <c r="F231" s="4" t="str">
        <f>VLOOKUP(E231,$O$12:Q241,2,0)</f>
        <v>Pipa 5 Meter</v>
      </c>
      <c r="G231" s="11">
        <v>1971</v>
      </c>
      <c r="H231" s="6">
        <f>VLOOKUP(E231,$O$12:Q241,3,0)</f>
        <v>100000</v>
      </c>
      <c r="I231" s="6">
        <f t="shared" si="19"/>
        <v>197100000</v>
      </c>
      <c r="J231" s="12">
        <f t="shared" si="20"/>
        <v>39420000</v>
      </c>
      <c r="K231" s="6">
        <f t="shared" si="21"/>
        <v>157680000</v>
      </c>
      <c r="L231" s="6" t="str">
        <f t="shared" si="22"/>
        <v>Penjualan Massal</v>
      </c>
      <c r="M231" s="6" t="str">
        <f t="shared" si="23"/>
        <v>Truk</v>
      </c>
    </row>
    <row r="232" spans="1:13" x14ac:dyDescent="0.25">
      <c r="A232" s="4">
        <v>228</v>
      </c>
      <c r="B232" s="3">
        <v>43322</v>
      </c>
      <c r="C232" s="4" t="s">
        <v>16</v>
      </c>
      <c r="D232" s="4" t="str">
        <f t="shared" si="18"/>
        <v>Toko Anton</v>
      </c>
      <c r="E232" s="4" t="s">
        <v>23</v>
      </c>
      <c r="F232" s="4" t="str">
        <f>VLOOKUP(E232,$O$12:Q242,2,0)</f>
        <v>Pipa 10 Meter</v>
      </c>
      <c r="G232" s="11">
        <v>59</v>
      </c>
      <c r="H232" s="6">
        <f>VLOOKUP(E232,$O$12:Q242,3,0)</f>
        <v>185000</v>
      </c>
      <c r="I232" s="6">
        <f t="shared" si="19"/>
        <v>10915000</v>
      </c>
      <c r="J232" s="12">
        <f t="shared" si="20"/>
        <v>0</v>
      </c>
      <c r="K232" s="6">
        <f t="shared" si="21"/>
        <v>10915000</v>
      </c>
      <c r="L232" s="6" t="str">
        <f t="shared" si="22"/>
        <v>Penjualan Biasa</v>
      </c>
      <c r="M232" s="6" t="str">
        <f t="shared" si="23"/>
        <v>Mobil Biasa</v>
      </c>
    </row>
    <row r="233" spans="1:13" x14ac:dyDescent="0.25">
      <c r="A233" s="4">
        <v>229</v>
      </c>
      <c r="B233" s="3">
        <v>43322</v>
      </c>
      <c r="C233" s="4" t="s">
        <v>12</v>
      </c>
      <c r="D233" s="4" t="str">
        <f t="shared" si="18"/>
        <v>Toko Nofri</v>
      </c>
      <c r="E233" s="4" t="s">
        <v>23</v>
      </c>
      <c r="F233" s="4" t="str">
        <f>VLOOKUP(E233,$O$12:Q243,2,0)</f>
        <v>Pipa 10 Meter</v>
      </c>
      <c r="G233" s="11">
        <v>1911</v>
      </c>
      <c r="H233" s="6">
        <f>VLOOKUP(E233,$O$12:Q243,3,0)</f>
        <v>185000</v>
      </c>
      <c r="I233" s="6">
        <f t="shared" si="19"/>
        <v>353535000</v>
      </c>
      <c r="J233" s="12">
        <f t="shared" si="20"/>
        <v>70707000</v>
      </c>
      <c r="K233" s="6">
        <f t="shared" si="21"/>
        <v>282828000</v>
      </c>
      <c r="L233" s="6" t="str">
        <f t="shared" si="22"/>
        <v>Penjualan Massal</v>
      </c>
      <c r="M233" s="6" t="str">
        <f t="shared" si="23"/>
        <v>Truk</v>
      </c>
    </row>
    <row r="234" spans="1:13" x14ac:dyDescent="0.25">
      <c r="A234" s="4">
        <v>230</v>
      </c>
      <c r="B234" s="3">
        <v>43322</v>
      </c>
      <c r="C234" s="4" t="s">
        <v>13</v>
      </c>
      <c r="D234" s="4" t="str">
        <f t="shared" si="18"/>
        <v>Toko Central</v>
      </c>
      <c r="E234" s="4" t="s">
        <v>22</v>
      </c>
      <c r="F234" s="4" t="str">
        <f>VLOOKUP(E234,$O$12:Q244,2,0)</f>
        <v>Pipa 5 Meter</v>
      </c>
      <c r="G234" s="11">
        <v>1483</v>
      </c>
      <c r="H234" s="6">
        <f>VLOOKUP(E234,$O$12:Q244,3,0)</f>
        <v>100000</v>
      </c>
      <c r="I234" s="6">
        <f t="shared" si="19"/>
        <v>148300000</v>
      </c>
      <c r="J234" s="12">
        <f t="shared" si="20"/>
        <v>29660000</v>
      </c>
      <c r="K234" s="6">
        <f t="shared" si="21"/>
        <v>118640000</v>
      </c>
      <c r="L234" s="6" t="str">
        <f t="shared" si="22"/>
        <v>Penjualan Massal</v>
      </c>
      <c r="M234" s="6" t="str">
        <f t="shared" si="23"/>
        <v>Truk</v>
      </c>
    </row>
    <row r="235" spans="1:13" x14ac:dyDescent="0.25">
      <c r="A235" s="4">
        <v>231</v>
      </c>
      <c r="B235" s="3">
        <v>43322</v>
      </c>
      <c r="C235" s="4" t="s">
        <v>12</v>
      </c>
      <c r="D235" s="4" t="str">
        <f t="shared" si="18"/>
        <v>Toko Nofri</v>
      </c>
      <c r="E235" s="4" t="s">
        <v>20</v>
      </c>
      <c r="F235" s="4" t="str">
        <f>VLOOKUP(E235,$O$12:Q245,2,0)</f>
        <v>Besi 5 Meter</v>
      </c>
      <c r="G235" s="11">
        <v>1742</v>
      </c>
      <c r="H235" s="6">
        <f>VLOOKUP(E235,$O$12:Q245,3,0)</f>
        <v>200000</v>
      </c>
      <c r="I235" s="6">
        <f t="shared" si="19"/>
        <v>348400000</v>
      </c>
      <c r="J235" s="12">
        <f t="shared" si="20"/>
        <v>69680000</v>
      </c>
      <c r="K235" s="6">
        <f t="shared" si="21"/>
        <v>278720000</v>
      </c>
      <c r="L235" s="6" t="str">
        <f t="shared" si="22"/>
        <v>Penjualan Massal</v>
      </c>
      <c r="M235" s="6" t="str">
        <f t="shared" si="23"/>
        <v>Truk</v>
      </c>
    </row>
    <row r="236" spans="1:13" x14ac:dyDescent="0.25">
      <c r="A236" s="4">
        <v>232</v>
      </c>
      <c r="B236" s="3">
        <v>43322</v>
      </c>
      <c r="C236" s="4" t="s">
        <v>16</v>
      </c>
      <c r="D236" s="4" t="str">
        <f t="shared" si="18"/>
        <v>Toko Anton</v>
      </c>
      <c r="E236" s="4" t="s">
        <v>23</v>
      </c>
      <c r="F236" s="4" t="str">
        <f>VLOOKUP(E236,$O$12:Q246,2,0)</f>
        <v>Pipa 10 Meter</v>
      </c>
      <c r="G236" s="11">
        <v>896</v>
      </c>
      <c r="H236" s="6">
        <f>VLOOKUP(E236,$O$12:Q246,3,0)</f>
        <v>185000</v>
      </c>
      <c r="I236" s="6">
        <f t="shared" si="19"/>
        <v>165760000</v>
      </c>
      <c r="J236" s="12">
        <f t="shared" si="20"/>
        <v>33152000</v>
      </c>
      <c r="K236" s="6">
        <f t="shared" si="21"/>
        <v>132608000</v>
      </c>
      <c r="L236" s="6" t="str">
        <f t="shared" si="22"/>
        <v>Penjualan Massal</v>
      </c>
      <c r="M236" s="6" t="str">
        <f t="shared" si="23"/>
        <v>Truk</v>
      </c>
    </row>
    <row r="237" spans="1:13" x14ac:dyDescent="0.25">
      <c r="A237" s="4">
        <v>233</v>
      </c>
      <c r="B237" s="3">
        <v>43322</v>
      </c>
      <c r="C237" s="4" t="s">
        <v>13</v>
      </c>
      <c r="D237" s="4" t="str">
        <f t="shared" si="18"/>
        <v>Toko Central</v>
      </c>
      <c r="E237" s="4" t="s">
        <v>21</v>
      </c>
      <c r="F237" s="4" t="str">
        <f>VLOOKUP(E237,$O$12:Q247,2,0)</f>
        <v>Besi 10 Meter</v>
      </c>
      <c r="G237" s="11">
        <v>1089</v>
      </c>
      <c r="H237" s="6">
        <f>VLOOKUP(E237,$O$12:Q247,3,0)</f>
        <v>375000</v>
      </c>
      <c r="I237" s="6">
        <f t="shared" si="19"/>
        <v>408375000</v>
      </c>
      <c r="J237" s="12">
        <f t="shared" si="20"/>
        <v>81675000</v>
      </c>
      <c r="K237" s="6">
        <f t="shared" si="21"/>
        <v>326700000</v>
      </c>
      <c r="L237" s="6" t="str">
        <f t="shared" si="22"/>
        <v>Penjualan Massal</v>
      </c>
      <c r="M237" s="6" t="str">
        <f t="shared" si="23"/>
        <v>Truk</v>
      </c>
    </row>
    <row r="238" spans="1:13" x14ac:dyDescent="0.25">
      <c r="A238" s="4">
        <v>234</v>
      </c>
      <c r="B238" s="3">
        <v>43322</v>
      </c>
      <c r="C238" s="4" t="s">
        <v>13</v>
      </c>
      <c r="D238" s="4" t="str">
        <f t="shared" si="18"/>
        <v>Toko Central</v>
      </c>
      <c r="E238" s="4" t="s">
        <v>21</v>
      </c>
      <c r="F238" s="4" t="str">
        <f>VLOOKUP(E238,$O$12:Q248,2,0)</f>
        <v>Besi 10 Meter</v>
      </c>
      <c r="G238" s="11">
        <v>836</v>
      </c>
      <c r="H238" s="6">
        <f>VLOOKUP(E238,$O$12:Q248,3,0)</f>
        <v>375000</v>
      </c>
      <c r="I238" s="6">
        <f t="shared" si="19"/>
        <v>313500000</v>
      </c>
      <c r="J238" s="12">
        <f t="shared" si="20"/>
        <v>62700000</v>
      </c>
      <c r="K238" s="6">
        <f t="shared" si="21"/>
        <v>250800000</v>
      </c>
      <c r="L238" s="6" t="str">
        <f t="shared" si="22"/>
        <v>Penjualan Massal</v>
      </c>
      <c r="M238" s="6" t="str">
        <f t="shared" si="23"/>
        <v>Truk</v>
      </c>
    </row>
    <row r="239" spans="1:13" x14ac:dyDescent="0.25">
      <c r="A239" s="4">
        <v>235</v>
      </c>
      <c r="B239" s="3">
        <v>43322</v>
      </c>
      <c r="C239" s="4" t="s">
        <v>16</v>
      </c>
      <c r="D239" s="4" t="str">
        <f t="shared" si="18"/>
        <v>Toko Anton</v>
      </c>
      <c r="E239" s="4" t="s">
        <v>23</v>
      </c>
      <c r="F239" s="4" t="str">
        <f>VLOOKUP(E239,$O$12:Q249,2,0)</f>
        <v>Pipa 10 Meter</v>
      </c>
      <c r="G239" s="11">
        <v>1241</v>
      </c>
      <c r="H239" s="6">
        <f>VLOOKUP(E239,$O$12:Q249,3,0)</f>
        <v>185000</v>
      </c>
      <c r="I239" s="6">
        <f t="shared" si="19"/>
        <v>229585000</v>
      </c>
      <c r="J239" s="12">
        <f t="shared" si="20"/>
        <v>45917000</v>
      </c>
      <c r="K239" s="6">
        <f t="shared" si="21"/>
        <v>183668000</v>
      </c>
      <c r="L239" s="6" t="str">
        <f t="shared" si="22"/>
        <v>Penjualan Massal</v>
      </c>
      <c r="M239" s="6" t="str">
        <f t="shared" si="23"/>
        <v>Truk</v>
      </c>
    </row>
    <row r="240" spans="1:13" x14ac:dyDescent="0.25">
      <c r="A240" s="4">
        <v>236</v>
      </c>
      <c r="B240" s="3">
        <v>43322</v>
      </c>
      <c r="C240" s="4" t="s">
        <v>12</v>
      </c>
      <c r="D240" s="4" t="str">
        <f t="shared" si="18"/>
        <v>Toko Nofri</v>
      </c>
      <c r="E240" s="4" t="s">
        <v>20</v>
      </c>
      <c r="F240" s="4" t="str">
        <f>VLOOKUP(E240,$O$12:Q250,2,0)</f>
        <v>Besi 5 Meter</v>
      </c>
      <c r="G240" s="11">
        <v>1325</v>
      </c>
      <c r="H240" s="6">
        <f>VLOOKUP(E240,$O$12:Q250,3,0)</f>
        <v>200000</v>
      </c>
      <c r="I240" s="6">
        <f t="shared" si="19"/>
        <v>265000000</v>
      </c>
      <c r="J240" s="12">
        <f t="shared" si="20"/>
        <v>53000000</v>
      </c>
      <c r="K240" s="6">
        <f t="shared" si="21"/>
        <v>212000000</v>
      </c>
      <c r="L240" s="6" t="str">
        <f t="shared" si="22"/>
        <v>Penjualan Massal</v>
      </c>
      <c r="M240" s="6" t="str">
        <f t="shared" si="23"/>
        <v>Truk</v>
      </c>
    </row>
    <row r="241" spans="1:13" x14ac:dyDescent="0.25">
      <c r="A241" s="4">
        <v>237</v>
      </c>
      <c r="B241" s="3">
        <v>43322</v>
      </c>
      <c r="C241" s="4" t="s">
        <v>16</v>
      </c>
      <c r="D241" s="4" t="str">
        <f t="shared" si="18"/>
        <v>Toko Anton</v>
      </c>
      <c r="E241" s="4" t="s">
        <v>21</v>
      </c>
      <c r="F241" s="4" t="str">
        <f>VLOOKUP(E241,$O$12:Q251,2,0)</f>
        <v>Besi 10 Meter</v>
      </c>
      <c r="G241" s="11">
        <v>1610</v>
      </c>
      <c r="H241" s="6">
        <f>VLOOKUP(E241,$O$12:Q251,3,0)</f>
        <v>375000</v>
      </c>
      <c r="I241" s="6">
        <f t="shared" si="19"/>
        <v>603750000</v>
      </c>
      <c r="J241" s="12">
        <f t="shared" si="20"/>
        <v>120750000</v>
      </c>
      <c r="K241" s="6">
        <f t="shared" si="21"/>
        <v>483000000</v>
      </c>
      <c r="L241" s="6" t="str">
        <f t="shared" si="22"/>
        <v>Penjualan Massal</v>
      </c>
      <c r="M241" s="6" t="str">
        <f t="shared" si="23"/>
        <v>Truk</v>
      </c>
    </row>
    <row r="242" spans="1:13" x14ac:dyDescent="0.25">
      <c r="A242" s="4">
        <v>238</v>
      </c>
      <c r="B242" s="3">
        <v>43322</v>
      </c>
      <c r="C242" s="4" t="s">
        <v>12</v>
      </c>
      <c r="D242" s="4" t="str">
        <f t="shared" si="18"/>
        <v>Toko Nofri</v>
      </c>
      <c r="E242" s="4" t="s">
        <v>21</v>
      </c>
      <c r="F242" s="4" t="str">
        <f>VLOOKUP(E242,$O$12:Q252,2,0)</f>
        <v>Besi 10 Meter</v>
      </c>
      <c r="G242" s="11">
        <v>41</v>
      </c>
      <c r="H242" s="6">
        <f>VLOOKUP(E242,$O$12:Q252,3,0)</f>
        <v>375000</v>
      </c>
      <c r="I242" s="6">
        <f t="shared" si="19"/>
        <v>15375000</v>
      </c>
      <c r="J242" s="12">
        <f t="shared" si="20"/>
        <v>0</v>
      </c>
      <c r="K242" s="6">
        <f t="shared" si="21"/>
        <v>15375000</v>
      </c>
      <c r="L242" s="6" t="str">
        <f t="shared" si="22"/>
        <v>Penjualan Biasa</v>
      </c>
      <c r="M242" s="6" t="str">
        <f t="shared" si="23"/>
        <v>Mobil Biasa</v>
      </c>
    </row>
    <row r="243" spans="1:13" x14ac:dyDescent="0.25">
      <c r="A243" s="4">
        <v>239</v>
      </c>
      <c r="B243" s="3">
        <v>43322</v>
      </c>
      <c r="C243" s="4" t="s">
        <v>13</v>
      </c>
      <c r="D243" s="4" t="str">
        <f t="shared" si="18"/>
        <v>Toko Central</v>
      </c>
      <c r="E243" s="4" t="s">
        <v>21</v>
      </c>
      <c r="F243" s="4" t="str">
        <f>VLOOKUP(E243,$O$12:Q253,2,0)</f>
        <v>Besi 10 Meter</v>
      </c>
      <c r="G243" s="11">
        <v>1935</v>
      </c>
      <c r="H243" s="6">
        <f>VLOOKUP(E243,$O$12:Q253,3,0)</f>
        <v>375000</v>
      </c>
      <c r="I243" s="6">
        <f t="shared" si="19"/>
        <v>725625000</v>
      </c>
      <c r="J243" s="12">
        <f t="shared" si="20"/>
        <v>145125000</v>
      </c>
      <c r="K243" s="6">
        <f t="shared" si="21"/>
        <v>580500000</v>
      </c>
      <c r="L243" s="6" t="str">
        <f t="shared" si="22"/>
        <v>Penjualan Massal</v>
      </c>
      <c r="M243" s="6" t="str">
        <f t="shared" si="23"/>
        <v>Truk</v>
      </c>
    </row>
    <row r="244" spans="1:13" x14ac:dyDescent="0.25">
      <c r="A244" s="4">
        <v>240</v>
      </c>
      <c r="B244" s="3">
        <v>43322</v>
      </c>
      <c r="C244" s="4" t="s">
        <v>16</v>
      </c>
      <c r="D244" s="4" t="str">
        <f t="shared" si="18"/>
        <v>Toko Anton</v>
      </c>
      <c r="E244" s="4" t="s">
        <v>20</v>
      </c>
      <c r="F244" s="4" t="str">
        <f>VLOOKUP(E244,$O$12:Q254,2,0)</f>
        <v>Besi 5 Meter</v>
      </c>
      <c r="G244" s="11">
        <v>902</v>
      </c>
      <c r="H244" s="6">
        <f>VLOOKUP(E244,$O$12:Q254,3,0)</f>
        <v>200000</v>
      </c>
      <c r="I244" s="6">
        <f t="shared" si="19"/>
        <v>180400000</v>
      </c>
      <c r="J244" s="12">
        <f t="shared" si="20"/>
        <v>36080000</v>
      </c>
      <c r="K244" s="6">
        <f t="shared" si="21"/>
        <v>144320000</v>
      </c>
      <c r="L244" s="6" t="str">
        <f t="shared" si="22"/>
        <v>Penjualan Massal</v>
      </c>
      <c r="M244" s="6" t="str">
        <f t="shared" si="23"/>
        <v>Truk</v>
      </c>
    </row>
    <row r="245" spans="1:13" x14ac:dyDescent="0.25">
      <c r="A245" s="4">
        <v>241</v>
      </c>
      <c r="B245" s="3">
        <v>43322</v>
      </c>
      <c r="C245" s="4" t="s">
        <v>12</v>
      </c>
      <c r="D245" s="4" t="str">
        <f t="shared" si="18"/>
        <v>Toko Nofri</v>
      </c>
      <c r="E245" s="4" t="s">
        <v>21</v>
      </c>
      <c r="F245" s="4" t="str">
        <f>VLOOKUP(E245,$O$12:Q255,2,0)</f>
        <v>Besi 10 Meter</v>
      </c>
      <c r="G245" s="11">
        <v>1167</v>
      </c>
      <c r="H245" s="6">
        <f>VLOOKUP(E245,$O$12:Q255,3,0)</f>
        <v>375000</v>
      </c>
      <c r="I245" s="6">
        <f t="shared" si="19"/>
        <v>437625000</v>
      </c>
      <c r="J245" s="12">
        <f t="shared" si="20"/>
        <v>87525000</v>
      </c>
      <c r="K245" s="6">
        <f t="shared" si="21"/>
        <v>350100000</v>
      </c>
      <c r="L245" s="6" t="str">
        <f t="shared" si="22"/>
        <v>Penjualan Massal</v>
      </c>
      <c r="M245" s="6" t="str">
        <f t="shared" si="23"/>
        <v>Truk</v>
      </c>
    </row>
    <row r="246" spans="1:13" x14ac:dyDescent="0.25">
      <c r="A246" s="4">
        <v>242</v>
      </c>
      <c r="B246" s="3">
        <v>43322</v>
      </c>
      <c r="C246" s="4" t="s">
        <v>12</v>
      </c>
      <c r="D246" s="4" t="str">
        <f t="shared" si="18"/>
        <v>Toko Nofri</v>
      </c>
      <c r="E246" s="4" t="s">
        <v>21</v>
      </c>
      <c r="F246" s="4" t="str">
        <f>VLOOKUP(E246,$O$12:Q256,2,0)</f>
        <v>Besi 10 Meter</v>
      </c>
      <c r="G246" s="11">
        <v>1997</v>
      </c>
      <c r="H246" s="6">
        <f>VLOOKUP(E246,$O$12:Q256,3,0)</f>
        <v>375000</v>
      </c>
      <c r="I246" s="6">
        <f t="shared" si="19"/>
        <v>748875000</v>
      </c>
      <c r="J246" s="12">
        <f t="shared" si="20"/>
        <v>149775000</v>
      </c>
      <c r="K246" s="6">
        <f t="shared" si="21"/>
        <v>599100000</v>
      </c>
      <c r="L246" s="6" t="str">
        <f t="shared" si="22"/>
        <v>Penjualan Massal</v>
      </c>
      <c r="M246" s="6" t="str">
        <f t="shared" si="23"/>
        <v>Truk</v>
      </c>
    </row>
    <row r="247" spans="1:13" x14ac:dyDescent="0.25">
      <c r="A247" s="4">
        <v>243</v>
      </c>
      <c r="B247" s="3">
        <v>43322</v>
      </c>
      <c r="C247" s="4" t="s">
        <v>16</v>
      </c>
      <c r="D247" s="4" t="str">
        <f t="shared" si="18"/>
        <v>Toko Anton</v>
      </c>
      <c r="E247" s="4" t="s">
        <v>23</v>
      </c>
      <c r="F247" s="4" t="str">
        <f>VLOOKUP(E247,$O$12:Q257,2,0)</f>
        <v>Pipa 10 Meter</v>
      </c>
      <c r="G247" s="11">
        <v>179</v>
      </c>
      <c r="H247" s="6">
        <f>VLOOKUP(E247,$O$12:Q257,3,0)</f>
        <v>185000</v>
      </c>
      <c r="I247" s="6">
        <f t="shared" si="19"/>
        <v>33115000</v>
      </c>
      <c r="J247" s="12">
        <f t="shared" si="20"/>
        <v>0</v>
      </c>
      <c r="K247" s="6">
        <f t="shared" si="21"/>
        <v>33115000</v>
      </c>
      <c r="L247" s="6" t="str">
        <f t="shared" si="22"/>
        <v>Penjualan Biasa</v>
      </c>
      <c r="M247" s="6" t="str">
        <f t="shared" si="23"/>
        <v>Mobil Biasa</v>
      </c>
    </row>
    <row r="248" spans="1:13" x14ac:dyDescent="0.25">
      <c r="A248" s="4">
        <v>244</v>
      </c>
      <c r="B248" s="3">
        <v>43322</v>
      </c>
      <c r="C248" s="4" t="s">
        <v>12</v>
      </c>
      <c r="D248" s="4" t="str">
        <f t="shared" si="18"/>
        <v>Toko Nofri</v>
      </c>
      <c r="E248" s="4" t="s">
        <v>22</v>
      </c>
      <c r="F248" s="4" t="str">
        <f>VLOOKUP(E248,$O$12:Q258,2,0)</f>
        <v>Pipa 5 Meter</v>
      </c>
      <c r="G248" s="11">
        <v>122</v>
      </c>
      <c r="H248" s="6">
        <f>VLOOKUP(E248,$O$12:Q258,3,0)</f>
        <v>100000</v>
      </c>
      <c r="I248" s="6">
        <f t="shared" si="19"/>
        <v>12200000</v>
      </c>
      <c r="J248" s="12">
        <f t="shared" si="20"/>
        <v>0</v>
      </c>
      <c r="K248" s="6">
        <f t="shared" si="21"/>
        <v>12200000</v>
      </c>
      <c r="L248" s="6" t="str">
        <f t="shared" si="22"/>
        <v>Penjualan Biasa</v>
      </c>
      <c r="M248" s="6" t="str">
        <f t="shared" si="23"/>
        <v>Mobil Biasa</v>
      </c>
    </row>
    <row r="249" spans="1:13" x14ac:dyDescent="0.25">
      <c r="A249" s="4">
        <v>245</v>
      </c>
      <c r="B249" s="3">
        <v>43322</v>
      </c>
      <c r="C249" s="4" t="s">
        <v>13</v>
      </c>
      <c r="D249" s="4" t="str">
        <f t="shared" si="18"/>
        <v>Toko Central</v>
      </c>
      <c r="E249" s="4" t="s">
        <v>21</v>
      </c>
      <c r="F249" s="4" t="str">
        <f>VLOOKUP(E249,$O$12:Q259,2,0)</f>
        <v>Besi 10 Meter</v>
      </c>
      <c r="G249" s="11">
        <v>1155</v>
      </c>
      <c r="H249" s="6">
        <f>VLOOKUP(E249,$O$12:Q259,3,0)</f>
        <v>375000</v>
      </c>
      <c r="I249" s="6">
        <f t="shared" si="19"/>
        <v>433125000</v>
      </c>
      <c r="J249" s="12">
        <f t="shared" si="20"/>
        <v>86625000</v>
      </c>
      <c r="K249" s="6">
        <f t="shared" si="21"/>
        <v>346500000</v>
      </c>
      <c r="L249" s="6" t="str">
        <f t="shared" si="22"/>
        <v>Penjualan Massal</v>
      </c>
      <c r="M249" s="6" t="str">
        <f t="shared" si="23"/>
        <v>Truk</v>
      </c>
    </row>
    <row r="250" spans="1:13" x14ac:dyDescent="0.25">
      <c r="A250" s="4">
        <v>246</v>
      </c>
      <c r="B250" s="3">
        <v>43322</v>
      </c>
      <c r="C250" s="4" t="s">
        <v>12</v>
      </c>
      <c r="D250" s="4" t="str">
        <f t="shared" si="18"/>
        <v>Toko Nofri</v>
      </c>
      <c r="E250" s="4" t="s">
        <v>23</v>
      </c>
      <c r="F250" s="4" t="str">
        <f>VLOOKUP(E250,$O$12:Q260,2,0)</f>
        <v>Pipa 10 Meter</v>
      </c>
      <c r="G250" s="11">
        <v>935</v>
      </c>
      <c r="H250" s="6">
        <f>VLOOKUP(E250,$O$12:Q260,3,0)</f>
        <v>185000</v>
      </c>
      <c r="I250" s="6">
        <f t="shared" si="19"/>
        <v>172975000</v>
      </c>
      <c r="J250" s="12">
        <f t="shared" si="20"/>
        <v>34595000</v>
      </c>
      <c r="K250" s="6">
        <f t="shared" si="21"/>
        <v>138380000</v>
      </c>
      <c r="L250" s="6" t="str">
        <f t="shared" si="22"/>
        <v>Penjualan Massal</v>
      </c>
      <c r="M250" s="6" t="str">
        <f t="shared" si="23"/>
        <v>Truk</v>
      </c>
    </row>
    <row r="251" spans="1:13" x14ac:dyDescent="0.25">
      <c r="A251" s="4">
        <v>247</v>
      </c>
      <c r="B251" s="3">
        <v>43322</v>
      </c>
      <c r="C251" s="4" t="s">
        <v>16</v>
      </c>
      <c r="D251" s="4" t="str">
        <f t="shared" si="18"/>
        <v>Toko Anton</v>
      </c>
      <c r="E251" s="4" t="s">
        <v>23</v>
      </c>
      <c r="F251" s="4" t="str">
        <f>VLOOKUP(E251,$O$12:Q261,2,0)</f>
        <v>Pipa 10 Meter</v>
      </c>
      <c r="G251" s="11">
        <v>1473</v>
      </c>
      <c r="H251" s="6">
        <f>VLOOKUP(E251,$O$12:Q261,3,0)</f>
        <v>185000</v>
      </c>
      <c r="I251" s="6">
        <f t="shared" si="19"/>
        <v>272505000</v>
      </c>
      <c r="J251" s="12">
        <f t="shared" si="20"/>
        <v>54501000</v>
      </c>
      <c r="K251" s="6">
        <f t="shared" si="21"/>
        <v>218004000</v>
      </c>
      <c r="L251" s="6" t="str">
        <f t="shared" si="22"/>
        <v>Penjualan Massal</v>
      </c>
      <c r="M251" s="6" t="str">
        <f t="shared" si="23"/>
        <v>Truk</v>
      </c>
    </row>
    <row r="252" spans="1:13" x14ac:dyDescent="0.25">
      <c r="A252" s="4">
        <v>248</v>
      </c>
      <c r="B252" s="3">
        <v>43322</v>
      </c>
      <c r="C252" s="4" t="s">
        <v>13</v>
      </c>
      <c r="D252" s="4" t="str">
        <f t="shared" si="18"/>
        <v>Toko Central</v>
      </c>
      <c r="E252" s="4" t="s">
        <v>22</v>
      </c>
      <c r="F252" s="4" t="str">
        <f>VLOOKUP(E252,$O$12:Q262,2,0)</f>
        <v>Pipa 5 Meter</v>
      </c>
      <c r="G252" s="11">
        <v>1809</v>
      </c>
      <c r="H252" s="6">
        <f>VLOOKUP(E252,$O$12:Q262,3,0)</f>
        <v>100000</v>
      </c>
      <c r="I252" s="6">
        <f t="shared" si="19"/>
        <v>180900000</v>
      </c>
      <c r="J252" s="12">
        <f t="shared" si="20"/>
        <v>36180000</v>
      </c>
      <c r="K252" s="6">
        <f t="shared" si="21"/>
        <v>144720000</v>
      </c>
      <c r="L252" s="6" t="str">
        <f t="shared" si="22"/>
        <v>Penjualan Massal</v>
      </c>
      <c r="M252" s="6" t="str">
        <f t="shared" si="23"/>
        <v>Truk</v>
      </c>
    </row>
    <row r="253" spans="1:13" x14ac:dyDescent="0.25">
      <c r="A253" s="4">
        <v>249</v>
      </c>
      <c r="B253" s="3">
        <v>43322</v>
      </c>
      <c r="C253" s="4" t="s">
        <v>13</v>
      </c>
      <c r="D253" s="4" t="str">
        <f t="shared" si="18"/>
        <v>Toko Central</v>
      </c>
      <c r="E253" s="4" t="s">
        <v>20</v>
      </c>
      <c r="F253" s="4" t="str">
        <f>VLOOKUP(E253,$O$12:Q263,2,0)</f>
        <v>Besi 5 Meter</v>
      </c>
      <c r="G253" s="11">
        <v>1813</v>
      </c>
      <c r="H253" s="6">
        <f>VLOOKUP(E253,$O$12:Q263,3,0)</f>
        <v>200000</v>
      </c>
      <c r="I253" s="6">
        <f t="shared" si="19"/>
        <v>362600000</v>
      </c>
      <c r="J253" s="12">
        <f t="shared" si="20"/>
        <v>72520000</v>
      </c>
      <c r="K253" s="6">
        <f t="shared" si="21"/>
        <v>290080000</v>
      </c>
      <c r="L253" s="6" t="str">
        <f t="shared" si="22"/>
        <v>Penjualan Massal</v>
      </c>
      <c r="M253" s="6" t="str">
        <f t="shared" si="23"/>
        <v>Truk</v>
      </c>
    </row>
    <row r="254" spans="1:13" x14ac:dyDescent="0.25">
      <c r="A254" s="4">
        <v>250</v>
      </c>
      <c r="B254" s="3">
        <v>43322</v>
      </c>
      <c r="C254" s="4" t="s">
        <v>12</v>
      </c>
      <c r="D254" s="4" t="str">
        <f t="shared" si="18"/>
        <v>Toko Nofri</v>
      </c>
      <c r="E254" s="4" t="s">
        <v>23</v>
      </c>
      <c r="F254" s="4" t="str">
        <f>VLOOKUP(E254,$O$12:Q264,2,0)</f>
        <v>Pipa 10 Meter</v>
      </c>
      <c r="G254" s="11">
        <v>1962</v>
      </c>
      <c r="H254" s="6">
        <f>VLOOKUP(E254,$O$12:Q264,3,0)</f>
        <v>185000</v>
      </c>
      <c r="I254" s="6">
        <f t="shared" si="19"/>
        <v>362970000</v>
      </c>
      <c r="J254" s="12">
        <f t="shared" si="20"/>
        <v>72594000</v>
      </c>
      <c r="K254" s="6">
        <f t="shared" si="21"/>
        <v>290376000</v>
      </c>
      <c r="L254" s="6" t="str">
        <f t="shared" si="22"/>
        <v>Penjualan Massal</v>
      </c>
      <c r="M254" s="6" t="str">
        <f t="shared" si="23"/>
        <v>Truk</v>
      </c>
    </row>
    <row r="255" spans="1:13" x14ac:dyDescent="0.25">
      <c r="A255" s="4">
        <v>251</v>
      </c>
      <c r="B255" s="3">
        <v>43322</v>
      </c>
      <c r="C255" s="4" t="s">
        <v>16</v>
      </c>
      <c r="D255" s="4" t="str">
        <f t="shared" si="18"/>
        <v>Toko Anton</v>
      </c>
      <c r="E255" s="4" t="s">
        <v>22</v>
      </c>
      <c r="F255" s="4" t="str">
        <f>VLOOKUP(E255,$O$12:Q265,2,0)</f>
        <v>Pipa 5 Meter</v>
      </c>
      <c r="G255" s="11">
        <v>1537</v>
      </c>
      <c r="H255" s="6">
        <f>VLOOKUP(E255,$O$12:Q265,3,0)</f>
        <v>100000</v>
      </c>
      <c r="I255" s="6">
        <f t="shared" si="19"/>
        <v>153700000</v>
      </c>
      <c r="J255" s="12">
        <f t="shared" si="20"/>
        <v>30740000</v>
      </c>
      <c r="K255" s="6">
        <f t="shared" si="21"/>
        <v>122960000</v>
      </c>
      <c r="L255" s="6" t="str">
        <f t="shared" si="22"/>
        <v>Penjualan Massal</v>
      </c>
      <c r="M255" s="6" t="str">
        <f t="shared" si="23"/>
        <v>Truk</v>
      </c>
    </row>
    <row r="256" spans="1:13" x14ac:dyDescent="0.25">
      <c r="A256" s="4">
        <v>252</v>
      </c>
      <c r="B256" s="3">
        <v>43322</v>
      </c>
      <c r="C256" s="4" t="s">
        <v>13</v>
      </c>
      <c r="D256" s="4" t="str">
        <f t="shared" si="18"/>
        <v>Toko Central</v>
      </c>
      <c r="E256" s="4" t="s">
        <v>20</v>
      </c>
      <c r="F256" s="4" t="str">
        <f>VLOOKUP(E256,$O$12:Q266,2,0)</f>
        <v>Besi 5 Meter</v>
      </c>
      <c r="G256" s="11">
        <v>1490</v>
      </c>
      <c r="H256" s="6">
        <f>VLOOKUP(E256,$O$12:Q266,3,0)</f>
        <v>200000</v>
      </c>
      <c r="I256" s="6">
        <f t="shared" si="19"/>
        <v>298000000</v>
      </c>
      <c r="J256" s="12">
        <f t="shared" si="20"/>
        <v>59600000</v>
      </c>
      <c r="K256" s="6">
        <f t="shared" si="21"/>
        <v>238400000</v>
      </c>
      <c r="L256" s="6" t="str">
        <f t="shared" si="22"/>
        <v>Penjualan Massal</v>
      </c>
      <c r="M256" s="6" t="str">
        <f t="shared" si="23"/>
        <v>Truk</v>
      </c>
    </row>
    <row r="257" spans="1:13" x14ac:dyDescent="0.25">
      <c r="A257" s="4">
        <v>253</v>
      </c>
      <c r="B257" s="3">
        <v>43322</v>
      </c>
      <c r="C257" s="4" t="s">
        <v>13</v>
      </c>
      <c r="D257" s="4" t="str">
        <f t="shared" si="18"/>
        <v>Toko Central</v>
      </c>
      <c r="E257" s="4" t="s">
        <v>22</v>
      </c>
      <c r="F257" s="4" t="str">
        <f>VLOOKUP(E257,$O$12:Q267,2,0)</f>
        <v>Pipa 5 Meter</v>
      </c>
      <c r="G257" s="11">
        <v>154</v>
      </c>
      <c r="H257" s="6">
        <f>VLOOKUP(E257,$O$12:Q267,3,0)</f>
        <v>100000</v>
      </c>
      <c r="I257" s="6">
        <f t="shared" si="19"/>
        <v>15400000</v>
      </c>
      <c r="J257" s="12">
        <f t="shared" si="20"/>
        <v>0</v>
      </c>
      <c r="K257" s="6">
        <f t="shared" si="21"/>
        <v>15400000</v>
      </c>
      <c r="L257" s="6" t="str">
        <f t="shared" si="22"/>
        <v>Penjualan Biasa</v>
      </c>
      <c r="M257" s="6" t="str">
        <f t="shared" si="23"/>
        <v>Mobil Biasa</v>
      </c>
    </row>
    <row r="258" spans="1:13" x14ac:dyDescent="0.25">
      <c r="A258" s="4">
        <v>254</v>
      </c>
      <c r="B258" s="3">
        <v>43322</v>
      </c>
      <c r="C258" s="4" t="s">
        <v>16</v>
      </c>
      <c r="D258" s="4" t="str">
        <f t="shared" si="18"/>
        <v>Toko Anton</v>
      </c>
      <c r="E258" s="4" t="s">
        <v>23</v>
      </c>
      <c r="F258" s="4" t="str">
        <f>VLOOKUP(E258,$O$12:Q268,2,0)</f>
        <v>Pipa 10 Meter</v>
      </c>
      <c r="G258" s="11">
        <v>1841</v>
      </c>
      <c r="H258" s="6">
        <f>VLOOKUP(E258,$O$12:Q268,3,0)</f>
        <v>185000</v>
      </c>
      <c r="I258" s="6">
        <f t="shared" si="19"/>
        <v>340585000</v>
      </c>
      <c r="J258" s="12">
        <f t="shared" si="20"/>
        <v>68117000</v>
      </c>
      <c r="K258" s="6">
        <f t="shared" si="21"/>
        <v>272468000</v>
      </c>
      <c r="L258" s="6" t="str">
        <f t="shared" si="22"/>
        <v>Penjualan Massal</v>
      </c>
      <c r="M258" s="6" t="str">
        <f t="shared" si="23"/>
        <v>Truk</v>
      </c>
    </row>
    <row r="259" spans="1:13" x14ac:dyDescent="0.25">
      <c r="A259" s="4">
        <v>255</v>
      </c>
      <c r="B259" s="3">
        <v>43322</v>
      </c>
      <c r="C259" s="4" t="s">
        <v>12</v>
      </c>
      <c r="D259" s="4" t="str">
        <f t="shared" si="18"/>
        <v>Toko Nofri</v>
      </c>
      <c r="E259" s="4" t="s">
        <v>23</v>
      </c>
      <c r="F259" s="4" t="str">
        <f>VLOOKUP(E259,$O$12:Q269,2,0)</f>
        <v>Pipa 10 Meter</v>
      </c>
      <c r="G259" s="11">
        <v>1455</v>
      </c>
      <c r="H259" s="6">
        <f>VLOOKUP(E259,$O$12:Q269,3,0)</f>
        <v>185000</v>
      </c>
      <c r="I259" s="6">
        <f t="shared" si="19"/>
        <v>269175000</v>
      </c>
      <c r="J259" s="12">
        <f t="shared" si="20"/>
        <v>53835000</v>
      </c>
      <c r="K259" s="6">
        <f t="shared" si="21"/>
        <v>215340000</v>
      </c>
      <c r="L259" s="6" t="str">
        <f t="shared" si="22"/>
        <v>Penjualan Massal</v>
      </c>
      <c r="M259" s="6" t="str">
        <f t="shared" si="23"/>
        <v>Truk</v>
      </c>
    </row>
    <row r="260" spans="1:13" x14ac:dyDescent="0.25">
      <c r="A260" s="4">
        <v>256</v>
      </c>
      <c r="B260" s="3">
        <v>43322</v>
      </c>
      <c r="C260" s="4" t="s">
        <v>16</v>
      </c>
      <c r="D260" s="4" t="str">
        <f t="shared" si="18"/>
        <v>Toko Anton</v>
      </c>
      <c r="E260" s="4" t="s">
        <v>23</v>
      </c>
      <c r="F260" s="4" t="str">
        <f>VLOOKUP(E260,$O$12:Q270,2,0)</f>
        <v>Pipa 10 Meter</v>
      </c>
      <c r="G260" s="11">
        <v>1067</v>
      </c>
      <c r="H260" s="6">
        <f>VLOOKUP(E260,$O$12:Q270,3,0)</f>
        <v>185000</v>
      </c>
      <c r="I260" s="6">
        <f t="shared" si="19"/>
        <v>197395000</v>
      </c>
      <c r="J260" s="12">
        <f t="shared" si="20"/>
        <v>39479000</v>
      </c>
      <c r="K260" s="6">
        <f t="shared" si="21"/>
        <v>157916000</v>
      </c>
      <c r="L260" s="6" t="str">
        <f t="shared" si="22"/>
        <v>Penjualan Massal</v>
      </c>
      <c r="M260" s="6" t="str">
        <f t="shared" si="23"/>
        <v>Truk</v>
      </c>
    </row>
    <row r="261" spans="1:13" x14ac:dyDescent="0.25">
      <c r="A261" s="4">
        <v>257</v>
      </c>
      <c r="B261" s="3">
        <v>43322</v>
      </c>
      <c r="C261" s="4" t="s">
        <v>12</v>
      </c>
      <c r="D261" s="4" t="str">
        <f t="shared" si="18"/>
        <v>Toko Nofri</v>
      </c>
      <c r="E261" s="4" t="s">
        <v>23</v>
      </c>
      <c r="F261" s="4" t="str">
        <f>VLOOKUP(E261,$O$12:Q271,2,0)</f>
        <v>Pipa 10 Meter</v>
      </c>
      <c r="G261" s="11">
        <v>1125</v>
      </c>
      <c r="H261" s="6">
        <f>VLOOKUP(E261,$O$12:Q271,3,0)</f>
        <v>185000</v>
      </c>
      <c r="I261" s="6">
        <f t="shared" si="19"/>
        <v>208125000</v>
      </c>
      <c r="J261" s="12">
        <f t="shared" si="20"/>
        <v>41625000</v>
      </c>
      <c r="K261" s="6">
        <f t="shared" si="21"/>
        <v>166500000</v>
      </c>
      <c r="L261" s="6" t="str">
        <f t="shared" si="22"/>
        <v>Penjualan Massal</v>
      </c>
      <c r="M261" s="6" t="str">
        <f t="shared" si="23"/>
        <v>Truk</v>
      </c>
    </row>
    <row r="262" spans="1:13" x14ac:dyDescent="0.25">
      <c r="A262" s="4">
        <v>258</v>
      </c>
      <c r="B262" s="3">
        <v>43322</v>
      </c>
      <c r="C262" s="4" t="s">
        <v>13</v>
      </c>
      <c r="D262" s="4" t="str">
        <f t="shared" ref="D262:D325" si="24">VLOOKUP(C262,$O$6:$P$8,2,0)</f>
        <v>Toko Central</v>
      </c>
      <c r="E262" s="4" t="s">
        <v>20</v>
      </c>
      <c r="F262" s="4" t="str">
        <f>VLOOKUP(E262,$O$12:Q272,2,0)</f>
        <v>Besi 5 Meter</v>
      </c>
      <c r="G262" s="11">
        <v>571</v>
      </c>
      <c r="H262" s="6">
        <f>VLOOKUP(E262,$O$12:Q272,3,0)</f>
        <v>200000</v>
      </c>
      <c r="I262" s="6">
        <f t="shared" ref="I262:I325" si="25">H262*G262</f>
        <v>114200000</v>
      </c>
      <c r="J262" s="12">
        <f t="shared" ref="J262:J325" si="26">IF(G262&gt;500,I262*20%,IF(G262&gt;200,I262*10%,0))</f>
        <v>22840000</v>
      </c>
      <c r="K262" s="6">
        <f t="shared" ref="K262:K325" si="27">I262-J262</f>
        <v>91360000</v>
      </c>
      <c r="L262" s="6" t="str">
        <f t="shared" ref="L262:L325" si="28">IF(G262&lt;200,$P$21,IF(G262&lt;300,$P$20,$P$19))</f>
        <v>Penjualan Massal</v>
      </c>
      <c r="M262" s="6" t="str">
        <f t="shared" ref="M262:M325" si="29">HLOOKUP(L262,$S$4:$U$5,2,0)</f>
        <v>Truk</v>
      </c>
    </row>
    <row r="263" spans="1:13" x14ac:dyDescent="0.25">
      <c r="A263" s="4">
        <v>259</v>
      </c>
      <c r="B263" s="3">
        <v>43322</v>
      </c>
      <c r="C263" s="4" t="s">
        <v>16</v>
      </c>
      <c r="D263" s="4" t="str">
        <f t="shared" si="24"/>
        <v>Toko Anton</v>
      </c>
      <c r="E263" s="4" t="s">
        <v>20</v>
      </c>
      <c r="F263" s="4" t="str">
        <f>VLOOKUP(E263,$O$12:Q273,2,0)</f>
        <v>Besi 5 Meter</v>
      </c>
      <c r="G263" s="11">
        <v>1709</v>
      </c>
      <c r="H263" s="6">
        <f>VLOOKUP(E263,$O$12:Q273,3,0)</f>
        <v>200000</v>
      </c>
      <c r="I263" s="6">
        <f t="shared" si="25"/>
        <v>341800000</v>
      </c>
      <c r="J263" s="12">
        <f t="shared" si="26"/>
        <v>68360000</v>
      </c>
      <c r="K263" s="6">
        <f t="shared" si="27"/>
        <v>273440000</v>
      </c>
      <c r="L263" s="6" t="str">
        <f t="shared" si="28"/>
        <v>Penjualan Massal</v>
      </c>
      <c r="M263" s="6" t="str">
        <f t="shared" si="29"/>
        <v>Truk</v>
      </c>
    </row>
    <row r="264" spans="1:13" x14ac:dyDescent="0.25">
      <c r="A264" s="4">
        <v>260</v>
      </c>
      <c r="B264" s="3">
        <v>43322</v>
      </c>
      <c r="C264" s="4" t="s">
        <v>12</v>
      </c>
      <c r="D264" s="4" t="str">
        <f t="shared" si="24"/>
        <v>Toko Nofri</v>
      </c>
      <c r="E264" s="4" t="s">
        <v>20</v>
      </c>
      <c r="F264" s="4" t="str">
        <f>VLOOKUP(E264,$O$12:Q274,2,0)</f>
        <v>Besi 5 Meter</v>
      </c>
      <c r="G264" s="11">
        <v>819</v>
      </c>
      <c r="H264" s="6">
        <f>VLOOKUP(E264,$O$12:Q274,3,0)</f>
        <v>200000</v>
      </c>
      <c r="I264" s="6">
        <f t="shared" si="25"/>
        <v>163800000</v>
      </c>
      <c r="J264" s="12">
        <f t="shared" si="26"/>
        <v>32760000</v>
      </c>
      <c r="K264" s="6">
        <f t="shared" si="27"/>
        <v>131040000</v>
      </c>
      <c r="L264" s="6" t="str">
        <f t="shared" si="28"/>
        <v>Penjualan Massal</v>
      </c>
      <c r="M264" s="6" t="str">
        <f t="shared" si="29"/>
        <v>Truk</v>
      </c>
    </row>
    <row r="265" spans="1:13" x14ac:dyDescent="0.25">
      <c r="A265" s="4">
        <v>261</v>
      </c>
      <c r="B265" s="3">
        <v>43322</v>
      </c>
      <c r="C265" s="4" t="s">
        <v>12</v>
      </c>
      <c r="D265" s="4" t="str">
        <f t="shared" si="24"/>
        <v>Toko Nofri</v>
      </c>
      <c r="E265" s="4" t="s">
        <v>22</v>
      </c>
      <c r="F265" s="4" t="str">
        <f>VLOOKUP(E265,$O$12:Q275,2,0)</f>
        <v>Pipa 5 Meter</v>
      </c>
      <c r="G265" s="11">
        <v>1599</v>
      </c>
      <c r="H265" s="6">
        <f>VLOOKUP(E265,$O$12:Q275,3,0)</f>
        <v>100000</v>
      </c>
      <c r="I265" s="6">
        <f t="shared" si="25"/>
        <v>159900000</v>
      </c>
      <c r="J265" s="12">
        <f t="shared" si="26"/>
        <v>31980000</v>
      </c>
      <c r="K265" s="6">
        <f t="shared" si="27"/>
        <v>127920000</v>
      </c>
      <c r="L265" s="6" t="str">
        <f t="shared" si="28"/>
        <v>Penjualan Massal</v>
      </c>
      <c r="M265" s="6" t="str">
        <f t="shared" si="29"/>
        <v>Truk</v>
      </c>
    </row>
    <row r="266" spans="1:13" x14ac:dyDescent="0.25">
      <c r="A266" s="4">
        <v>262</v>
      </c>
      <c r="B266" s="3">
        <v>43322</v>
      </c>
      <c r="C266" s="4" t="s">
        <v>16</v>
      </c>
      <c r="D266" s="4" t="str">
        <f t="shared" si="24"/>
        <v>Toko Anton</v>
      </c>
      <c r="E266" s="4" t="s">
        <v>20</v>
      </c>
      <c r="F266" s="4" t="str">
        <f>VLOOKUP(E266,$O$12:Q276,2,0)</f>
        <v>Besi 5 Meter</v>
      </c>
      <c r="G266" s="11">
        <v>1997</v>
      </c>
      <c r="H266" s="6">
        <f>VLOOKUP(E266,$O$12:Q276,3,0)</f>
        <v>200000</v>
      </c>
      <c r="I266" s="6">
        <f t="shared" si="25"/>
        <v>399400000</v>
      </c>
      <c r="J266" s="12">
        <f t="shared" si="26"/>
        <v>79880000</v>
      </c>
      <c r="K266" s="6">
        <f t="shared" si="27"/>
        <v>319520000</v>
      </c>
      <c r="L266" s="6" t="str">
        <f t="shared" si="28"/>
        <v>Penjualan Massal</v>
      </c>
      <c r="M266" s="6" t="str">
        <f t="shared" si="29"/>
        <v>Truk</v>
      </c>
    </row>
    <row r="267" spans="1:13" x14ac:dyDescent="0.25">
      <c r="A267" s="4">
        <v>263</v>
      </c>
      <c r="B267" s="3">
        <v>43322</v>
      </c>
      <c r="C267" s="4" t="s">
        <v>12</v>
      </c>
      <c r="D267" s="4" t="str">
        <f t="shared" si="24"/>
        <v>Toko Nofri</v>
      </c>
      <c r="E267" s="4" t="s">
        <v>23</v>
      </c>
      <c r="F267" s="4" t="str">
        <f>VLOOKUP(E267,$O$12:Q277,2,0)</f>
        <v>Pipa 10 Meter</v>
      </c>
      <c r="G267" s="11">
        <v>1839</v>
      </c>
      <c r="H267" s="6">
        <f>VLOOKUP(E267,$O$12:Q277,3,0)</f>
        <v>185000</v>
      </c>
      <c r="I267" s="6">
        <f t="shared" si="25"/>
        <v>340215000</v>
      </c>
      <c r="J267" s="12">
        <f t="shared" si="26"/>
        <v>68043000</v>
      </c>
      <c r="K267" s="6">
        <f t="shared" si="27"/>
        <v>272172000</v>
      </c>
      <c r="L267" s="6" t="str">
        <f t="shared" si="28"/>
        <v>Penjualan Massal</v>
      </c>
      <c r="M267" s="6" t="str">
        <f t="shared" si="29"/>
        <v>Truk</v>
      </c>
    </row>
    <row r="268" spans="1:13" x14ac:dyDescent="0.25">
      <c r="A268" s="4">
        <v>264</v>
      </c>
      <c r="B268" s="3">
        <v>43322</v>
      </c>
      <c r="C268" s="4" t="s">
        <v>13</v>
      </c>
      <c r="D268" s="4" t="str">
        <f t="shared" si="24"/>
        <v>Toko Central</v>
      </c>
      <c r="E268" s="4" t="s">
        <v>22</v>
      </c>
      <c r="F268" s="4" t="str">
        <f>VLOOKUP(E268,$O$12:Q278,2,0)</f>
        <v>Pipa 5 Meter</v>
      </c>
      <c r="G268" s="11">
        <v>1349</v>
      </c>
      <c r="H268" s="6">
        <f>VLOOKUP(E268,$O$12:Q278,3,0)</f>
        <v>100000</v>
      </c>
      <c r="I268" s="6">
        <f t="shared" si="25"/>
        <v>134900000</v>
      </c>
      <c r="J268" s="12">
        <f t="shared" si="26"/>
        <v>26980000</v>
      </c>
      <c r="K268" s="6">
        <f t="shared" si="27"/>
        <v>107920000</v>
      </c>
      <c r="L268" s="6" t="str">
        <f t="shared" si="28"/>
        <v>Penjualan Massal</v>
      </c>
      <c r="M268" s="6" t="str">
        <f t="shared" si="29"/>
        <v>Truk</v>
      </c>
    </row>
    <row r="269" spans="1:13" x14ac:dyDescent="0.25">
      <c r="A269" s="4">
        <v>265</v>
      </c>
      <c r="B269" s="3">
        <v>43322</v>
      </c>
      <c r="C269" s="4" t="s">
        <v>12</v>
      </c>
      <c r="D269" s="4" t="str">
        <f t="shared" si="24"/>
        <v>Toko Nofri</v>
      </c>
      <c r="E269" s="4" t="s">
        <v>22</v>
      </c>
      <c r="F269" s="4" t="str">
        <f>VLOOKUP(E269,$O$12:Q279,2,0)</f>
        <v>Pipa 5 Meter</v>
      </c>
      <c r="G269" s="11">
        <v>1817</v>
      </c>
      <c r="H269" s="6">
        <f>VLOOKUP(E269,$O$12:Q279,3,0)</f>
        <v>100000</v>
      </c>
      <c r="I269" s="6">
        <f t="shared" si="25"/>
        <v>181700000</v>
      </c>
      <c r="J269" s="12">
        <f t="shared" si="26"/>
        <v>36340000</v>
      </c>
      <c r="K269" s="6">
        <f t="shared" si="27"/>
        <v>145360000</v>
      </c>
      <c r="L269" s="6" t="str">
        <f t="shared" si="28"/>
        <v>Penjualan Massal</v>
      </c>
      <c r="M269" s="6" t="str">
        <f t="shared" si="29"/>
        <v>Truk</v>
      </c>
    </row>
    <row r="270" spans="1:13" x14ac:dyDescent="0.25">
      <c r="A270" s="4">
        <v>266</v>
      </c>
      <c r="B270" s="3">
        <v>43322</v>
      </c>
      <c r="C270" s="4" t="s">
        <v>16</v>
      </c>
      <c r="D270" s="4" t="str">
        <f t="shared" si="24"/>
        <v>Toko Anton</v>
      </c>
      <c r="E270" s="4" t="s">
        <v>23</v>
      </c>
      <c r="F270" s="4" t="str">
        <f>VLOOKUP(E270,$O$12:Q280,2,0)</f>
        <v>Pipa 10 Meter</v>
      </c>
      <c r="G270" s="11">
        <v>1744</v>
      </c>
      <c r="H270" s="6">
        <f>VLOOKUP(E270,$O$12:Q280,3,0)</f>
        <v>185000</v>
      </c>
      <c r="I270" s="6">
        <f t="shared" si="25"/>
        <v>322640000</v>
      </c>
      <c r="J270" s="12">
        <f t="shared" si="26"/>
        <v>64528000</v>
      </c>
      <c r="K270" s="6">
        <f t="shared" si="27"/>
        <v>258112000</v>
      </c>
      <c r="L270" s="6" t="str">
        <f t="shared" si="28"/>
        <v>Penjualan Massal</v>
      </c>
      <c r="M270" s="6" t="str">
        <f t="shared" si="29"/>
        <v>Truk</v>
      </c>
    </row>
    <row r="271" spans="1:13" x14ac:dyDescent="0.25">
      <c r="A271" s="4">
        <v>267</v>
      </c>
      <c r="B271" s="3">
        <v>43322</v>
      </c>
      <c r="C271" s="4" t="s">
        <v>13</v>
      </c>
      <c r="D271" s="4" t="str">
        <f t="shared" si="24"/>
        <v>Toko Central</v>
      </c>
      <c r="E271" s="4" t="s">
        <v>22</v>
      </c>
      <c r="F271" s="4" t="str">
        <f>VLOOKUP(E271,$O$12:Q281,2,0)</f>
        <v>Pipa 5 Meter</v>
      </c>
      <c r="G271" s="11">
        <v>1732</v>
      </c>
      <c r="H271" s="6">
        <f>VLOOKUP(E271,$O$12:Q281,3,0)</f>
        <v>100000</v>
      </c>
      <c r="I271" s="6">
        <f t="shared" si="25"/>
        <v>173200000</v>
      </c>
      <c r="J271" s="12">
        <f t="shared" si="26"/>
        <v>34640000</v>
      </c>
      <c r="K271" s="6">
        <f t="shared" si="27"/>
        <v>138560000</v>
      </c>
      <c r="L271" s="6" t="str">
        <f t="shared" si="28"/>
        <v>Penjualan Massal</v>
      </c>
      <c r="M271" s="6" t="str">
        <f t="shared" si="29"/>
        <v>Truk</v>
      </c>
    </row>
    <row r="272" spans="1:13" x14ac:dyDescent="0.25">
      <c r="A272" s="4">
        <v>268</v>
      </c>
      <c r="B272" s="3">
        <v>43322</v>
      </c>
      <c r="C272" s="4" t="s">
        <v>13</v>
      </c>
      <c r="D272" s="4" t="str">
        <f t="shared" si="24"/>
        <v>Toko Central</v>
      </c>
      <c r="E272" s="4" t="s">
        <v>22</v>
      </c>
      <c r="F272" s="4" t="str">
        <f>VLOOKUP(E272,$O$12:Q282,2,0)</f>
        <v>Pipa 5 Meter</v>
      </c>
      <c r="G272" s="11">
        <v>120</v>
      </c>
      <c r="H272" s="6">
        <f>VLOOKUP(E272,$O$12:Q282,3,0)</f>
        <v>100000</v>
      </c>
      <c r="I272" s="6">
        <f t="shared" si="25"/>
        <v>12000000</v>
      </c>
      <c r="J272" s="12">
        <f t="shared" si="26"/>
        <v>0</v>
      </c>
      <c r="K272" s="6">
        <f t="shared" si="27"/>
        <v>12000000</v>
      </c>
      <c r="L272" s="6" t="str">
        <f t="shared" si="28"/>
        <v>Penjualan Biasa</v>
      </c>
      <c r="M272" s="6" t="str">
        <f t="shared" si="29"/>
        <v>Mobil Biasa</v>
      </c>
    </row>
    <row r="273" spans="1:13" x14ac:dyDescent="0.25">
      <c r="A273" s="4">
        <v>269</v>
      </c>
      <c r="B273" s="3">
        <v>43322</v>
      </c>
      <c r="C273" s="4" t="s">
        <v>16</v>
      </c>
      <c r="D273" s="4" t="str">
        <f t="shared" si="24"/>
        <v>Toko Anton</v>
      </c>
      <c r="E273" s="4" t="s">
        <v>21</v>
      </c>
      <c r="F273" s="4" t="str">
        <f>VLOOKUP(E273,$O$12:Q283,2,0)</f>
        <v>Besi 10 Meter</v>
      </c>
      <c r="G273" s="11">
        <v>1313</v>
      </c>
      <c r="H273" s="6">
        <f>VLOOKUP(E273,$O$12:Q283,3,0)</f>
        <v>375000</v>
      </c>
      <c r="I273" s="6">
        <f t="shared" si="25"/>
        <v>492375000</v>
      </c>
      <c r="J273" s="12">
        <f t="shared" si="26"/>
        <v>98475000</v>
      </c>
      <c r="K273" s="6">
        <f t="shared" si="27"/>
        <v>393900000</v>
      </c>
      <c r="L273" s="6" t="str">
        <f t="shared" si="28"/>
        <v>Penjualan Massal</v>
      </c>
      <c r="M273" s="6" t="str">
        <f t="shared" si="29"/>
        <v>Truk</v>
      </c>
    </row>
    <row r="274" spans="1:13" x14ac:dyDescent="0.25">
      <c r="A274" s="4">
        <v>270</v>
      </c>
      <c r="B274" s="3">
        <v>43322</v>
      </c>
      <c r="C274" s="4" t="s">
        <v>12</v>
      </c>
      <c r="D274" s="4" t="str">
        <f t="shared" si="24"/>
        <v>Toko Nofri</v>
      </c>
      <c r="E274" s="4" t="s">
        <v>21</v>
      </c>
      <c r="F274" s="4" t="str">
        <f>VLOOKUP(E274,$O$12:Q284,2,0)</f>
        <v>Besi 10 Meter</v>
      </c>
      <c r="G274" s="11">
        <v>1258</v>
      </c>
      <c r="H274" s="6">
        <f>VLOOKUP(E274,$O$12:Q284,3,0)</f>
        <v>375000</v>
      </c>
      <c r="I274" s="6">
        <f t="shared" si="25"/>
        <v>471750000</v>
      </c>
      <c r="J274" s="12">
        <f t="shared" si="26"/>
        <v>94350000</v>
      </c>
      <c r="K274" s="6">
        <f t="shared" si="27"/>
        <v>377400000</v>
      </c>
      <c r="L274" s="6" t="str">
        <f t="shared" si="28"/>
        <v>Penjualan Massal</v>
      </c>
      <c r="M274" s="6" t="str">
        <f t="shared" si="29"/>
        <v>Truk</v>
      </c>
    </row>
    <row r="275" spans="1:13" x14ac:dyDescent="0.25">
      <c r="A275" s="4">
        <v>271</v>
      </c>
      <c r="B275" s="3">
        <v>43322</v>
      </c>
      <c r="C275" s="4" t="s">
        <v>16</v>
      </c>
      <c r="D275" s="4" t="str">
        <f t="shared" si="24"/>
        <v>Toko Anton</v>
      </c>
      <c r="E275" s="4" t="s">
        <v>23</v>
      </c>
      <c r="F275" s="4" t="str">
        <f>VLOOKUP(E275,$O$12:Q285,2,0)</f>
        <v>Pipa 10 Meter</v>
      </c>
      <c r="G275" s="11">
        <v>1971</v>
      </c>
      <c r="H275" s="6">
        <f>VLOOKUP(E275,$O$12:Q285,3,0)</f>
        <v>185000</v>
      </c>
      <c r="I275" s="6">
        <f t="shared" si="25"/>
        <v>364635000</v>
      </c>
      <c r="J275" s="12">
        <f t="shared" si="26"/>
        <v>72927000</v>
      </c>
      <c r="K275" s="6">
        <f t="shared" si="27"/>
        <v>291708000</v>
      </c>
      <c r="L275" s="6" t="str">
        <f t="shared" si="28"/>
        <v>Penjualan Massal</v>
      </c>
      <c r="M275" s="6" t="str">
        <f t="shared" si="29"/>
        <v>Truk</v>
      </c>
    </row>
    <row r="276" spans="1:13" x14ac:dyDescent="0.25">
      <c r="A276" s="4">
        <v>272</v>
      </c>
      <c r="B276" s="3">
        <v>43322</v>
      </c>
      <c r="C276" s="4" t="s">
        <v>12</v>
      </c>
      <c r="D276" s="4" t="str">
        <f t="shared" si="24"/>
        <v>Toko Nofri</v>
      </c>
      <c r="E276" s="4" t="s">
        <v>20</v>
      </c>
      <c r="F276" s="4" t="str">
        <f>VLOOKUP(E276,$O$12:Q286,2,0)</f>
        <v>Besi 5 Meter</v>
      </c>
      <c r="G276" s="11">
        <v>771</v>
      </c>
      <c r="H276" s="6">
        <f>VLOOKUP(E276,$O$12:Q286,3,0)</f>
        <v>200000</v>
      </c>
      <c r="I276" s="6">
        <f t="shared" si="25"/>
        <v>154200000</v>
      </c>
      <c r="J276" s="12">
        <f t="shared" si="26"/>
        <v>30840000</v>
      </c>
      <c r="K276" s="6">
        <f t="shared" si="27"/>
        <v>123360000</v>
      </c>
      <c r="L276" s="6" t="str">
        <f t="shared" si="28"/>
        <v>Penjualan Massal</v>
      </c>
      <c r="M276" s="6" t="str">
        <f t="shared" si="29"/>
        <v>Truk</v>
      </c>
    </row>
    <row r="277" spans="1:13" x14ac:dyDescent="0.25">
      <c r="A277" s="4">
        <v>273</v>
      </c>
      <c r="B277" s="3">
        <v>43322</v>
      </c>
      <c r="C277" s="4" t="s">
        <v>13</v>
      </c>
      <c r="D277" s="4" t="str">
        <f t="shared" si="24"/>
        <v>Toko Central</v>
      </c>
      <c r="E277" s="4" t="s">
        <v>22</v>
      </c>
      <c r="F277" s="4" t="str">
        <f>VLOOKUP(E277,$O$12:Q287,2,0)</f>
        <v>Pipa 5 Meter</v>
      </c>
      <c r="G277" s="11">
        <v>1286</v>
      </c>
      <c r="H277" s="6">
        <f>VLOOKUP(E277,$O$12:Q287,3,0)</f>
        <v>100000</v>
      </c>
      <c r="I277" s="6">
        <f t="shared" si="25"/>
        <v>128600000</v>
      </c>
      <c r="J277" s="12">
        <f t="shared" si="26"/>
        <v>25720000</v>
      </c>
      <c r="K277" s="6">
        <f t="shared" si="27"/>
        <v>102880000</v>
      </c>
      <c r="L277" s="6" t="str">
        <f t="shared" si="28"/>
        <v>Penjualan Massal</v>
      </c>
      <c r="M277" s="6" t="str">
        <f t="shared" si="29"/>
        <v>Truk</v>
      </c>
    </row>
    <row r="278" spans="1:13" x14ac:dyDescent="0.25">
      <c r="A278" s="4">
        <v>274</v>
      </c>
      <c r="B278" s="3">
        <v>43322</v>
      </c>
      <c r="C278" s="4" t="s">
        <v>16</v>
      </c>
      <c r="D278" s="4" t="str">
        <f t="shared" si="24"/>
        <v>Toko Anton</v>
      </c>
      <c r="E278" s="4" t="s">
        <v>20</v>
      </c>
      <c r="F278" s="4" t="str">
        <f>VLOOKUP(E278,$O$12:Q288,2,0)</f>
        <v>Besi 5 Meter</v>
      </c>
      <c r="G278" s="11">
        <v>500</v>
      </c>
      <c r="H278" s="6">
        <f>VLOOKUP(E278,$O$12:Q288,3,0)</f>
        <v>200000</v>
      </c>
      <c r="I278" s="6">
        <f t="shared" si="25"/>
        <v>100000000</v>
      </c>
      <c r="J278" s="12">
        <f t="shared" si="26"/>
        <v>10000000</v>
      </c>
      <c r="K278" s="6">
        <f t="shared" si="27"/>
        <v>90000000</v>
      </c>
      <c r="L278" s="6" t="str">
        <f t="shared" si="28"/>
        <v>Penjualan Massal</v>
      </c>
      <c r="M278" s="6" t="str">
        <f t="shared" si="29"/>
        <v>Truk</v>
      </c>
    </row>
    <row r="279" spans="1:13" x14ac:dyDescent="0.25">
      <c r="A279" s="4">
        <v>275</v>
      </c>
      <c r="B279" s="3">
        <v>43322</v>
      </c>
      <c r="C279" s="4" t="s">
        <v>12</v>
      </c>
      <c r="D279" s="4" t="str">
        <f t="shared" si="24"/>
        <v>Toko Nofri</v>
      </c>
      <c r="E279" s="4" t="s">
        <v>21</v>
      </c>
      <c r="F279" s="4" t="str">
        <f>VLOOKUP(E279,$O$12:Q289,2,0)</f>
        <v>Besi 10 Meter</v>
      </c>
      <c r="G279" s="11">
        <v>1591</v>
      </c>
      <c r="H279" s="6">
        <f>VLOOKUP(E279,$O$12:Q289,3,0)</f>
        <v>375000</v>
      </c>
      <c r="I279" s="6">
        <f t="shared" si="25"/>
        <v>596625000</v>
      </c>
      <c r="J279" s="12">
        <f t="shared" si="26"/>
        <v>119325000</v>
      </c>
      <c r="K279" s="6">
        <f t="shared" si="27"/>
        <v>477300000</v>
      </c>
      <c r="L279" s="6" t="str">
        <f t="shared" si="28"/>
        <v>Penjualan Massal</v>
      </c>
      <c r="M279" s="6" t="str">
        <f t="shared" si="29"/>
        <v>Truk</v>
      </c>
    </row>
    <row r="280" spans="1:13" x14ac:dyDescent="0.25">
      <c r="A280" s="4">
        <v>276</v>
      </c>
      <c r="B280" s="3">
        <v>43322</v>
      </c>
      <c r="C280" s="4" t="s">
        <v>12</v>
      </c>
      <c r="D280" s="4" t="str">
        <f t="shared" si="24"/>
        <v>Toko Nofri</v>
      </c>
      <c r="E280" s="4" t="s">
        <v>22</v>
      </c>
      <c r="F280" s="4" t="str">
        <f>VLOOKUP(E280,$O$12:Q290,2,0)</f>
        <v>Pipa 5 Meter</v>
      </c>
      <c r="G280" s="11">
        <v>798</v>
      </c>
      <c r="H280" s="6">
        <f>VLOOKUP(E280,$O$12:Q290,3,0)</f>
        <v>100000</v>
      </c>
      <c r="I280" s="6">
        <f t="shared" si="25"/>
        <v>79800000</v>
      </c>
      <c r="J280" s="12">
        <f t="shared" si="26"/>
        <v>15960000</v>
      </c>
      <c r="K280" s="6">
        <f t="shared" si="27"/>
        <v>63840000</v>
      </c>
      <c r="L280" s="6" t="str">
        <f t="shared" si="28"/>
        <v>Penjualan Massal</v>
      </c>
      <c r="M280" s="6" t="str">
        <f t="shared" si="29"/>
        <v>Truk</v>
      </c>
    </row>
    <row r="281" spans="1:13" x14ac:dyDescent="0.25">
      <c r="A281" s="4">
        <v>277</v>
      </c>
      <c r="B281" s="3">
        <v>43322</v>
      </c>
      <c r="C281" s="4" t="s">
        <v>16</v>
      </c>
      <c r="D281" s="4" t="str">
        <f t="shared" si="24"/>
        <v>Toko Anton</v>
      </c>
      <c r="E281" s="4" t="s">
        <v>20</v>
      </c>
      <c r="F281" s="4" t="str">
        <f>VLOOKUP(E281,$O$12:Q291,2,0)</f>
        <v>Besi 5 Meter</v>
      </c>
      <c r="G281" s="11">
        <v>1889</v>
      </c>
      <c r="H281" s="6">
        <f>VLOOKUP(E281,$O$12:Q291,3,0)</f>
        <v>200000</v>
      </c>
      <c r="I281" s="6">
        <f t="shared" si="25"/>
        <v>377800000</v>
      </c>
      <c r="J281" s="12">
        <f t="shared" si="26"/>
        <v>75560000</v>
      </c>
      <c r="K281" s="6">
        <f t="shared" si="27"/>
        <v>302240000</v>
      </c>
      <c r="L281" s="6" t="str">
        <f t="shared" si="28"/>
        <v>Penjualan Massal</v>
      </c>
      <c r="M281" s="6" t="str">
        <f t="shared" si="29"/>
        <v>Truk</v>
      </c>
    </row>
    <row r="282" spans="1:13" x14ac:dyDescent="0.25">
      <c r="A282" s="4">
        <v>278</v>
      </c>
      <c r="B282" s="3">
        <v>43322</v>
      </c>
      <c r="C282" s="4" t="s">
        <v>12</v>
      </c>
      <c r="D282" s="4" t="str">
        <f t="shared" si="24"/>
        <v>Toko Nofri</v>
      </c>
      <c r="E282" s="4" t="s">
        <v>20</v>
      </c>
      <c r="F282" s="4" t="str">
        <f>VLOOKUP(E282,$O$12:Q292,2,0)</f>
        <v>Besi 5 Meter</v>
      </c>
      <c r="G282" s="11">
        <v>519</v>
      </c>
      <c r="H282" s="6">
        <f>VLOOKUP(E282,$O$12:Q292,3,0)</f>
        <v>200000</v>
      </c>
      <c r="I282" s="6">
        <f t="shared" si="25"/>
        <v>103800000</v>
      </c>
      <c r="J282" s="12">
        <f t="shared" si="26"/>
        <v>20760000</v>
      </c>
      <c r="K282" s="6">
        <f t="shared" si="27"/>
        <v>83040000</v>
      </c>
      <c r="L282" s="6" t="str">
        <f t="shared" si="28"/>
        <v>Penjualan Massal</v>
      </c>
      <c r="M282" s="6" t="str">
        <f t="shared" si="29"/>
        <v>Truk</v>
      </c>
    </row>
    <row r="283" spans="1:13" x14ac:dyDescent="0.25">
      <c r="A283" s="4">
        <v>279</v>
      </c>
      <c r="B283" s="3">
        <v>43322</v>
      </c>
      <c r="C283" s="4" t="s">
        <v>13</v>
      </c>
      <c r="D283" s="4" t="str">
        <f t="shared" si="24"/>
        <v>Toko Central</v>
      </c>
      <c r="E283" s="4" t="s">
        <v>22</v>
      </c>
      <c r="F283" s="4" t="str">
        <f>VLOOKUP(E283,$O$12:Q293,2,0)</f>
        <v>Pipa 5 Meter</v>
      </c>
      <c r="G283" s="11">
        <v>493</v>
      </c>
      <c r="H283" s="6">
        <f>VLOOKUP(E283,$O$12:Q293,3,0)</f>
        <v>100000</v>
      </c>
      <c r="I283" s="6">
        <f t="shared" si="25"/>
        <v>49300000</v>
      </c>
      <c r="J283" s="12">
        <f t="shared" si="26"/>
        <v>4930000</v>
      </c>
      <c r="K283" s="6">
        <f t="shared" si="27"/>
        <v>44370000</v>
      </c>
      <c r="L283" s="6" t="str">
        <f t="shared" si="28"/>
        <v>Penjualan Massal</v>
      </c>
      <c r="M283" s="6" t="str">
        <f t="shared" si="29"/>
        <v>Truk</v>
      </c>
    </row>
    <row r="284" spans="1:13" x14ac:dyDescent="0.25">
      <c r="A284" s="4">
        <v>280</v>
      </c>
      <c r="B284" s="3">
        <v>43322</v>
      </c>
      <c r="C284" s="4" t="s">
        <v>12</v>
      </c>
      <c r="D284" s="4" t="str">
        <f t="shared" si="24"/>
        <v>Toko Nofri</v>
      </c>
      <c r="E284" s="4" t="s">
        <v>23</v>
      </c>
      <c r="F284" s="4" t="str">
        <f>VLOOKUP(E284,$O$12:Q294,2,0)</f>
        <v>Pipa 10 Meter</v>
      </c>
      <c r="G284" s="11">
        <v>1220</v>
      </c>
      <c r="H284" s="6">
        <f>VLOOKUP(E284,$O$12:Q294,3,0)</f>
        <v>185000</v>
      </c>
      <c r="I284" s="6">
        <f t="shared" si="25"/>
        <v>225700000</v>
      </c>
      <c r="J284" s="12">
        <f t="shared" si="26"/>
        <v>45140000</v>
      </c>
      <c r="K284" s="6">
        <f t="shared" si="27"/>
        <v>180560000</v>
      </c>
      <c r="L284" s="6" t="str">
        <f t="shared" si="28"/>
        <v>Penjualan Massal</v>
      </c>
      <c r="M284" s="6" t="str">
        <f t="shared" si="29"/>
        <v>Truk</v>
      </c>
    </row>
    <row r="285" spans="1:13" x14ac:dyDescent="0.25">
      <c r="A285" s="4">
        <v>281</v>
      </c>
      <c r="B285" s="3">
        <v>43322</v>
      </c>
      <c r="C285" s="4" t="s">
        <v>16</v>
      </c>
      <c r="D285" s="4" t="str">
        <f t="shared" si="24"/>
        <v>Toko Anton</v>
      </c>
      <c r="E285" s="4" t="s">
        <v>20</v>
      </c>
      <c r="F285" s="4" t="str">
        <f>VLOOKUP(E285,$O$12:Q295,2,0)</f>
        <v>Besi 5 Meter</v>
      </c>
      <c r="G285" s="11">
        <v>1093</v>
      </c>
      <c r="H285" s="6">
        <f>VLOOKUP(E285,$O$12:Q295,3,0)</f>
        <v>200000</v>
      </c>
      <c r="I285" s="6">
        <f t="shared" si="25"/>
        <v>218600000</v>
      </c>
      <c r="J285" s="12">
        <f t="shared" si="26"/>
        <v>43720000</v>
      </c>
      <c r="K285" s="6">
        <f t="shared" si="27"/>
        <v>174880000</v>
      </c>
      <c r="L285" s="6" t="str">
        <f t="shared" si="28"/>
        <v>Penjualan Massal</v>
      </c>
      <c r="M285" s="6" t="str">
        <f t="shared" si="29"/>
        <v>Truk</v>
      </c>
    </row>
    <row r="286" spans="1:13" x14ac:dyDescent="0.25">
      <c r="A286" s="4">
        <v>282</v>
      </c>
      <c r="B286" s="3">
        <v>43322</v>
      </c>
      <c r="C286" s="4" t="s">
        <v>13</v>
      </c>
      <c r="D286" s="4" t="str">
        <f t="shared" si="24"/>
        <v>Toko Central</v>
      </c>
      <c r="E286" s="4" t="s">
        <v>22</v>
      </c>
      <c r="F286" s="4" t="str">
        <f>VLOOKUP(E286,$O$12:Q296,2,0)</f>
        <v>Pipa 5 Meter</v>
      </c>
      <c r="G286" s="11">
        <v>1006</v>
      </c>
      <c r="H286" s="6">
        <f>VLOOKUP(E286,$O$12:Q296,3,0)</f>
        <v>100000</v>
      </c>
      <c r="I286" s="6">
        <f t="shared" si="25"/>
        <v>100600000</v>
      </c>
      <c r="J286" s="12">
        <f t="shared" si="26"/>
        <v>20120000</v>
      </c>
      <c r="K286" s="6">
        <f t="shared" si="27"/>
        <v>80480000</v>
      </c>
      <c r="L286" s="6" t="str">
        <f t="shared" si="28"/>
        <v>Penjualan Massal</v>
      </c>
      <c r="M286" s="6" t="str">
        <f t="shared" si="29"/>
        <v>Truk</v>
      </c>
    </row>
    <row r="287" spans="1:13" x14ac:dyDescent="0.25">
      <c r="A287" s="4">
        <v>283</v>
      </c>
      <c r="B287" s="3">
        <v>43322</v>
      </c>
      <c r="C287" s="4" t="s">
        <v>13</v>
      </c>
      <c r="D287" s="4" t="str">
        <f t="shared" si="24"/>
        <v>Toko Central</v>
      </c>
      <c r="E287" s="4" t="s">
        <v>22</v>
      </c>
      <c r="F287" s="4" t="str">
        <f>VLOOKUP(E287,$O$12:Q297,2,0)</f>
        <v>Pipa 5 Meter</v>
      </c>
      <c r="G287" s="11">
        <v>1260</v>
      </c>
      <c r="H287" s="6">
        <f>VLOOKUP(E287,$O$12:Q297,3,0)</f>
        <v>100000</v>
      </c>
      <c r="I287" s="6">
        <f t="shared" si="25"/>
        <v>126000000</v>
      </c>
      <c r="J287" s="12">
        <f t="shared" si="26"/>
        <v>25200000</v>
      </c>
      <c r="K287" s="6">
        <f t="shared" si="27"/>
        <v>100800000</v>
      </c>
      <c r="L287" s="6" t="str">
        <f t="shared" si="28"/>
        <v>Penjualan Massal</v>
      </c>
      <c r="M287" s="6" t="str">
        <f t="shared" si="29"/>
        <v>Truk</v>
      </c>
    </row>
    <row r="288" spans="1:13" x14ac:dyDescent="0.25">
      <c r="A288" s="4">
        <v>284</v>
      </c>
      <c r="B288" s="3">
        <v>43322</v>
      </c>
      <c r="C288" s="4" t="s">
        <v>16</v>
      </c>
      <c r="D288" s="4" t="str">
        <f t="shared" si="24"/>
        <v>Toko Anton</v>
      </c>
      <c r="E288" s="4" t="s">
        <v>23</v>
      </c>
      <c r="F288" s="4" t="str">
        <f>VLOOKUP(E288,$O$12:Q298,2,0)</f>
        <v>Pipa 10 Meter</v>
      </c>
      <c r="G288" s="11">
        <v>37</v>
      </c>
      <c r="H288" s="6">
        <f>VLOOKUP(E288,$O$12:Q298,3,0)</f>
        <v>185000</v>
      </c>
      <c r="I288" s="6">
        <f t="shared" si="25"/>
        <v>6845000</v>
      </c>
      <c r="J288" s="12">
        <f t="shared" si="26"/>
        <v>0</v>
      </c>
      <c r="K288" s="6">
        <f t="shared" si="27"/>
        <v>6845000</v>
      </c>
      <c r="L288" s="6" t="str">
        <f t="shared" si="28"/>
        <v>Penjualan Biasa</v>
      </c>
      <c r="M288" s="6" t="str">
        <f t="shared" si="29"/>
        <v>Mobil Biasa</v>
      </c>
    </row>
    <row r="289" spans="1:13" x14ac:dyDescent="0.25">
      <c r="A289" s="4">
        <v>285</v>
      </c>
      <c r="B289" s="3">
        <v>43322</v>
      </c>
      <c r="C289" s="4" t="s">
        <v>12</v>
      </c>
      <c r="D289" s="4" t="str">
        <f t="shared" si="24"/>
        <v>Toko Nofri</v>
      </c>
      <c r="E289" s="4" t="s">
        <v>23</v>
      </c>
      <c r="F289" s="4" t="str">
        <f>VLOOKUP(E289,$O$12:Q299,2,0)</f>
        <v>Pipa 10 Meter</v>
      </c>
      <c r="G289" s="11">
        <v>1485</v>
      </c>
      <c r="H289" s="6">
        <f>VLOOKUP(E289,$O$12:Q299,3,0)</f>
        <v>185000</v>
      </c>
      <c r="I289" s="6">
        <f t="shared" si="25"/>
        <v>274725000</v>
      </c>
      <c r="J289" s="12">
        <f t="shared" si="26"/>
        <v>54945000</v>
      </c>
      <c r="K289" s="6">
        <f t="shared" si="27"/>
        <v>219780000</v>
      </c>
      <c r="L289" s="6" t="str">
        <f t="shared" si="28"/>
        <v>Penjualan Massal</v>
      </c>
      <c r="M289" s="6" t="str">
        <f t="shared" si="29"/>
        <v>Truk</v>
      </c>
    </row>
    <row r="290" spans="1:13" x14ac:dyDescent="0.25">
      <c r="A290" s="4">
        <v>286</v>
      </c>
      <c r="B290" s="3">
        <v>43322</v>
      </c>
      <c r="C290" s="4" t="s">
        <v>16</v>
      </c>
      <c r="D290" s="4" t="str">
        <f t="shared" si="24"/>
        <v>Toko Anton</v>
      </c>
      <c r="E290" s="4" t="s">
        <v>21</v>
      </c>
      <c r="F290" s="4" t="str">
        <f>VLOOKUP(E290,$O$12:Q300,2,0)</f>
        <v>Besi 10 Meter</v>
      </c>
      <c r="G290" s="11">
        <v>1117</v>
      </c>
      <c r="H290" s="6">
        <f>VLOOKUP(E290,$O$12:Q300,3,0)</f>
        <v>375000</v>
      </c>
      <c r="I290" s="6">
        <f t="shared" si="25"/>
        <v>418875000</v>
      </c>
      <c r="J290" s="12">
        <f t="shared" si="26"/>
        <v>83775000</v>
      </c>
      <c r="K290" s="6">
        <f t="shared" si="27"/>
        <v>335100000</v>
      </c>
      <c r="L290" s="6" t="str">
        <f t="shared" si="28"/>
        <v>Penjualan Massal</v>
      </c>
      <c r="M290" s="6" t="str">
        <f t="shared" si="29"/>
        <v>Truk</v>
      </c>
    </row>
    <row r="291" spans="1:13" x14ac:dyDescent="0.25">
      <c r="A291" s="4">
        <v>287</v>
      </c>
      <c r="B291" s="3">
        <v>43322</v>
      </c>
      <c r="C291" s="4" t="s">
        <v>12</v>
      </c>
      <c r="D291" s="4" t="str">
        <f t="shared" si="24"/>
        <v>Toko Nofri</v>
      </c>
      <c r="E291" s="4" t="s">
        <v>20</v>
      </c>
      <c r="F291" s="4" t="str">
        <f>VLOOKUP(E291,$O$12:Q301,2,0)</f>
        <v>Besi 5 Meter</v>
      </c>
      <c r="G291" s="11">
        <v>116</v>
      </c>
      <c r="H291" s="6">
        <f>VLOOKUP(E291,$O$12:Q301,3,0)</f>
        <v>200000</v>
      </c>
      <c r="I291" s="6">
        <f t="shared" si="25"/>
        <v>23200000</v>
      </c>
      <c r="J291" s="12">
        <f t="shared" si="26"/>
        <v>0</v>
      </c>
      <c r="K291" s="6">
        <f t="shared" si="27"/>
        <v>23200000</v>
      </c>
      <c r="L291" s="6" t="str">
        <f t="shared" si="28"/>
        <v>Penjualan Biasa</v>
      </c>
      <c r="M291" s="6" t="str">
        <f t="shared" si="29"/>
        <v>Mobil Biasa</v>
      </c>
    </row>
    <row r="292" spans="1:13" x14ac:dyDescent="0.25">
      <c r="A292" s="4">
        <v>288</v>
      </c>
      <c r="B292" s="3">
        <v>43322</v>
      </c>
      <c r="C292" s="4" t="s">
        <v>13</v>
      </c>
      <c r="D292" s="4" t="str">
        <f t="shared" si="24"/>
        <v>Toko Central</v>
      </c>
      <c r="E292" s="4" t="s">
        <v>23</v>
      </c>
      <c r="F292" s="4" t="str">
        <f>VLOOKUP(E292,$O$12:Q302,2,0)</f>
        <v>Pipa 10 Meter</v>
      </c>
      <c r="G292" s="11">
        <v>160</v>
      </c>
      <c r="H292" s="6">
        <f>VLOOKUP(E292,$O$12:Q302,3,0)</f>
        <v>185000</v>
      </c>
      <c r="I292" s="6">
        <f t="shared" si="25"/>
        <v>29600000</v>
      </c>
      <c r="J292" s="12">
        <f t="shared" si="26"/>
        <v>0</v>
      </c>
      <c r="K292" s="6">
        <f t="shared" si="27"/>
        <v>29600000</v>
      </c>
      <c r="L292" s="6" t="str">
        <f t="shared" si="28"/>
        <v>Penjualan Biasa</v>
      </c>
      <c r="M292" s="6" t="str">
        <f t="shared" si="29"/>
        <v>Mobil Biasa</v>
      </c>
    </row>
    <row r="293" spans="1:13" x14ac:dyDescent="0.25">
      <c r="A293" s="4">
        <v>289</v>
      </c>
      <c r="B293" s="3">
        <v>43322</v>
      </c>
      <c r="C293" s="4" t="s">
        <v>16</v>
      </c>
      <c r="D293" s="4" t="str">
        <f t="shared" si="24"/>
        <v>Toko Anton</v>
      </c>
      <c r="E293" s="4" t="s">
        <v>22</v>
      </c>
      <c r="F293" s="4" t="str">
        <f>VLOOKUP(E293,$O$12:Q303,2,0)</f>
        <v>Pipa 5 Meter</v>
      </c>
      <c r="G293" s="11">
        <v>832</v>
      </c>
      <c r="H293" s="6">
        <f>VLOOKUP(E293,$O$12:Q303,3,0)</f>
        <v>100000</v>
      </c>
      <c r="I293" s="6">
        <f t="shared" si="25"/>
        <v>83200000</v>
      </c>
      <c r="J293" s="12">
        <f t="shared" si="26"/>
        <v>16640000</v>
      </c>
      <c r="K293" s="6">
        <f t="shared" si="27"/>
        <v>66560000</v>
      </c>
      <c r="L293" s="6" t="str">
        <f t="shared" si="28"/>
        <v>Penjualan Massal</v>
      </c>
      <c r="M293" s="6" t="str">
        <f t="shared" si="29"/>
        <v>Truk</v>
      </c>
    </row>
    <row r="294" spans="1:13" x14ac:dyDescent="0.25">
      <c r="A294" s="4">
        <v>290</v>
      </c>
      <c r="B294" s="3">
        <v>43322</v>
      </c>
      <c r="C294" s="4" t="s">
        <v>12</v>
      </c>
      <c r="D294" s="4" t="str">
        <f t="shared" si="24"/>
        <v>Toko Nofri</v>
      </c>
      <c r="E294" s="4" t="s">
        <v>20</v>
      </c>
      <c r="F294" s="4" t="str">
        <f>VLOOKUP(E294,$O$12:Q304,2,0)</f>
        <v>Besi 5 Meter</v>
      </c>
      <c r="G294" s="11">
        <v>1132</v>
      </c>
      <c r="H294" s="6">
        <f>VLOOKUP(E294,$O$12:Q304,3,0)</f>
        <v>200000</v>
      </c>
      <c r="I294" s="6">
        <f t="shared" si="25"/>
        <v>226400000</v>
      </c>
      <c r="J294" s="12">
        <f t="shared" si="26"/>
        <v>45280000</v>
      </c>
      <c r="K294" s="6">
        <f t="shared" si="27"/>
        <v>181120000</v>
      </c>
      <c r="L294" s="6" t="str">
        <f t="shared" si="28"/>
        <v>Penjualan Massal</v>
      </c>
      <c r="M294" s="6" t="str">
        <f t="shared" si="29"/>
        <v>Truk</v>
      </c>
    </row>
    <row r="295" spans="1:13" x14ac:dyDescent="0.25">
      <c r="A295" s="4">
        <v>291</v>
      </c>
      <c r="B295" s="3">
        <v>43322</v>
      </c>
      <c r="C295" s="4" t="s">
        <v>12</v>
      </c>
      <c r="D295" s="4" t="str">
        <f t="shared" si="24"/>
        <v>Toko Nofri</v>
      </c>
      <c r="E295" s="4" t="s">
        <v>21</v>
      </c>
      <c r="F295" s="4" t="str">
        <f>VLOOKUP(E295,$O$12:Q305,2,0)</f>
        <v>Besi 10 Meter</v>
      </c>
      <c r="G295" s="11">
        <v>582</v>
      </c>
      <c r="H295" s="6">
        <f>VLOOKUP(E295,$O$12:Q305,3,0)</f>
        <v>375000</v>
      </c>
      <c r="I295" s="6">
        <f t="shared" si="25"/>
        <v>218250000</v>
      </c>
      <c r="J295" s="12">
        <f t="shared" si="26"/>
        <v>43650000</v>
      </c>
      <c r="K295" s="6">
        <f t="shared" si="27"/>
        <v>174600000</v>
      </c>
      <c r="L295" s="6" t="str">
        <f t="shared" si="28"/>
        <v>Penjualan Massal</v>
      </c>
      <c r="M295" s="6" t="str">
        <f t="shared" si="29"/>
        <v>Truk</v>
      </c>
    </row>
    <row r="296" spans="1:13" x14ac:dyDescent="0.25">
      <c r="A296" s="4">
        <v>292</v>
      </c>
      <c r="B296" s="3">
        <v>43322</v>
      </c>
      <c r="C296" s="4" t="s">
        <v>16</v>
      </c>
      <c r="D296" s="4" t="str">
        <f t="shared" si="24"/>
        <v>Toko Anton</v>
      </c>
      <c r="E296" s="4" t="s">
        <v>21</v>
      </c>
      <c r="F296" s="4" t="str">
        <f>VLOOKUP(E296,$O$12:Q306,2,0)</f>
        <v>Besi 10 Meter</v>
      </c>
      <c r="G296" s="11">
        <v>1781</v>
      </c>
      <c r="H296" s="6">
        <f>VLOOKUP(E296,$O$12:Q306,3,0)</f>
        <v>375000</v>
      </c>
      <c r="I296" s="6">
        <f t="shared" si="25"/>
        <v>667875000</v>
      </c>
      <c r="J296" s="12">
        <f t="shared" si="26"/>
        <v>133575000</v>
      </c>
      <c r="K296" s="6">
        <f t="shared" si="27"/>
        <v>534300000</v>
      </c>
      <c r="L296" s="6" t="str">
        <f t="shared" si="28"/>
        <v>Penjualan Massal</v>
      </c>
      <c r="M296" s="6" t="str">
        <f t="shared" si="29"/>
        <v>Truk</v>
      </c>
    </row>
    <row r="297" spans="1:13" x14ac:dyDescent="0.25">
      <c r="A297" s="4">
        <v>293</v>
      </c>
      <c r="B297" s="3">
        <v>43322</v>
      </c>
      <c r="C297" s="4" t="s">
        <v>12</v>
      </c>
      <c r="D297" s="4" t="str">
        <f t="shared" si="24"/>
        <v>Toko Nofri</v>
      </c>
      <c r="E297" s="4" t="s">
        <v>22</v>
      </c>
      <c r="F297" s="4" t="str">
        <f>VLOOKUP(E297,$O$12:Q307,2,0)</f>
        <v>Pipa 5 Meter</v>
      </c>
      <c r="G297" s="11">
        <v>619</v>
      </c>
      <c r="H297" s="6">
        <f>VLOOKUP(E297,$O$12:Q307,3,0)</f>
        <v>100000</v>
      </c>
      <c r="I297" s="6">
        <f t="shared" si="25"/>
        <v>61900000</v>
      </c>
      <c r="J297" s="12">
        <f t="shared" si="26"/>
        <v>12380000</v>
      </c>
      <c r="K297" s="6">
        <f t="shared" si="27"/>
        <v>49520000</v>
      </c>
      <c r="L297" s="6" t="str">
        <f t="shared" si="28"/>
        <v>Penjualan Massal</v>
      </c>
      <c r="M297" s="6" t="str">
        <f t="shared" si="29"/>
        <v>Truk</v>
      </c>
    </row>
    <row r="298" spans="1:13" x14ac:dyDescent="0.25">
      <c r="A298" s="4">
        <v>294</v>
      </c>
      <c r="B298" s="3">
        <v>43322</v>
      </c>
      <c r="C298" s="4" t="s">
        <v>13</v>
      </c>
      <c r="D298" s="4" t="str">
        <f t="shared" si="24"/>
        <v>Toko Central</v>
      </c>
      <c r="E298" s="4" t="s">
        <v>22</v>
      </c>
      <c r="F298" s="4" t="str">
        <f>VLOOKUP(E298,$O$12:Q308,2,0)</f>
        <v>Pipa 5 Meter</v>
      </c>
      <c r="G298" s="11">
        <v>1518</v>
      </c>
      <c r="H298" s="6">
        <f>VLOOKUP(E298,$O$12:Q308,3,0)</f>
        <v>100000</v>
      </c>
      <c r="I298" s="6">
        <f t="shared" si="25"/>
        <v>151800000</v>
      </c>
      <c r="J298" s="12">
        <f t="shared" si="26"/>
        <v>30360000</v>
      </c>
      <c r="K298" s="6">
        <f t="shared" si="27"/>
        <v>121440000</v>
      </c>
      <c r="L298" s="6" t="str">
        <f t="shared" si="28"/>
        <v>Penjualan Massal</v>
      </c>
      <c r="M298" s="6" t="str">
        <f t="shared" si="29"/>
        <v>Truk</v>
      </c>
    </row>
    <row r="299" spans="1:13" x14ac:dyDescent="0.25">
      <c r="A299" s="4">
        <v>295</v>
      </c>
      <c r="B299" s="3">
        <v>43322</v>
      </c>
      <c r="C299" s="4" t="s">
        <v>12</v>
      </c>
      <c r="D299" s="4" t="str">
        <f t="shared" si="24"/>
        <v>Toko Nofri</v>
      </c>
      <c r="E299" s="4" t="s">
        <v>22</v>
      </c>
      <c r="F299" s="4" t="str">
        <f>VLOOKUP(E299,$O$12:Q309,2,0)</f>
        <v>Pipa 5 Meter</v>
      </c>
      <c r="G299" s="11">
        <v>1086</v>
      </c>
      <c r="H299" s="6">
        <f>VLOOKUP(E299,$O$12:Q309,3,0)</f>
        <v>100000</v>
      </c>
      <c r="I299" s="6">
        <f t="shared" si="25"/>
        <v>108600000</v>
      </c>
      <c r="J299" s="12">
        <f t="shared" si="26"/>
        <v>21720000</v>
      </c>
      <c r="K299" s="6">
        <f t="shared" si="27"/>
        <v>86880000</v>
      </c>
      <c r="L299" s="6" t="str">
        <f t="shared" si="28"/>
        <v>Penjualan Massal</v>
      </c>
      <c r="M299" s="6" t="str">
        <f t="shared" si="29"/>
        <v>Truk</v>
      </c>
    </row>
    <row r="300" spans="1:13" x14ac:dyDescent="0.25">
      <c r="A300" s="4">
        <v>296</v>
      </c>
      <c r="B300" s="3">
        <v>43322</v>
      </c>
      <c r="C300" s="4" t="s">
        <v>16</v>
      </c>
      <c r="D300" s="4" t="str">
        <f t="shared" si="24"/>
        <v>Toko Anton</v>
      </c>
      <c r="E300" s="4" t="s">
        <v>21</v>
      </c>
      <c r="F300" s="4" t="str">
        <f>VLOOKUP(E300,$O$12:Q310,2,0)</f>
        <v>Besi 10 Meter</v>
      </c>
      <c r="G300" s="11">
        <v>508</v>
      </c>
      <c r="H300" s="6">
        <f>VLOOKUP(E300,$O$12:Q310,3,0)</f>
        <v>375000</v>
      </c>
      <c r="I300" s="6">
        <f t="shared" si="25"/>
        <v>190500000</v>
      </c>
      <c r="J300" s="12">
        <f t="shared" si="26"/>
        <v>38100000</v>
      </c>
      <c r="K300" s="6">
        <f t="shared" si="27"/>
        <v>152400000</v>
      </c>
      <c r="L300" s="6" t="str">
        <f t="shared" si="28"/>
        <v>Penjualan Massal</v>
      </c>
      <c r="M300" s="6" t="str">
        <f t="shared" si="29"/>
        <v>Truk</v>
      </c>
    </row>
    <row r="301" spans="1:13" x14ac:dyDescent="0.25">
      <c r="A301" s="4">
        <v>297</v>
      </c>
      <c r="B301" s="3">
        <v>43322</v>
      </c>
      <c r="C301" s="4" t="s">
        <v>13</v>
      </c>
      <c r="D301" s="4" t="str">
        <f t="shared" si="24"/>
        <v>Toko Central</v>
      </c>
      <c r="E301" s="4" t="s">
        <v>23</v>
      </c>
      <c r="F301" s="4" t="str">
        <f>VLOOKUP(E301,$O$12:Q311,2,0)</f>
        <v>Pipa 10 Meter</v>
      </c>
      <c r="G301" s="11">
        <v>1545</v>
      </c>
      <c r="H301" s="6">
        <f>VLOOKUP(E301,$O$12:Q311,3,0)</f>
        <v>185000</v>
      </c>
      <c r="I301" s="6">
        <f t="shared" si="25"/>
        <v>285825000</v>
      </c>
      <c r="J301" s="12">
        <f t="shared" si="26"/>
        <v>57165000</v>
      </c>
      <c r="K301" s="6">
        <f t="shared" si="27"/>
        <v>228660000</v>
      </c>
      <c r="L301" s="6" t="str">
        <f t="shared" si="28"/>
        <v>Penjualan Massal</v>
      </c>
      <c r="M301" s="6" t="str">
        <f t="shared" si="29"/>
        <v>Truk</v>
      </c>
    </row>
    <row r="302" spans="1:13" x14ac:dyDescent="0.25">
      <c r="A302" s="4">
        <v>298</v>
      </c>
      <c r="B302" s="3">
        <v>43322</v>
      </c>
      <c r="C302" s="4" t="s">
        <v>13</v>
      </c>
      <c r="D302" s="4" t="str">
        <f t="shared" si="24"/>
        <v>Toko Central</v>
      </c>
      <c r="E302" s="4" t="s">
        <v>22</v>
      </c>
      <c r="F302" s="4" t="str">
        <f>VLOOKUP(E302,$O$12:Q312,2,0)</f>
        <v>Pipa 5 Meter</v>
      </c>
      <c r="G302" s="11">
        <v>827</v>
      </c>
      <c r="H302" s="6">
        <f>VLOOKUP(E302,$O$12:Q312,3,0)</f>
        <v>100000</v>
      </c>
      <c r="I302" s="6">
        <f t="shared" si="25"/>
        <v>82700000</v>
      </c>
      <c r="J302" s="12">
        <f t="shared" si="26"/>
        <v>16540000</v>
      </c>
      <c r="K302" s="6">
        <f t="shared" si="27"/>
        <v>66160000</v>
      </c>
      <c r="L302" s="6" t="str">
        <f t="shared" si="28"/>
        <v>Penjualan Massal</v>
      </c>
      <c r="M302" s="6" t="str">
        <f t="shared" si="29"/>
        <v>Truk</v>
      </c>
    </row>
    <row r="303" spans="1:13" x14ac:dyDescent="0.25">
      <c r="A303" s="4">
        <v>299</v>
      </c>
      <c r="B303" s="3">
        <v>43322</v>
      </c>
      <c r="C303" s="4" t="s">
        <v>16</v>
      </c>
      <c r="D303" s="4" t="str">
        <f t="shared" si="24"/>
        <v>Toko Anton</v>
      </c>
      <c r="E303" s="4" t="s">
        <v>23</v>
      </c>
      <c r="F303" s="4" t="str">
        <f>VLOOKUP(E303,$O$12:Q313,2,0)</f>
        <v>Pipa 10 Meter</v>
      </c>
      <c r="G303" s="11">
        <v>1221</v>
      </c>
      <c r="H303" s="6">
        <f>VLOOKUP(E303,$O$12:Q313,3,0)</f>
        <v>185000</v>
      </c>
      <c r="I303" s="6">
        <f t="shared" si="25"/>
        <v>225885000</v>
      </c>
      <c r="J303" s="12">
        <f t="shared" si="26"/>
        <v>45177000</v>
      </c>
      <c r="K303" s="6">
        <f t="shared" si="27"/>
        <v>180708000</v>
      </c>
      <c r="L303" s="6" t="str">
        <f t="shared" si="28"/>
        <v>Penjualan Massal</v>
      </c>
      <c r="M303" s="6" t="str">
        <f t="shared" si="29"/>
        <v>Truk</v>
      </c>
    </row>
    <row r="304" spans="1:13" x14ac:dyDescent="0.25">
      <c r="A304" s="4">
        <v>300</v>
      </c>
      <c r="B304" s="3">
        <v>43322</v>
      </c>
      <c r="C304" s="4" t="s">
        <v>12</v>
      </c>
      <c r="D304" s="4" t="str">
        <f t="shared" si="24"/>
        <v>Toko Nofri</v>
      </c>
      <c r="E304" s="4" t="s">
        <v>23</v>
      </c>
      <c r="F304" s="4" t="str">
        <f>VLOOKUP(E304,$O$12:Q314,2,0)</f>
        <v>Pipa 10 Meter</v>
      </c>
      <c r="G304" s="11">
        <v>37</v>
      </c>
      <c r="H304" s="6">
        <f>VLOOKUP(E304,$O$12:Q314,3,0)</f>
        <v>185000</v>
      </c>
      <c r="I304" s="6">
        <f t="shared" si="25"/>
        <v>6845000</v>
      </c>
      <c r="J304" s="12">
        <f t="shared" si="26"/>
        <v>0</v>
      </c>
      <c r="K304" s="6">
        <f t="shared" si="27"/>
        <v>6845000</v>
      </c>
      <c r="L304" s="6" t="str">
        <f t="shared" si="28"/>
        <v>Penjualan Biasa</v>
      </c>
      <c r="M304" s="6" t="str">
        <f t="shared" si="29"/>
        <v>Mobil Biasa</v>
      </c>
    </row>
    <row r="305" spans="1:13" x14ac:dyDescent="0.25">
      <c r="A305" s="4">
        <v>301</v>
      </c>
      <c r="B305" s="3">
        <v>43322</v>
      </c>
      <c r="C305" s="4" t="s">
        <v>16</v>
      </c>
      <c r="D305" s="4" t="str">
        <f t="shared" si="24"/>
        <v>Toko Anton</v>
      </c>
      <c r="E305" s="4" t="s">
        <v>23</v>
      </c>
      <c r="F305" s="4" t="str">
        <f>VLOOKUP(E305,$O$12:Q315,2,0)</f>
        <v>Pipa 10 Meter</v>
      </c>
      <c r="G305" s="11">
        <v>1713</v>
      </c>
      <c r="H305" s="6">
        <f>VLOOKUP(E305,$O$12:Q315,3,0)</f>
        <v>185000</v>
      </c>
      <c r="I305" s="6">
        <f t="shared" si="25"/>
        <v>316905000</v>
      </c>
      <c r="J305" s="12">
        <f t="shared" si="26"/>
        <v>63381000</v>
      </c>
      <c r="K305" s="6">
        <f t="shared" si="27"/>
        <v>253524000</v>
      </c>
      <c r="L305" s="6" t="str">
        <f t="shared" si="28"/>
        <v>Penjualan Massal</v>
      </c>
      <c r="M305" s="6" t="str">
        <f t="shared" si="29"/>
        <v>Truk</v>
      </c>
    </row>
    <row r="306" spans="1:13" x14ac:dyDescent="0.25">
      <c r="A306" s="4">
        <v>302</v>
      </c>
      <c r="B306" s="3">
        <v>43322</v>
      </c>
      <c r="C306" s="4" t="s">
        <v>12</v>
      </c>
      <c r="D306" s="4" t="str">
        <f t="shared" si="24"/>
        <v>Toko Nofri</v>
      </c>
      <c r="E306" s="4" t="s">
        <v>21</v>
      </c>
      <c r="F306" s="4" t="str">
        <f>VLOOKUP(E306,$O$12:Q316,2,0)</f>
        <v>Besi 10 Meter</v>
      </c>
      <c r="G306" s="11">
        <v>1703</v>
      </c>
      <c r="H306" s="6">
        <f>VLOOKUP(E306,$O$12:Q316,3,0)</f>
        <v>375000</v>
      </c>
      <c r="I306" s="6">
        <f t="shared" si="25"/>
        <v>638625000</v>
      </c>
      <c r="J306" s="12">
        <f t="shared" si="26"/>
        <v>127725000</v>
      </c>
      <c r="K306" s="6">
        <f t="shared" si="27"/>
        <v>510900000</v>
      </c>
      <c r="L306" s="6" t="str">
        <f t="shared" si="28"/>
        <v>Penjualan Massal</v>
      </c>
      <c r="M306" s="6" t="str">
        <f t="shared" si="29"/>
        <v>Truk</v>
      </c>
    </row>
    <row r="307" spans="1:13" x14ac:dyDescent="0.25">
      <c r="A307" s="4">
        <v>303</v>
      </c>
      <c r="B307" s="3">
        <v>43322</v>
      </c>
      <c r="C307" s="4" t="s">
        <v>13</v>
      </c>
      <c r="D307" s="4" t="str">
        <f t="shared" si="24"/>
        <v>Toko Central</v>
      </c>
      <c r="E307" s="4" t="s">
        <v>21</v>
      </c>
      <c r="F307" s="4" t="str">
        <f>VLOOKUP(E307,$O$12:Q317,2,0)</f>
        <v>Besi 10 Meter</v>
      </c>
      <c r="G307" s="11">
        <v>932</v>
      </c>
      <c r="H307" s="6">
        <f>VLOOKUP(E307,$O$12:Q317,3,0)</f>
        <v>375000</v>
      </c>
      <c r="I307" s="6">
        <f t="shared" si="25"/>
        <v>349500000</v>
      </c>
      <c r="J307" s="12">
        <f t="shared" si="26"/>
        <v>69900000</v>
      </c>
      <c r="K307" s="6">
        <f t="shared" si="27"/>
        <v>279600000</v>
      </c>
      <c r="L307" s="6" t="str">
        <f t="shared" si="28"/>
        <v>Penjualan Massal</v>
      </c>
      <c r="M307" s="6" t="str">
        <f t="shared" si="29"/>
        <v>Truk</v>
      </c>
    </row>
    <row r="308" spans="1:13" x14ac:dyDescent="0.25">
      <c r="A308" s="4">
        <v>304</v>
      </c>
      <c r="B308" s="3">
        <v>43322</v>
      </c>
      <c r="C308" s="4" t="s">
        <v>16</v>
      </c>
      <c r="D308" s="4" t="str">
        <f t="shared" si="24"/>
        <v>Toko Anton</v>
      </c>
      <c r="E308" s="4" t="s">
        <v>22</v>
      </c>
      <c r="F308" s="4" t="str">
        <f>VLOOKUP(E308,$O$12:Q318,2,0)</f>
        <v>Pipa 5 Meter</v>
      </c>
      <c r="G308" s="11">
        <v>780</v>
      </c>
      <c r="H308" s="6">
        <f>VLOOKUP(E308,$O$12:Q318,3,0)</f>
        <v>100000</v>
      </c>
      <c r="I308" s="6">
        <f t="shared" si="25"/>
        <v>78000000</v>
      </c>
      <c r="J308" s="12">
        <f t="shared" si="26"/>
        <v>15600000</v>
      </c>
      <c r="K308" s="6">
        <f t="shared" si="27"/>
        <v>62400000</v>
      </c>
      <c r="L308" s="6" t="str">
        <f t="shared" si="28"/>
        <v>Penjualan Massal</v>
      </c>
      <c r="M308" s="6" t="str">
        <f t="shared" si="29"/>
        <v>Truk</v>
      </c>
    </row>
    <row r="309" spans="1:13" x14ac:dyDescent="0.25">
      <c r="A309" s="4">
        <v>305</v>
      </c>
      <c r="B309" s="3">
        <v>43322</v>
      </c>
      <c r="C309" s="4" t="s">
        <v>12</v>
      </c>
      <c r="D309" s="4" t="str">
        <f t="shared" si="24"/>
        <v>Toko Nofri</v>
      </c>
      <c r="E309" s="4" t="s">
        <v>21</v>
      </c>
      <c r="F309" s="4" t="str">
        <f>VLOOKUP(E309,$O$12:Q319,2,0)</f>
        <v>Besi 10 Meter</v>
      </c>
      <c r="G309" s="11">
        <v>587</v>
      </c>
      <c r="H309" s="6">
        <f>VLOOKUP(E309,$O$12:Q319,3,0)</f>
        <v>375000</v>
      </c>
      <c r="I309" s="6">
        <f t="shared" si="25"/>
        <v>220125000</v>
      </c>
      <c r="J309" s="12">
        <f t="shared" si="26"/>
        <v>44025000</v>
      </c>
      <c r="K309" s="6">
        <f t="shared" si="27"/>
        <v>176100000</v>
      </c>
      <c r="L309" s="6" t="str">
        <f t="shared" si="28"/>
        <v>Penjualan Massal</v>
      </c>
      <c r="M309" s="6" t="str">
        <f t="shared" si="29"/>
        <v>Truk</v>
      </c>
    </row>
    <row r="310" spans="1:13" x14ac:dyDescent="0.25">
      <c r="A310" s="4">
        <v>306</v>
      </c>
      <c r="B310" s="3">
        <v>43322</v>
      </c>
      <c r="C310" s="4" t="s">
        <v>12</v>
      </c>
      <c r="D310" s="4" t="str">
        <f t="shared" si="24"/>
        <v>Toko Nofri</v>
      </c>
      <c r="E310" s="4" t="s">
        <v>22</v>
      </c>
      <c r="F310" s="4" t="str">
        <f>VLOOKUP(E310,$O$12:Q320,2,0)</f>
        <v>Pipa 5 Meter</v>
      </c>
      <c r="G310" s="11">
        <v>1512</v>
      </c>
      <c r="H310" s="6">
        <f>VLOOKUP(E310,$O$12:Q320,3,0)</f>
        <v>100000</v>
      </c>
      <c r="I310" s="6">
        <f t="shared" si="25"/>
        <v>151200000</v>
      </c>
      <c r="J310" s="12">
        <f t="shared" si="26"/>
        <v>30240000</v>
      </c>
      <c r="K310" s="6">
        <f t="shared" si="27"/>
        <v>120960000</v>
      </c>
      <c r="L310" s="6" t="str">
        <f t="shared" si="28"/>
        <v>Penjualan Massal</v>
      </c>
      <c r="M310" s="6" t="str">
        <f t="shared" si="29"/>
        <v>Truk</v>
      </c>
    </row>
    <row r="311" spans="1:13" x14ac:dyDescent="0.25">
      <c r="A311" s="4">
        <v>307</v>
      </c>
      <c r="B311" s="3">
        <v>43322</v>
      </c>
      <c r="C311" s="4" t="s">
        <v>16</v>
      </c>
      <c r="D311" s="4" t="str">
        <f t="shared" si="24"/>
        <v>Toko Anton</v>
      </c>
      <c r="E311" s="4" t="s">
        <v>23</v>
      </c>
      <c r="F311" s="4" t="str">
        <f>VLOOKUP(E311,$O$12:Q321,2,0)</f>
        <v>Pipa 10 Meter</v>
      </c>
      <c r="G311" s="11">
        <v>1362</v>
      </c>
      <c r="H311" s="6">
        <f>VLOOKUP(E311,$O$12:Q321,3,0)</f>
        <v>185000</v>
      </c>
      <c r="I311" s="6">
        <f t="shared" si="25"/>
        <v>251970000</v>
      </c>
      <c r="J311" s="12">
        <f t="shared" si="26"/>
        <v>50394000</v>
      </c>
      <c r="K311" s="6">
        <f t="shared" si="27"/>
        <v>201576000</v>
      </c>
      <c r="L311" s="6" t="str">
        <f t="shared" si="28"/>
        <v>Penjualan Massal</v>
      </c>
      <c r="M311" s="6" t="str">
        <f t="shared" si="29"/>
        <v>Truk</v>
      </c>
    </row>
    <row r="312" spans="1:13" x14ac:dyDescent="0.25">
      <c r="A312" s="4">
        <v>308</v>
      </c>
      <c r="B312" s="3">
        <v>43322</v>
      </c>
      <c r="C312" s="4" t="s">
        <v>12</v>
      </c>
      <c r="D312" s="4" t="str">
        <f t="shared" si="24"/>
        <v>Toko Nofri</v>
      </c>
      <c r="E312" s="4" t="s">
        <v>23</v>
      </c>
      <c r="F312" s="4" t="str">
        <f>VLOOKUP(E312,$O$12:Q322,2,0)</f>
        <v>Pipa 10 Meter</v>
      </c>
      <c r="G312" s="11">
        <v>965</v>
      </c>
      <c r="H312" s="6">
        <f>VLOOKUP(E312,$O$12:Q322,3,0)</f>
        <v>185000</v>
      </c>
      <c r="I312" s="6">
        <f t="shared" si="25"/>
        <v>178525000</v>
      </c>
      <c r="J312" s="12">
        <f t="shared" si="26"/>
        <v>35705000</v>
      </c>
      <c r="K312" s="6">
        <f t="shared" si="27"/>
        <v>142820000</v>
      </c>
      <c r="L312" s="6" t="str">
        <f t="shared" si="28"/>
        <v>Penjualan Massal</v>
      </c>
      <c r="M312" s="6" t="str">
        <f t="shared" si="29"/>
        <v>Truk</v>
      </c>
    </row>
    <row r="313" spans="1:13" x14ac:dyDescent="0.25">
      <c r="A313" s="4">
        <v>309</v>
      </c>
      <c r="B313" s="3">
        <v>43322</v>
      </c>
      <c r="C313" s="4" t="s">
        <v>13</v>
      </c>
      <c r="D313" s="4" t="str">
        <f t="shared" si="24"/>
        <v>Toko Central</v>
      </c>
      <c r="E313" s="4" t="s">
        <v>22</v>
      </c>
      <c r="F313" s="4" t="str">
        <f>VLOOKUP(E313,$O$12:Q323,2,0)</f>
        <v>Pipa 5 Meter</v>
      </c>
      <c r="G313" s="11">
        <v>567</v>
      </c>
      <c r="H313" s="6">
        <f>VLOOKUP(E313,$O$12:Q323,3,0)</f>
        <v>100000</v>
      </c>
      <c r="I313" s="6">
        <f t="shared" si="25"/>
        <v>56700000</v>
      </c>
      <c r="J313" s="12">
        <f t="shared" si="26"/>
        <v>11340000</v>
      </c>
      <c r="K313" s="6">
        <f t="shared" si="27"/>
        <v>45360000</v>
      </c>
      <c r="L313" s="6" t="str">
        <f t="shared" si="28"/>
        <v>Penjualan Massal</v>
      </c>
      <c r="M313" s="6" t="str">
        <f t="shared" si="29"/>
        <v>Truk</v>
      </c>
    </row>
    <row r="314" spans="1:13" x14ac:dyDescent="0.25">
      <c r="A314" s="4">
        <v>310</v>
      </c>
      <c r="B314" s="3">
        <v>43322</v>
      </c>
      <c r="C314" s="4" t="s">
        <v>12</v>
      </c>
      <c r="D314" s="4" t="str">
        <f t="shared" si="24"/>
        <v>Toko Nofri</v>
      </c>
      <c r="E314" s="4" t="s">
        <v>20</v>
      </c>
      <c r="F314" s="4" t="str">
        <f>VLOOKUP(E314,$O$12:Q324,2,0)</f>
        <v>Besi 5 Meter</v>
      </c>
      <c r="G314" s="11">
        <v>1811</v>
      </c>
      <c r="H314" s="6">
        <f>VLOOKUP(E314,$O$12:Q324,3,0)</f>
        <v>200000</v>
      </c>
      <c r="I314" s="6">
        <f t="shared" si="25"/>
        <v>362200000</v>
      </c>
      <c r="J314" s="12">
        <f t="shared" si="26"/>
        <v>72440000</v>
      </c>
      <c r="K314" s="6">
        <f t="shared" si="27"/>
        <v>289760000</v>
      </c>
      <c r="L314" s="6" t="str">
        <f t="shared" si="28"/>
        <v>Penjualan Massal</v>
      </c>
      <c r="M314" s="6" t="str">
        <f t="shared" si="29"/>
        <v>Truk</v>
      </c>
    </row>
    <row r="315" spans="1:13" x14ac:dyDescent="0.25">
      <c r="A315" s="4">
        <v>311</v>
      </c>
      <c r="B315" s="3">
        <v>43322</v>
      </c>
      <c r="C315" s="4" t="s">
        <v>16</v>
      </c>
      <c r="D315" s="4" t="str">
        <f t="shared" si="24"/>
        <v>Toko Anton</v>
      </c>
      <c r="E315" s="4" t="s">
        <v>23</v>
      </c>
      <c r="F315" s="4" t="str">
        <f>VLOOKUP(E315,$O$12:Q325,2,0)</f>
        <v>Pipa 10 Meter</v>
      </c>
      <c r="G315" s="11">
        <v>569</v>
      </c>
      <c r="H315" s="6">
        <f>VLOOKUP(E315,$O$12:Q325,3,0)</f>
        <v>185000</v>
      </c>
      <c r="I315" s="6">
        <f t="shared" si="25"/>
        <v>105265000</v>
      </c>
      <c r="J315" s="12">
        <f t="shared" si="26"/>
        <v>21053000</v>
      </c>
      <c r="K315" s="6">
        <f t="shared" si="27"/>
        <v>84212000</v>
      </c>
      <c r="L315" s="6" t="str">
        <f t="shared" si="28"/>
        <v>Penjualan Massal</v>
      </c>
      <c r="M315" s="6" t="str">
        <f t="shared" si="29"/>
        <v>Truk</v>
      </c>
    </row>
    <row r="316" spans="1:13" x14ac:dyDescent="0.25">
      <c r="A316" s="4">
        <v>312</v>
      </c>
      <c r="B316" s="3">
        <v>43322</v>
      </c>
      <c r="C316" s="4" t="s">
        <v>13</v>
      </c>
      <c r="D316" s="4" t="str">
        <f t="shared" si="24"/>
        <v>Toko Central</v>
      </c>
      <c r="E316" s="4" t="s">
        <v>21</v>
      </c>
      <c r="F316" s="4" t="str">
        <f>VLOOKUP(E316,$O$12:Q326,2,0)</f>
        <v>Besi 10 Meter</v>
      </c>
      <c r="G316" s="11">
        <v>977</v>
      </c>
      <c r="H316" s="6">
        <f>VLOOKUP(E316,$O$12:Q326,3,0)</f>
        <v>375000</v>
      </c>
      <c r="I316" s="6">
        <f t="shared" si="25"/>
        <v>366375000</v>
      </c>
      <c r="J316" s="12">
        <f t="shared" si="26"/>
        <v>73275000</v>
      </c>
      <c r="K316" s="6">
        <f t="shared" si="27"/>
        <v>293100000</v>
      </c>
      <c r="L316" s="6" t="str">
        <f t="shared" si="28"/>
        <v>Penjualan Massal</v>
      </c>
      <c r="M316" s="6" t="str">
        <f t="shared" si="29"/>
        <v>Truk</v>
      </c>
    </row>
    <row r="317" spans="1:13" x14ac:dyDescent="0.25">
      <c r="A317" s="4">
        <v>313</v>
      </c>
      <c r="B317" s="3">
        <v>43322</v>
      </c>
      <c r="C317" s="4" t="s">
        <v>13</v>
      </c>
      <c r="D317" s="4" t="str">
        <f t="shared" si="24"/>
        <v>Toko Central</v>
      </c>
      <c r="E317" s="4" t="s">
        <v>21</v>
      </c>
      <c r="F317" s="4" t="str">
        <f>VLOOKUP(E317,$O$12:Q327,2,0)</f>
        <v>Besi 10 Meter</v>
      </c>
      <c r="G317" s="11">
        <v>1439</v>
      </c>
      <c r="H317" s="6">
        <f>VLOOKUP(E317,$O$12:Q327,3,0)</f>
        <v>375000</v>
      </c>
      <c r="I317" s="6">
        <f t="shared" si="25"/>
        <v>539625000</v>
      </c>
      <c r="J317" s="12">
        <f t="shared" si="26"/>
        <v>107925000</v>
      </c>
      <c r="K317" s="6">
        <f t="shared" si="27"/>
        <v>431700000</v>
      </c>
      <c r="L317" s="6" t="str">
        <f t="shared" si="28"/>
        <v>Penjualan Massal</v>
      </c>
      <c r="M317" s="6" t="str">
        <f t="shared" si="29"/>
        <v>Truk</v>
      </c>
    </row>
    <row r="318" spans="1:13" x14ac:dyDescent="0.25">
      <c r="A318" s="4">
        <v>314</v>
      </c>
      <c r="B318" s="3">
        <v>43322</v>
      </c>
      <c r="C318" s="4" t="s">
        <v>16</v>
      </c>
      <c r="D318" s="4" t="str">
        <f t="shared" si="24"/>
        <v>Toko Anton</v>
      </c>
      <c r="E318" s="4" t="s">
        <v>23</v>
      </c>
      <c r="F318" s="4" t="str">
        <f>VLOOKUP(E318,$O$12:Q328,2,0)</f>
        <v>Pipa 10 Meter</v>
      </c>
      <c r="G318" s="11">
        <v>920</v>
      </c>
      <c r="H318" s="6">
        <f>VLOOKUP(E318,$O$12:Q328,3,0)</f>
        <v>185000</v>
      </c>
      <c r="I318" s="6">
        <f t="shared" si="25"/>
        <v>170200000</v>
      </c>
      <c r="J318" s="12">
        <f t="shared" si="26"/>
        <v>34040000</v>
      </c>
      <c r="K318" s="6">
        <f t="shared" si="27"/>
        <v>136160000</v>
      </c>
      <c r="L318" s="6" t="str">
        <f t="shared" si="28"/>
        <v>Penjualan Massal</v>
      </c>
      <c r="M318" s="6" t="str">
        <f t="shared" si="29"/>
        <v>Truk</v>
      </c>
    </row>
    <row r="319" spans="1:13" x14ac:dyDescent="0.25">
      <c r="A319" s="4">
        <v>315</v>
      </c>
      <c r="B319" s="3">
        <v>43322</v>
      </c>
      <c r="C319" s="4" t="s">
        <v>12</v>
      </c>
      <c r="D319" s="4" t="str">
        <f t="shared" si="24"/>
        <v>Toko Nofri</v>
      </c>
      <c r="E319" s="4" t="s">
        <v>20</v>
      </c>
      <c r="F319" s="4" t="str">
        <f>VLOOKUP(E319,$O$12:Q329,2,0)</f>
        <v>Besi 5 Meter</v>
      </c>
      <c r="G319" s="11">
        <v>338</v>
      </c>
      <c r="H319" s="6">
        <f>VLOOKUP(E319,$O$12:Q329,3,0)</f>
        <v>200000</v>
      </c>
      <c r="I319" s="6">
        <f t="shared" si="25"/>
        <v>67600000</v>
      </c>
      <c r="J319" s="12">
        <f t="shared" si="26"/>
        <v>6760000</v>
      </c>
      <c r="K319" s="6">
        <f t="shared" si="27"/>
        <v>60840000</v>
      </c>
      <c r="L319" s="6" t="str">
        <f t="shared" si="28"/>
        <v>Penjualan Massal</v>
      </c>
      <c r="M319" s="6" t="str">
        <f t="shared" si="29"/>
        <v>Truk</v>
      </c>
    </row>
    <row r="320" spans="1:13" x14ac:dyDescent="0.25">
      <c r="A320" s="4">
        <v>316</v>
      </c>
      <c r="B320" s="3">
        <v>43322</v>
      </c>
      <c r="C320" s="4" t="s">
        <v>16</v>
      </c>
      <c r="D320" s="4" t="str">
        <f t="shared" si="24"/>
        <v>Toko Anton</v>
      </c>
      <c r="E320" s="4" t="s">
        <v>21</v>
      </c>
      <c r="F320" s="4" t="str">
        <f>VLOOKUP(E320,$O$12:Q330,2,0)</f>
        <v>Besi 10 Meter</v>
      </c>
      <c r="G320" s="11">
        <v>1828</v>
      </c>
      <c r="H320" s="6">
        <f>VLOOKUP(E320,$O$12:Q330,3,0)</f>
        <v>375000</v>
      </c>
      <c r="I320" s="6">
        <f t="shared" si="25"/>
        <v>685500000</v>
      </c>
      <c r="J320" s="12">
        <f t="shared" si="26"/>
        <v>137100000</v>
      </c>
      <c r="K320" s="6">
        <f t="shared" si="27"/>
        <v>548400000</v>
      </c>
      <c r="L320" s="6" t="str">
        <f t="shared" si="28"/>
        <v>Penjualan Massal</v>
      </c>
      <c r="M320" s="6" t="str">
        <f t="shared" si="29"/>
        <v>Truk</v>
      </c>
    </row>
    <row r="321" spans="1:13" x14ac:dyDescent="0.25">
      <c r="A321" s="4">
        <v>317</v>
      </c>
      <c r="B321" s="3">
        <v>43322</v>
      </c>
      <c r="C321" s="4" t="s">
        <v>12</v>
      </c>
      <c r="D321" s="4" t="str">
        <f t="shared" si="24"/>
        <v>Toko Nofri</v>
      </c>
      <c r="E321" s="4" t="s">
        <v>21</v>
      </c>
      <c r="F321" s="4" t="str">
        <f>VLOOKUP(E321,$O$12:Q331,2,0)</f>
        <v>Besi 10 Meter</v>
      </c>
      <c r="G321" s="11">
        <v>17</v>
      </c>
      <c r="H321" s="6">
        <f>VLOOKUP(E321,$O$12:Q331,3,0)</f>
        <v>375000</v>
      </c>
      <c r="I321" s="6">
        <f t="shared" si="25"/>
        <v>6375000</v>
      </c>
      <c r="J321" s="12">
        <f t="shared" si="26"/>
        <v>0</v>
      </c>
      <c r="K321" s="6">
        <f t="shared" si="27"/>
        <v>6375000</v>
      </c>
      <c r="L321" s="6" t="str">
        <f t="shared" si="28"/>
        <v>Penjualan Biasa</v>
      </c>
      <c r="M321" s="6" t="str">
        <f t="shared" si="29"/>
        <v>Mobil Biasa</v>
      </c>
    </row>
    <row r="322" spans="1:13" x14ac:dyDescent="0.25">
      <c r="A322" s="4">
        <v>318</v>
      </c>
      <c r="B322" s="3">
        <v>43322</v>
      </c>
      <c r="C322" s="4" t="s">
        <v>13</v>
      </c>
      <c r="D322" s="4" t="str">
        <f t="shared" si="24"/>
        <v>Toko Central</v>
      </c>
      <c r="E322" s="4" t="s">
        <v>21</v>
      </c>
      <c r="F322" s="4" t="str">
        <f>VLOOKUP(E322,$O$12:Q332,2,0)</f>
        <v>Besi 10 Meter</v>
      </c>
      <c r="G322" s="11">
        <v>13</v>
      </c>
      <c r="H322" s="6">
        <f>VLOOKUP(E322,$O$12:Q332,3,0)</f>
        <v>375000</v>
      </c>
      <c r="I322" s="6">
        <f t="shared" si="25"/>
        <v>4875000</v>
      </c>
      <c r="J322" s="12">
        <f t="shared" si="26"/>
        <v>0</v>
      </c>
      <c r="K322" s="6">
        <f t="shared" si="27"/>
        <v>4875000</v>
      </c>
      <c r="L322" s="6" t="str">
        <f t="shared" si="28"/>
        <v>Penjualan Biasa</v>
      </c>
      <c r="M322" s="6" t="str">
        <f t="shared" si="29"/>
        <v>Mobil Biasa</v>
      </c>
    </row>
    <row r="323" spans="1:13" x14ac:dyDescent="0.25">
      <c r="A323" s="4">
        <v>319</v>
      </c>
      <c r="B323" s="3">
        <v>43322</v>
      </c>
      <c r="C323" s="4" t="s">
        <v>16</v>
      </c>
      <c r="D323" s="4" t="str">
        <f t="shared" si="24"/>
        <v>Toko Anton</v>
      </c>
      <c r="E323" s="4" t="s">
        <v>20</v>
      </c>
      <c r="F323" s="4" t="str">
        <f>VLOOKUP(E323,$O$12:Q333,2,0)</f>
        <v>Besi 5 Meter</v>
      </c>
      <c r="G323" s="11">
        <v>84</v>
      </c>
      <c r="H323" s="6">
        <f>VLOOKUP(E323,$O$12:Q333,3,0)</f>
        <v>200000</v>
      </c>
      <c r="I323" s="6">
        <f t="shared" si="25"/>
        <v>16800000</v>
      </c>
      <c r="J323" s="12">
        <f t="shared" si="26"/>
        <v>0</v>
      </c>
      <c r="K323" s="6">
        <f t="shared" si="27"/>
        <v>16800000</v>
      </c>
      <c r="L323" s="6" t="str">
        <f t="shared" si="28"/>
        <v>Penjualan Biasa</v>
      </c>
      <c r="M323" s="6" t="str">
        <f t="shared" si="29"/>
        <v>Mobil Biasa</v>
      </c>
    </row>
    <row r="324" spans="1:13" x14ac:dyDescent="0.25">
      <c r="A324" s="4">
        <v>320</v>
      </c>
      <c r="B324" s="3">
        <v>43322</v>
      </c>
      <c r="C324" s="4" t="s">
        <v>12</v>
      </c>
      <c r="D324" s="4" t="str">
        <f t="shared" si="24"/>
        <v>Toko Nofri</v>
      </c>
      <c r="E324" s="4" t="s">
        <v>21</v>
      </c>
      <c r="F324" s="4" t="str">
        <f>VLOOKUP(E324,$O$12:Q334,2,0)</f>
        <v>Besi 10 Meter</v>
      </c>
      <c r="G324" s="11">
        <v>1314</v>
      </c>
      <c r="H324" s="6">
        <f>VLOOKUP(E324,$O$12:Q334,3,0)</f>
        <v>375000</v>
      </c>
      <c r="I324" s="6">
        <f t="shared" si="25"/>
        <v>492750000</v>
      </c>
      <c r="J324" s="12">
        <f t="shared" si="26"/>
        <v>98550000</v>
      </c>
      <c r="K324" s="6">
        <f t="shared" si="27"/>
        <v>394200000</v>
      </c>
      <c r="L324" s="6" t="str">
        <f t="shared" si="28"/>
        <v>Penjualan Massal</v>
      </c>
      <c r="M324" s="6" t="str">
        <f t="shared" si="29"/>
        <v>Truk</v>
      </c>
    </row>
    <row r="325" spans="1:13" x14ac:dyDescent="0.25">
      <c r="A325" s="4">
        <v>321</v>
      </c>
      <c r="B325" s="3">
        <v>43322</v>
      </c>
      <c r="C325" s="4" t="s">
        <v>12</v>
      </c>
      <c r="D325" s="4" t="str">
        <f t="shared" si="24"/>
        <v>Toko Nofri</v>
      </c>
      <c r="E325" s="4" t="s">
        <v>21</v>
      </c>
      <c r="F325" s="4" t="str">
        <f>VLOOKUP(E325,$O$12:Q335,2,0)</f>
        <v>Besi 10 Meter</v>
      </c>
      <c r="G325" s="11">
        <v>1329</v>
      </c>
      <c r="H325" s="6">
        <f>VLOOKUP(E325,$O$12:Q335,3,0)</f>
        <v>375000</v>
      </c>
      <c r="I325" s="6">
        <f t="shared" si="25"/>
        <v>498375000</v>
      </c>
      <c r="J325" s="12">
        <f t="shared" si="26"/>
        <v>99675000</v>
      </c>
      <c r="K325" s="6">
        <f t="shared" si="27"/>
        <v>398700000</v>
      </c>
      <c r="L325" s="6" t="str">
        <f t="shared" si="28"/>
        <v>Penjualan Massal</v>
      </c>
      <c r="M325" s="6" t="str">
        <f t="shared" si="29"/>
        <v>Truk</v>
      </c>
    </row>
    <row r="326" spans="1:13" x14ac:dyDescent="0.25">
      <c r="A326" s="4">
        <v>322</v>
      </c>
      <c r="B326" s="3">
        <v>43322</v>
      </c>
      <c r="C326" s="4" t="s">
        <v>16</v>
      </c>
      <c r="D326" s="4" t="str">
        <f t="shared" ref="D326:D389" si="30">VLOOKUP(C326,$O$6:$P$8,2,0)</f>
        <v>Toko Anton</v>
      </c>
      <c r="E326" s="4" t="s">
        <v>23</v>
      </c>
      <c r="F326" s="4" t="str">
        <f>VLOOKUP(E326,$O$12:Q336,2,0)</f>
        <v>Pipa 10 Meter</v>
      </c>
      <c r="G326" s="11">
        <v>1772</v>
      </c>
      <c r="H326" s="6">
        <f>VLOOKUP(E326,$O$12:Q336,3,0)</f>
        <v>185000</v>
      </c>
      <c r="I326" s="6">
        <f t="shared" ref="I326:I389" si="31">H326*G326</f>
        <v>327820000</v>
      </c>
      <c r="J326" s="12">
        <f t="shared" ref="J326:J389" si="32">IF(G326&gt;500,I326*20%,IF(G326&gt;200,I326*10%,0))</f>
        <v>65564000</v>
      </c>
      <c r="K326" s="6">
        <f t="shared" ref="K326:K389" si="33">I326-J326</f>
        <v>262256000</v>
      </c>
      <c r="L326" s="6" t="str">
        <f t="shared" ref="L326:L389" si="34">IF(G326&lt;200,$P$21,IF(G326&lt;300,$P$20,$P$19))</f>
        <v>Penjualan Massal</v>
      </c>
      <c r="M326" s="6" t="str">
        <f t="shared" ref="M326:M389" si="35">HLOOKUP(L326,$S$4:$U$5,2,0)</f>
        <v>Truk</v>
      </c>
    </row>
    <row r="327" spans="1:13" x14ac:dyDescent="0.25">
      <c r="A327" s="4">
        <v>323</v>
      </c>
      <c r="B327" s="3">
        <v>43322</v>
      </c>
      <c r="C327" s="4" t="s">
        <v>12</v>
      </c>
      <c r="D327" s="4" t="str">
        <f t="shared" si="30"/>
        <v>Toko Nofri</v>
      </c>
      <c r="E327" s="4" t="s">
        <v>22</v>
      </c>
      <c r="F327" s="4" t="str">
        <f>VLOOKUP(E327,$O$12:Q337,2,0)</f>
        <v>Pipa 5 Meter</v>
      </c>
      <c r="G327" s="11">
        <v>1947</v>
      </c>
      <c r="H327" s="6">
        <f>VLOOKUP(E327,$O$12:Q337,3,0)</f>
        <v>100000</v>
      </c>
      <c r="I327" s="6">
        <f t="shared" si="31"/>
        <v>194700000</v>
      </c>
      <c r="J327" s="12">
        <f t="shared" si="32"/>
        <v>38940000</v>
      </c>
      <c r="K327" s="6">
        <f t="shared" si="33"/>
        <v>155760000</v>
      </c>
      <c r="L327" s="6" t="str">
        <f t="shared" si="34"/>
        <v>Penjualan Massal</v>
      </c>
      <c r="M327" s="6" t="str">
        <f t="shared" si="35"/>
        <v>Truk</v>
      </c>
    </row>
    <row r="328" spans="1:13" x14ac:dyDescent="0.25">
      <c r="A328" s="4">
        <v>324</v>
      </c>
      <c r="B328" s="3">
        <v>43322</v>
      </c>
      <c r="C328" s="4" t="s">
        <v>13</v>
      </c>
      <c r="D328" s="4" t="str">
        <f t="shared" si="30"/>
        <v>Toko Central</v>
      </c>
      <c r="E328" s="4" t="s">
        <v>21</v>
      </c>
      <c r="F328" s="4" t="str">
        <f>VLOOKUP(E328,$O$12:Q338,2,0)</f>
        <v>Besi 10 Meter</v>
      </c>
      <c r="G328" s="11">
        <v>619</v>
      </c>
      <c r="H328" s="6">
        <f>VLOOKUP(E328,$O$12:Q338,3,0)</f>
        <v>375000</v>
      </c>
      <c r="I328" s="6">
        <f t="shared" si="31"/>
        <v>232125000</v>
      </c>
      <c r="J328" s="12">
        <f t="shared" si="32"/>
        <v>46425000</v>
      </c>
      <c r="K328" s="6">
        <f t="shared" si="33"/>
        <v>185700000</v>
      </c>
      <c r="L328" s="6" t="str">
        <f t="shared" si="34"/>
        <v>Penjualan Massal</v>
      </c>
      <c r="M328" s="6" t="str">
        <f t="shared" si="35"/>
        <v>Truk</v>
      </c>
    </row>
    <row r="329" spans="1:13" x14ac:dyDescent="0.25">
      <c r="A329" s="4">
        <v>325</v>
      </c>
      <c r="B329" s="3">
        <v>43322</v>
      </c>
      <c r="C329" s="4" t="s">
        <v>12</v>
      </c>
      <c r="D329" s="4" t="str">
        <f t="shared" si="30"/>
        <v>Toko Nofri</v>
      </c>
      <c r="E329" s="4" t="s">
        <v>23</v>
      </c>
      <c r="F329" s="4" t="str">
        <f>VLOOKUP(E329,$O$12:Q339,2,0)</f>
        <v>Pipa 10 Meter</v>
      </c>
      <c r="G329" s="11">
        <v>98</v>
      </c>
      <c r="H329" s="6">
        <f>VLOOKUP(E329,$O$12:Q339,3,0)</f>
        <v>185000</v>
      </c>
      <c r="I329" s="6">
        <f t="shared" si="31"/>
        <v>18130000</v>
      </c>
      <c r="J329" s="12">
        <f t="shared" si="32"/>
        <v>0</v>
      </c>
      <c r="K329" s="6">
        <f t="shared" si="33"/>
        <v>18130000</v>
      </c>
      <c r="L329" s="6" t="str">
        <f t="shared" si="34"/>
        <v>Penjualan Biasa</v>
      </c>
      <c r="M329" s="6" t="str">
        <f t="shared" si="35"/>
        <v>Mobil Biasa</v>
      </c>
    </row>
    <row r="330" spans="1:13" x14ac:dyDescent="0.25">
      <c r="A330" s="4">
        <v>326</v>
      </c>
      <c r="B330" s="3">
        <v>43322</v>
      </c>
      <c r="C330" s="4" t="s">
        <v>16</v>
      </c>
      <c r="D330" s="4" t="str">
        <f t="shared" si="30"/>
        <v>Toko Anton</v>
      </c>
      <c r="E330" s="4" t="s">
        <v>23</v>
      </c>
      <c r="F330" s="4" t="str">
        <f>VLOOKUP(E330,$O$12:Q340,2,0)</f>
        <v>Pipa 10 Meter</v>
      </c>
      <c r="G330" s="11">
        <v>1419</v>
      </c>
      <c r="H330" s="6">
        <f>VLOOKUP(E330,$O$12:Q340,3,0)</f>
        <v>185000</v>
      </c>
      <c r="I330" s="6">
        <f t="shared" si="31"/>
        <v>262515000</v>
      </c>
      <c r="J330" s="12">
        <f t="shared" si="32"/>
        <v>52503000</v>
      </c>
      <c r="K330" s="6">
        <f t="shared" si="33"/>
        <v>210012000</v>
      </c>
      <c r="L330" s="6" t="str">
        <f t="shared" si="34"/>
        <v>Penjualan Massal</v>
      </c>
      <c r="M330" s="6" t="str">
        <f t="shared" si="35"/>
        <v>Truk</v>
      </c>
    </row>
    <row r="331" spans="1:13" x14ac:dyDescent="0.25">
      <c r="A331" s="4">
        <v>327</v>
      </c>
      <c r="B331" s="3">
        <v>43322</v>
      </c>
      <c r="C331" s="4" t="s">
        <v>13</v>
      </c>
      <c r="D331" s="4" t="str">
        <f t="shared" si="30"/>
        <v>Toko Central</v>
      </c>
      <c r="E331" s="4" t="s">
        <v>22</v>
      </c>
      <c r="F331" s="4" t="str">
        <f>VLOOKUP(E331,$O$12:Q341,2,0)</f>
        <v>Pipa 5 Meter</v>
      </c>
      <c r="G331" s="11">
        <v>660</v>
      </c>
      <c r="H331" s="6">
        <f>VLOOKUP(E331,$O$12:Q341,3,0)</f>
        <v>100000</v>
      </c>
      <c r="I331" s="6">
        <f t="shared" si="31"/>
        <v>66000000</v>
      </c>
      <c r="J331" s="12">
        <f t="shared" si="32"/>
        <v>13200000</v>
      </c>
      <c r="K331" s="6">
        <f t="shared" si="33"/>
        <v>52800000</v>
      </c>
      <c r="L331" s="6" t="str">
        <f t="shared" si="34"/>
        <v>Penjualan Massal</v>
      </c>
      <c r="M331" s="6" t="str">
        <f t="shared" si="35"/>
        <v>Truk</v>
      </c>
    </row>
    <row r="332" spans="1:13" x14ac:dyDescent="0.25">
      <c r="A332" s="4">
        <v>328</v>
      </c>
      <c r="B332" s="3">
        <v>43322</v>
      </c>
      <c r="C332" s="4" t="s">
        <v>13</v>
      </c>
      <c r="D332" s="4" t="str">
        <f t="shared" si="30"/>
        <v>Toko Central</v>
      </c>
      <c r="E332" s="4" t="s">
        <v>20</v>
      </c>
      <c r="F332" s="4" t="str">
        <f>VLOOKUP(E332,$O$12:Q342,2,0)</f>
        <v>Besi 5 Meter</v>
      </c>
      <c r="G332" s="11">
        <v>87</v>
      </c>
      <c r="H332" s="6">
        <f>VLOOKUP(E332,$O$12:Q342,3,0)</f>
        <v>200000</v>
      </c>
      <c r="I332" s="6">
        <f t="shared" si="31"/>
        <v>17400000</v>
      </c>
      <c r="J332" s="12">
        <f t="shared" si="32"/>
        <v>0</v>
      </c>
      <c r="K332" s="6">
        <f t="shared" si="33"/>
        <v>17400000</v>
      </c>
      <c r="L332" s="6" t="str">
        <f t="shared" si="34"/>
        <v>Penjualan Biasa</v>
      </c>
      <c r="M332" s="6" t="str">
        <f t="shared" si="35"/>
        <v>Mobil Biasa</v>
      </c>
    </row>
    <row r="333" spans="1:13" x14ac:dyDescent="0.25">
      <c r="A333" s="4">
        <v>329</v>
      </c>
      <c r="B333" s="3">
        <v>43322</v>
      </c>
      <c r="C333" s="4" t="s">
        <v>16</v>
      </c>
      <c r="D333" s="4" t="str">
        <f t="shared" si="30"/>
        <v>Toko Anton</v>
      </c>
      <c r="E333" s="4" t="s">
        <v>23</v>
      </c>
      <c r="F333" s="4" t="str">
        <f>VLOOKUP(E333,$O$12:Q343,2,0)</f>
        <v>Pipa 10 Meter</v>
      </c>
      <c r="G333" s="11">
        <v>189</v>
      </c>
      <c r="H333" s="6">
        <f>VLOOKUP(E333,$O$12:Q343,3,0)</f>
        <v>185000</v>
      </c>
      <c r="I333" s="6">
        <f t="shared" si="31"/>
        <v>34965000</v>
      </c>
      <c r="J333" s="12">
        <f t="shared" si="32"/>
        <v>0</v>
      </c>
      <c r="K333" s="6">
        <f t="shared" si="33"/>
        <v>34965000</v>
      </c>
      <c r="L333" s="6" t="str">
        <f t="shared" si="34"/>
        <v>Penjualan Biasa</v>
      </c>
      <c r="M333" s="6" t="str">
        <f t="shared" si="35"/>
        <v>Mobil Biasa</v>
      </c>
    </row>
    <row r="334" spans="1:13" x14ac:dyDescent="0.25">
      <c r="A334" s="4">
        <v>330</v>
      </c>
      <c r="B334" s="3">
        <v>43322</v>
      </c>
      <c r="C334" s="4" t="s">
        <v>12</v>
      </c>
      <c r="D334" s="4" t="str">
        <f t="shared" si="30"/>
        <v>Toko Nofri</v>
      </c>
      <c r="E334" s="4" t="s">
        <v>20</v>
      </c>
      <c r="F334" s="4" t="str">
        <f>VLOOKUP(E334,$O$12:Q344,2,0)</f>
        <v>Besi 5 Meter</v>
      </c>
      <c r="G334" s="11">
        <v>1659</v>
      </c>
      <c r="H334" s="6">
        <f>VLOOKUP(E334,$O$12:Q344,3,0)</f>
        <v>200000</v>
      </c>
      <c r="I334" s="6">
        <f t="shared" si="31"/>
        <v>331800000</v>
      </c>
      <c r="J334" s="12">
        <f t="shared" si="32"/>
        <v>66360000</v>
      </c>
      <c r="K334" s="6">
        <f t="shared" si="33"/>
        <v>265440000</v>
      </c>
      <c r="L334" s="6" t="str">
        <f t="shared" si="34"/>
        <v>Penjualan Massal</v>
      </c>
      <c r="M334" s="6" t="str">
        <f t="shared" si="35"/>
        <v>Truk</v>
      </c>
    </row>
    <row r="335" spans="1:13" x14ac:dyDescent="0.25">
      <c r="A335" s="4">
        <v>331</v>
      </c>
      <c r="B335" s="3">
        <v>43322</v>
      </c>
      <c r="C335" s="4" t="s">
        <v>16</v>
      </c>
      <c r="D335" s="4" t="str">
        <f t="shared" si="30"/>
        <v>Toko Anton</v>
      </c>
      <c r="E335" s="4" t="s">
        <v>22</v>
      </c>
      <c r="F335" s="4" t="str">
        <f>VLOOKUP(E335,$O$12:Q345,2,0)</f>
        <v>Pipa 5 Meter</v>
      </c>
      <c r="G335" s="11">
        <v>109</v>
      </c>
      <c r="H335" s="6">
        <f>VLOOKUP(E335,$O$12:Q345,3,0)</f>
        <v>100000</v>
      </c>
      <c r="I335" s="6">
        <f t="shared" si="31"/>
        <v>10900000</v>
      </c>
      <c r="J335" s="12">
        <f t="shared" si="32"/>
        <v>0</v>
      </c>
      <c r="K335" s="6">
        <f t="shared" si="33"/>
        <v>10900000</v>
      </c>
      <c r="L335" s="6" t="str">
        <f t="shared" si="34"/>
        <v>Penjualan Biasa</v>
      </c>
      <c r="M335" s="6" t="str">
        <f t="shared" si="35"/>
        <v>Mobil Biasa</v>
      </c>
    </row>
    <row r="336" spans="1:13" x14ac:dyDescent="0.25">
      <c r="A336" s="4">
        <v>332</v>
      </c>
      <c r="B336" s="3">
        <v>43322</v>
      </c>
      <c r="C336" s="4" t="s">
        <v>12</v>
      </c>
      <c r="D336" s="4" t="str">
        <f t="shared" si="30"/>
        <v>Toko Nofri</v>
      </c>
      <c r="E336" s="4" t="s">
        <v>23</v>
      </c>
      <c r="F336" s="4" t="str">
        <f>VLOOKUP(E336,$O$12:Q346,2,0)</f>
        <v>Pipa 10 Meter</v>
      </c>
      <c r="G336" s="11">
        <v>1</v>
      </c>
      <c r="H336" s="6">
        <f>VLOOKUP(E336,$O$12:Q346,3,0)</f>
        <v>185000</v>
      </c>
      <c r="I336" s="6">
        <f t="shared" si="31"/>
        <v>185000</v>
      </c>
      <c r="J336" s="12">
        <f t="shared" si="32"/>
        <v>0</v>
      </c>
      <c r="K336" s="6">
        <f t="shared" si="33"/>
        <v>185000</v>
      </c>
      <c r="L336" s="6" t="str">
        <f t="shared" si="34"/>
        <v>Penjualan Biasa</v>
      </c>
      <c r="M336" s="6" t="str">
        <f t="shared" si="35"/>
        <v>Mobil Biasa</v>
      </c>
    </row>
    <row r="337" spans="1:13" x14ac:dyDescent="0.25">
      <c r="A337" s="4">
        <v>333</v>
      </c>
      <c r="B337" s="3">
        <v>43322</v>
      </c>
      <c r="C337" s="4" t="s">
        <v>13</v>
      </c>
      <c r="D337" s="4" t="str">
        <f t="shared" si="30"/>
        <v>Toko Central</v>
      </c>
      <c r="E337" s="4" t="s">
        <v>20</v>
      </c>
      <c r="F337" s="4" t="str">
        <f>VLOOKUP(E337,$O$12:Q347,2,0)</f>
        <v>Besi 5 Meter</v>
      </c>
      <c r="G337" s="11">
        <v>1850</v>
      </c>
      <c r="H337" s="6">
        <f>VLOOKUP(E337,$O$12:Q347,3,0)</f>
        <v>200000</v>
      </c>
      <c r="I337" s="6">
        <f t="shared" si="31"/>
        <v>370000000</v>
      </c>
      <c r="J337" s="12">
        <f t="shared" si="32"/>
        <v>74000000</v>
      </c>
      <c r="K337" s="6">
        <f t="shared" si="33"/>
        <v>296000000</v>
      </c>
      <c r="L337" s="6" t="str">
        <f t="shared" si="34"/>
        <v>Penjualan Massal</v>
      </c>
      <c r="M337" s="6" t="str">
        <f t="shared" si="35"/>
        <v>Truk</v>
      </c>
    </row>
    <row r="338" spans="1:13" x14ac:dyDescent="0.25">
      <c r="A338" s="4">
        <v>334</v>
      </c>
      <c r="B338" s="3">
        <v>43322</v>
      </c>
      <c r="C338" s="4" t="s">
        <v>16</v>
      </c>
      <c r="D338" s="4" t="str">
        <f t="shared" si="30"/>
        <v>Toko Anton</v>
      </c>
      <c r="E338" s="4" t="s">
        <v>22</v>
      </c>
      <c r="F338" s="4" t="str">
        <f>VLOOKUP(E338,$O$12:Q348,2,0)</f>
        <v>Pipa 5 Meter</v>
      </c>
      <c r="G338" s="11">
        <v>150</v>
      </c>
      <c r="H338" s="6">
        <f>VLOOKUP(E338,$O$12:Q348,3,0)</f>
        <v>100000</v>
      </c>
      <c r="I338" s="6">
        <f t="shared" si="31"/>
        <v>15000000</v>
      </c>
      <c r="J338" s="12">
        <f t="shared" si="32"/>
        <v>0</v>
      </c>
      <c r="K338" s="6">
        <f t="shared" si="33"/>
        <v>15000000</v>
      </c>
      <c r="L338" s="6" t="str">
        <f t="shared" si="34"/>
        <v>Penjualan Biasa</v>
      </c>
      <c r="M338" s="6" t="str">
        <f t="shared" si="35"/>
        <v>Mobil Biasa</v>
      </c>
    </row>
    <row r="339" spans="1:13" x14ac:dyDescent="0.25">
      <c r="A339" s="4">
        <v>335</v>
      </c>
      <c r="B339" s="3">
        <v>43322</v>
      </c>
      <c r="C339" s="4" t="s">
        <v>12</v>
      </c>
      <c r="D339" s="4" t="str">
        <f t="shared" si="30"/>
        <v>Toko Nofri</v>
      </c>
      <c r="E339" s="4" t="s">
        <v>23</v>
      </c>
      <c r="F339" s="4" t="str">
        <f>VLOOKUP(E339,$O$12:Q349,2,0)</f>
        <v>Pipa 10 Meter</v>
      </c>
      <c r="G339" s="11">
        <v>37</v>
      </c>
      <c r="H339" s="6">
        <f>VLOOKUP(E339,$O$12:Q349,3,0)</f>
        <v>185000</v>
      </c>
      <c r="I339" s="6">
        <f t="shared" si="31"/>
        <v>6845000</v>
      </c>
      <c r="J339" s="12">
        <f t="shared" si="32"/>
        <v>0</v>
      </c>
      <c r="K339" s="6">
        <f t="shared" si="33"/>
        <v>6845000</v>
      </c>
      <c r="L339" s="6" t="str">
        <f t="shared" si="34"/>
        <v>Penjualan Biasa</v>
      </c>
      <c r="M339" s="6" t="str">
        <f t="shared" si="35"/>
        <v>Mobil Biasa</v>
      </c>
    </row>
    <row r="340" spans="1:13" x14ac:dyDescent="0.25">
      <c r="A340" s="4">
        <v>336</v>
      </c>
      <c r="B340" s="3">
        <v>43322</v>
      </c>
      <c r="C340" s="4" t="s">
        <v>12</v>
      </c>
      <c r="D340" s="4" t="str">
        <f t="shared" si="30"/>
        <v>Toko Nofri</v>
      </c>
      <c r="E340" s="4" t="s">
        <v>23</v>
      </c>
      <c r="F340" s="4" t="str">
        <f>VLOOKUP(E340,$O$12:Q350,2,0)</f>
        <v>Pipa 10 Meter</v>
      </c>
      <c r="G340" s="11">
        <v>1941</v>
      </c>
      <c r="H340" s="6">
        <f>VLOOKUP(E340,$O$12:Q350,3,0)</f>
        <v>185000</v>
      </c>
      <c r="I340" s="6">
        <f t="shared" si="31"/>
        <v>359085000</v>
      </c>
      <c r="J340" s="12">
        <f t="shared" si="32"/>
        <v>71817000</v>
      </c>
      <c r="K340" s="6">
        <f t="shared" si="33"/>
        <v>287268000</v>
      </c>
      <c r="L340" s="6" t="str">
        <f t="shared" si="34"/>
        <v>Penjualan Massal</v>
      </c>
      <c r="M340" s="6" t="str">
        <f t="shared" si="35"/>
        <v>Truk</v>
      </c>
    </row>
    <row r="341" spans="1:13" x14ac:dyDescent="0.25">
      <c r="A341" s="4">
        <v>337</v>
      </c>
      <c r="B341" s="3">
        <v>43322</v>
      </c>
      <c r="C341" s="4" t="s">
        <v>16</v>
      </c>
      <c r="D341" s="4" t="str">
        <f t="shared" si="30"/>
        <v>Toko Anton</v>
      </c>
      <c r="E341" s="4" t="s">
        <v>23</v>
      </c>
      <c r="F341" s="4" t="str">
        <f>VLOOKUP(E341,$O$12:Q351,2,0)</f>
        <v>Pipa 10 Meter</v>
      </c>
      <c r="G341" s="11">
        <v>1187</v>
      </c>
      <c r="H341" s="6">
        <f>VLOOKUP(E341,$O$12:Q351,3,0)</f>
        <v>185000</v>
      </c>
      <c r="I341" s="6">
        <f t="shared" si="31"/>
        <v>219595000</v>
      </c>
      <c r="J341" s="12">
        <f t="shared" si="32"/>
        <v>43919000</v>
      </c>
      <c r="K341" s="6">
        <f t="shared" si="33"/>
        <v>175676000</v>
      </c>
      <c r="L341" s="6" t="str">
        <f t="shared" si="34"/>
        <v>Penjualan Massal</v>
      </c>
      <c r="M341" s="6" t="str">
        <f t="shared" si="35"/>
        <v>Truk</v>
      </c>
    </row>
    <row r="342" spans="1:13" x14ac:dyDescent="0.25">
      <c r="A342" s="4">
        <v>338</v>
      </c>
      <c r="B342" s="3">
        <v>43322</v>
      </c>
      <c r="C342" s="4" t="s">
        <v>12</v>
      </c>
      <c r="D342" s="4" t="str">
        <f t="shared" si="30"/>
        <v>Toko Nofri</v>
      </c>
      <c r="E342" s="4" t="s">
        <v>23</v>
      </c>
      <c r="F342" s="4" t="str">
        <f>VLOOKUP(E342,$O$12:Q352,2,0)</f>
        <v>Pipa 10 Meter</v>
      </c>
      <c r="G342" s="11">
        <v>595</v>
      </c>
      <c r="H342" s="6">
        <f>VLOOKUP(E342,$O$12:Q352,3,0)</f>
        <v>185000</v>
      </c>
      <c r="I342" s="6">
        <f t="shared" si="31"/>
        <v>110075000</v>
      </c>
      <c r="J342" s="12">
        <f t="shared" si="32"/>
        <v>22015000</v>
      </c>
      <c r="K342" s="6">
        <f t="shared" si="33"/>
        <v>88060000</v>
      </c>
      <c r="L342" s="6" t="str">
        <f t="shared" si="34"/>
        <v>Penjualan Massal</v>
      </c>
      <c r="M342" s="6" t="str">
        <f t="shared" si="35"/>
        <v>Truk</v>
      </c>
    </row>
    <row r="343" spans="1:13" x14ac:dyDescent="0.25">
      <c r="A343" s="4">
        <v>339</v>
      </c>
      <c r="B343" s="3">
        <v>43322</v>
      </c>
      <c r="C343" s="4" t="s">
        <v>13</v>
      </c>
      <c r="D343" s="4" t="str">
        <f t="shared" si="30"/>
        <v>Toko Central</v>
      </c>
      <c r="E343" s="4" t="s">
        <v>23</v>
      </c>
      <c r="F343" s="4" t="str">
        <f>VLOOKUP(E343,$O$12:Q353,2,0)</f>
        <v>Pipa 10 Meter</v>
      </c>
      <c r="G343" s="11">
        <v>646</v>
      </c>
      <c r="H343" s="6">
        <f>VLOOKUP(E343,$O$12:Q353,3,0)</f>
        <v>185000</v>
      </c>
      <c r="I343" s="6">
        <f t="shared" si="31"/>
        <v>119510000</v>
      </c>
      <c r="J343" s="12">
        <f t="shared" si="32"/>
        <v>23902000</v>
      </c>
      <c r="K343" s="6">
        <f t="shared" si="33"/>
        <v>95608000</v>
      </c>
      <c r="L343" s="6" t="str">
        <f t="shared" si="34"/>
        <v>Penjualan Massal</v>
      </c>
      <c r="M343" s="6" t="str">
        <f t="shared" si="35"/>
        <v>Truk</v>
      </c>
    </row>
    <row r="344" spans="1:13" x14ac:dyDescent="0.25">
      <c r="A344" s="4">
        <v>340</v>
      </c>
      <c r="B344" s="3">
        <v>43322</v>
      </c>
      <c r="C344" s="4" t="s">
        <v>12</v>
      </c>
      <c r="D344" s="4" t="str">
        <f t="shared" si="30"/>
        <v>Toko Nofri</v>
      </c>
      <c r="E344" s="4" t="s">
        <v>23</v>
      </c>
      <c r="F344" s="4" t="str">
        <f>VLOOKUP(E344,$O$12:Q354,2,0)</f>
        <v>Pipa 10 Meter</v>
      </c>
      <c r="G344" s="11">
        <v>778</v>
      </c>
      <c r="H344" s="6">
        <f>VLOOKUP(E344,$O$12:Q354,3,0)</f>
        <v>185000</v>
      </c>
      <c r="I344" s="6">
        <f t="shared" si="31"/>
        <v>143930000</v>
      </c>
      <c r="J344" s="12">
        <f t="shared" si="32"/>
        <v>28786000</v>
      </c>
      <c r="K344" s="6">
        <f t="shared" si="33"/>
        <v>115144000</v>
      </c>
      <c r="L344" s="6" t="str">
        <f t="shared" si="34"/>
        <v>Penjualan Massal</v>
      </c>
      <c r="M344" s="6" t="str">
        <f t="shared" si="35"/>
        <v>Truk</v>
      </c>
    </row>
    <row r="345" spans="1:13" x14ac:dyDescent="0.25">
      <c r="A345" s="4">
        <v>341</v>
      </c>
      <c r="B345" s="3">
        <v>43322</v>
      </c>
      <c r="C345" s="4" t="s">
        <v>16</v>
      </c>
      <c r="D345" s="4" t="str">
        <f t="shared" si="30"/>
        <v>Toko Anton</v>
      </c>
      <c r="E345" s="4" t="s">
        <v>22</v>
      </c>
      <c r="F345" s="4" t="str">
        <f>VLOOKUP(E345,$O$12:Q355,2,0)</f>
        <v>Pipa 5 Meter</v>
      </c>
      <c r="G345" s="11">
        <v>1606</v>
      </c>
      <c r="H345" s="6">
        <f>VLOOKUP(E345,$O$12:Q355,3,0)</f>
        <v>100000</v>
      </c>
      <c r="I345" s="6">
        <f t="shared" si="31"/>
        <v>160600000</v>
      </c>
      <c r="J345" s="12">
        <f t="shared" si="32"/>
        <v>32120000</v>
      </c>
      <c r="K345" s="6">
        <f t="shared" si="33"/>
        <v>128480000</v>
      </c>
      <c r="L345" s="6" t="str">
        <f t="shared" si="34"/>
        <v>Penjualan Massal</v>
      </c>
      <c r="M345" s="6" t="str">
        <f t="shared" si="35"/>
        <v>Truk</v>
      </c>
    </row>
    <row r="346" spans="1:13" x14ac:dyDescent="0.25">
      <c r="A346" s="4">
        <v>342</v>
      </c>
      <c r="B346" s="3">
        <v>43322</v>
      </c>
      <c r="C346" s="4" t="s">
        <v>13</v>
      </c>
      <c r="D346" s="4" t="str">
        <f t="shared" si="30"/>
        <v>Toko Central</v>
      </c>
      <c r="E346" s="4" t="s">
        <v>20</v>
      </c>
      <c r="F346" s="4" t="str">
        <f>VLOOKUP(E346,$O$12:Q356,2,0)</f>
        <v>Besi 5 Meter</v>
      </c>
      <c r="G346" s="11">
        <v>1550</v>
      </c>
      <c r="H346" s="6">
        <f>VLOOKUP(E346,$O$12:Q356,3,0)</f>
        <v>200000</v>
      </c>
      <c r="I346" s="6">
        <f t="shared" si="31"/>
        <v>310000000</v>
      </c>
      <c r="J346" s="12">
        <f t="shared" si="32"/>
        <v>62000000</v>
      </c>
      <c r="K346" s="6">
        <f t="shared" si="33"/>
        <v>248000000</v>
      </c>
      <c r="L346" s="6" t="str">
        <f t="shared" si="34"/>
        <v>Penjualan Massal</v>
      </c>
      <c r="M346" s="6" t="str">
        <f t="shared" si="35"/>
        <v>Truk</v>
      </c>
    </row>
    <row r="347" spans="1:13" x14ac:dyDescent="0.25">
      <c r="A347" s="4">
        <v>343</v>
      </c>
      <c r="B347" s="3">
        <v>43322</v>
      </c>
      <c r="C347" s="4" t="s">
        <v>13</v>
      </c>
      <c r="D347" s="4" t="str">
        <f t="shared" si="30"/>
        <v>Toko Central</v>
      </c>
      <c r="E347" s="4" t="s">
        <v>22</v>
      </c>
      <c r="F347" s="4" t="str">
        <f>VLOOKUP(E347,$O$12:Q357,2,0)</f>
        <v>Pipa 5 Meter</v>
      </c>
      <c r="G347" s="11">
        <v>20</v>
      </c>
      <c r="H347" s="6">
        <f>VLOOKUP(E347,$O$12:Q357,3,0)</f>
        <v>100000</v>
      </c>
      <c r="I347" s="6">
        <f t="shared" si="31"/>
        <v>2000000</v>
      </c>
      <c r="J347" s="12">
        <f t="shared" si="32"/>
        <v>0</v>
      </c>
      <c r="K347" s="6">
        <f t="shared" si="33"/>
        <v>2000000</v>
      </c>
      <c r="L347" s="6" t="str">
        <f t="shared" si="34"/>
        <v>Penjualan Biasa</v>
      </c>
      <c r="M347" s="6" t="str">
        <f t="shared" si="35"/>
        <v>Mobil Biasa</v>
      </c>
    </row>
    <row r="348" spans="1:13" x14ac:dyDescent="0.25">
      <c r="A348" s="4">
        <v>344</v>
      </c>
      <c r="B348" s="3">
        <v>43322</v>
      </c>
      <c r="C348" s="4" t="s">
        <v>16</v>
      </c>
      <c r="D348" s="4" t="str">
        <f t="shared" si="30"/>
        <v>Toko Anton</v>
      </c>
      <c r="E348" s="4" t="s">
        <v>23</v>
      </c>
      <c r="F348" s="4" t="str">
        <f>VLOOKUP(E348,$O$12:Q358,2,0)</f>
        <v>Pipa 10 Meter</v>
      </c>
      <c r="G348" s="11">
        <v>1062</v>
      </c>
      <c r="H348" s="6">
        <f>VLOOKUP(E348,$O$12:Q358,3,0)</f>
        <v>185000</v>
      </c>
      <c r="I348" s="6">
        <f t="shared" si="31"/>
        <v>196470000</v>
      </c>
      <c r="J348" s="12">
        <f t="shared" si="32"/>
        <v>39294000</v>
      </c>
      <c r="K348" s="6">
        <f t="shared" si="33"/>
        <v>157176000</v>
      </c>
      <c r="L348" s="6" t="str">
        <f t="shared" si="34"/>
        <v>Penjualan Massal</v>
      </c>
      <c r="M348" s="6" t="str">
        <f t="shared" si="35"/>
        <v>Truk</v>
      </c>
    </row>
    <row r="349" spans="1:13" x14ac:dyDescent="0.25">
      <c r="A349" s="4">
        <v>345</v>
      </c>
      <c r="B349" s="3">
        <v>43322</v>
      </c>
      <c r="C349" s="4" t="s">
        <v>12</v>
      </c>
      <c r="D349" s="4" t="str">
        <f t="shared" si="30"/>
        <v>Toko Nofri</v>
      </c>
      <c r="E349" s="4" t="s">
        <v>23</v>
      </c>
      <c r="F349" s="4" t="str">
        <f>VLOOKUP(E349,$O$12:Q359,2,0)</f>
        <v>Pipa 10 Meter</v>
      </c>
      <c r="G349" s="11">
        <v>978</v>
      </c>
      <c r="H349" s="6">
        <f>VLOOKUP(E349,$O$12:Q359,3,0)</f>
        <v>185000</v>
      </c>
      <c r="I349" s="6">
        <f t="shared" si="31"/>
        <v>180930000</v>
      </c>
      <c r="J349" s="12">
        <f t="shared" si="32"/>
        <v>36186000</v>
      </c>
      <c r="K349" s="6">
        <f t="shared" si="33"/>
        <v>144744000</v>
      </c>
      <c r="L349" s="6" t="str">
        <f t="shared" si="34"/>
        <v>Penjualan Massal</v>
      </c>
      <c r="M349" s="6" t="str">
        <f t="shared" si="35"/>
        <v>Truk</v>
      </c>
    </row>
    <row r="350" spans="1:13" x14ac:dyDescent="0.25">
      <c r="A350" s="4">
        <v>346</v>
      </c>
      <c r="B350" s="3">
        <v>43322</v>
      </c>
      <c r="C350" s="4" t="s">
        <v>16</v>
      </c>
      <c r="D350" s="4" t="str">
        <f t="shared" si="30"/>
        <v>Toko Anton</v>
      </c>
      <c r="E350" s="4" t="s">
        <v>23</v>
      </c>
      <c r="F350" s="4" t="str">
        <f>VLOOKUP(E350,$O$12:Q360,2,0)</f>
        <v>Pipa 10 Meter</v>
      </c>
      <c r="G350" s="11">
        <v>343</v>
      </c>
      <c r="H350" s="6">
        <f>VLOOKUP(E350,$O$12:Q360,3,0)</f>
        <v>185000</v>
      </c>
      <c r="I350" s="6">
        <f t="shared" si="31"/>
        <v>63455000</v>
      </c>
      <c r="J350" s="12">
        <f t="shared" si="32"/>
        <v>6345500</v>
      </c>
      <c r="K350" s="6">
        <f t="shared" si="33"/>
        <v>57109500</v>
      </c>
      <c r="L350" s="6" t="str">
        <f t="shared" si="34"/>
        <v>Penjualan Massal</v>
      </c>
      <c r="M350" s="6" t="str">
        <f t="shared" si="35"/>
        <v>Truk</v>
      </c>
    </row>
    <row r="351" spans="1:13" x14ac:dyDescent="0.25">
      <c r="A351" s="4">
        <v>347</v>
      </c>
      <c r="B351" s="3">
        <v>43322</v>
      </c>
      <c r="C351" s="4" t="s">
        <v>12</v>
      </c>
      <c r="D351" s="4" t="str">
        <f t="shared" si="30"/>
        <v>Toko Nofri</v>
      </c>
      <c r="E351" s="4" t="s">
        <v>23</v>
      </c>
      <c r="F351" s="4" t="str">
        <f>VLOOKUP(E351,$O$12:Q361,2,0)</f>
        <v>Pipa 10 Meter</v>
      </c>
      <c r="G351" s="11">
        <v>1648</v>
      </c>
      <c r="H351" s="6">
        <f>VLOOKUP(E351,$O$12:Q361,3,0)</f>
        <v>185000</v>
      </c>
      <c r="I351" s="6">
        <f t="shared" si="31"/>
        <v>304880000</v>
      </c>
      <c r="J351" s="12">
        <f t="shared" si="32"/>
        <v>60976000</v>
      </c>
      <c r="K351" s="6">
        <f t="shared" si="33"/>
        <v>243904000</v>
      </c>
      <c r="L351" s="6" t="str">
        <f t="shared" si="34"/>
        <v>Penjualan Massal</v>
      </c>
      <c r="M351" s="6" t="str">
        <f t="shared" si="35"/>
        <v>Truk</v>
      </c>
    </row>
    <row r="352" spans="1:13" x14ac:dyDescent="0.25">
      <c r="A352" s="4">
        <v>348</v>
      </c>
      <c r="B352" s="3">
        <v>43322</v>
      </c>
      <c r="C352" s="4" t="s">
        <v>13</v>
      </c>
      <c r="D352" s="4" t="str">
        <f t="shared" si="30"/>
        <v>Toko Central</v>
      </c>
      <c r="E352" s="4" t="s">
        <v>20</v>
      </c>
      <c r="F352" s="4" t="str">
        <f>VLOOKUP(E352,$O$12:Q362,2,0)</f>
        <v>Besi 5 Meter</v>
      </c>
      <c r="G352" s="11">
        <v>1604</v>
      </c>
      <c r="H352" s="6">
        <f>VLOOKUP(E352,$O$12:Q362,3,0)</f>
        <v>200000</v>
      </c>
      <c r="I352" s="6">
        <f t="shared" si="31"/>
        <v>320800000</v>
      </c>
      <c r="J352" s="12">
        <f t="shared" si="32"/>
        <v>64160000</v>
      </c>
      <c r="K352" s="6">
        <f t="shared" si="33"/>
        <v>256640000</v>
      </c>
      <c r="L352" s="6" t="str">
        <f t="shared" si="34"/>
        <v>Penjualan Massal</v>
      </c>
      <c r="M352" s="6" t="str">
        <f t="shared" si="35"/>
        <v>Truk</v>
      </c>
    </row>
    <row r="353" spans="1:13" x14ac:dyDescent="0.25">
      <c r="A353" s="4">
        <v>349</v>
      </c>
      <c r="B353" s="3">
        <v>43322</v>
      </c>
      <c r="C353" s="4" t="s">
        <v>16</v>
      </c>
      <c r="D353" s="4" t="str">
        <f t="shared" si="30"/>
        <v>Toko Anton</v>
      </c>
      <c r="E353" s="4" t="s">
        <v>20</v>
      </c>
      <c r="F353" s="4" t="str">
        <f>VLOOKUP(E353,$O$12:Q363,2,0)</f>
        <v>Besi 5 Meter</v>
      </c>
      <c r="G353" s="11">
        <v>847</v>
      </c>
      <c r="H353" s="6">
        <f>VLOOKUP(E353,$O$12:Q363,3,0)</f>
        <v>200000</v>
      </c>
      <c r="I353" s="6">
        <f t="shared" si="31"/>
        <v>169400000</v>
      </c>
      <c r="J353" s="12">
        <f t="shared" si="32"/>
        <v>33880000</v>
      </c>
      <c r="K353" s="6">
        <f t="shared" si="33"/>
        <v>135520000</v>
      </c>
      <c r="L353" s="6" t="str">
        <f t="shared" si="34"/>
        <v>Penjualan Massal</v>
      </c>
      <c r="M353" s="6" t="str">
        <f t="shared" si="35"/>
        <v>Truk</v>
      </c>
    </row>
    <row r="354" spans="1:13" x14ac:dyDescent="0.25">
      <c r="A354" s="4">
        <v>350</v>
      </c>
      <c r="B354" s="3">
        <v>43322</v>
      </c>
      <c r="C354" s="4" t="s">
        <v>12</v>
      </c>
      <c r="D354" s="4" t="str">
        <f t="shared" si="30"/>
        <v>Toko Nofri</v>
      </c>
      <c r="E354" s="4" t="s">
        <v>20</v>
      </c>
      <c r="F354" s="4" t="str">
        <f>VLOOKUP(E354,$O$12:Q364,2,0)</f>
        <v>Besi 5 Meter</v>
      </c>
      <c r="G354" s="11">
        <v>963</v>
      </c>
      <c r="H354" s="6">
        <f>VLOOKUP(E354,$O$12:Q364,3,0)</f>
        <v>200000</v>
      </c>
      <c r="I354" s="6">
        <f t="shared" si="31"/>
        <v>192600000</v>
      </c>
      <c r="J354" s="12">
        <f t="shared" si="32"/>
        <v>38520000</v>
      </c>
      <c r="K354" s="6">
        <f t="shared" si="33"/>
        <v>154080000</v>
      </c>
      <c r="L354" s="6" t="str">
        <f t="shared" si="34"/>
        <v>Penjualan Massal</v>
      </c>
      <c r="M354" s="6" t="str">
        <f t="shared" si="35"/>
        <v>Truk</v>
      </c>
    </row>
    <row r="355" spans="1:13" x14ac:dyDescent="0.25">
      <c r="A355" s="4">
        <v>351</v>
      </c>
      <c r="B355" s="3">
        <v>43322</v>
      </c>
      <c r="C355" s="4" t="s">
        <v>12</v>
      </c>
      <c r="D355" s="4" t="str">
        <f t="shared" si="30"/>
        <v>Toko Nofri</v>
      </c>
      <c r="E355" s="4" t="s">
        <v>22</v>
      </c>
      <c r="F355" s="4" t="str">
        <f>VLOOKUP(E355,$O$12:Q365,2,0)</f>
        <v>Pipa 5 Meter</v>
      </c>
      <c r="G355" s="11">
        <v>423</v>
      </c>
      <c r="H355" s="6">
        <f>VLOOKUP(E355,$O$12:Q365,3,0)</f>
        <v>100000</v>
      </c>
      <c r="I355" s="6">
        <f t="shared" si="31"/>
        <v>42300000</v>
      </c>
      <c r="J355" s="12">
        <f t="shared" si="32"/>
        <v>4230000</v>
      </c>
      <c r="K355" s="6">
        <f t="shared" si="33"/>
        <v>38070000</v>
      </c>
      <c r="L355" s="6" t="str">
        <f t="shared" si="34"/>
        <v>Penjualan Massal</v>
      </c>
      <c r="M355" s="6" t="str">
        <f t="shared" si="35"/>
        <v>Truk</v>
      </c>
    </row>
    <row r="356" spans="1:13" x14ac:dyDescent="0.25">
      <c r="A356" s="4">
        <v>352</v>
      </c>
      <c r="B356" s="3">
        <v>43322</v>
      </c>
      <c r="C356" s="4" t="s">
        <v>16</v>
      </c>
      <c r="D356" s="4" t="str">
        <f t="shared" si="30"/>
        <v>Toko Anton</v>
      </c>
      <c r="E356" s="4" t="s">
        <v>20</v>
      </c>
      <c r="F356" s="4" t="str">
        <f>VLOOKUP(E356,$O$12:Q366,2,0)</f>
        <v>Besi 5 Meter</v>
      </c>
      <c r="G356" s="11">
        <v>1118</v>
      </c>
      <c r="H356" s="6">
        <f>VLOOKUP(E356,$O$12:Q366,3,0)</f>
        <v>200000</v>
      </c>
      <c r="I356" s="6">
        <f t="shared" si="31"/>
        <v>223600000</v>
      </c>
      <c r="J356" s="12">
        <f t="shared" si="32"/>
        <v>44720000</v>
      </c>
      <c r="K356" s="6">
        <f t="shared" si="33"/>
        <v>178880000</v>
      </c>
      <c r="L356" s="6" t="str">
        <f t="shared" si="34"/>
        <v>Penjualan Massal</v>
      </c>
      <c r="M356" s="6" t="str">
        <f t="shared" si="35"/>
        <v>Truk</v>
      </c>
    </row>
    <row r="357" spans="1:13" x14ac:dyDescent="0.25">
      <c r="A357" s="4">
        <v>353</v>
      </c>
      <c r="B357" s="3">
        <v>43322</v>
      </c>
      <c r="C357" s="4" t="s">
        <v>12</v>
      </c>
      <c r="D357" s="4" t="str">
        <f t="shared" si="30"/>
        <v>Toko Nofri</v>
      </c>
      <c r="E357" s="4" t="s">
        <v>23</v>
      </c>
      <c r="F357" s="4" t="str">
        <f>VLOOKUP(E357,$O$12:Q367,2,0)</f>
        <v>Pipa 10 Meter</v>
      </c>
      <c r="G357" s="11">
        <v>620</v>
      </c>
      <c r="H357" s="6">
        <f>VLOOKUP(E357,$O$12:Q367,3,0)</f>
        <v>185000</v>
      </c>
      <c r="I357" s="6">
        <f t="shared" si="31"/>
        <v>114700000</v>
      </c>
      <c r="J357" s="12">
        <f t="shared" si="32"/>
        <v>22940000</v>
      </c>
      <c r="K357" s="6">
        <f t="shared" si="33"/>
        <v>91760000</v>
      </c>
      <c r="L357" s="6" t="str">
        <f t="shared" si="34"/>
        <v>Penjualan Massal</v>
      </c>
      <c r="M357" s="6" t="str">
        <f t="shared" si="35"/>
        <v>Truk</v>
      </c>
    </row>
    <row r="358" spans="1:13" x14ac:dyDescent="0.25">
      <c r="A358" s="4">
        <v>354</v>
      </c>
      <c r="B358" s="3">
        <v>43322</v>
      </c>
      <c r="C358" s="4" t="s">
        <v>13</v>
      </c>
      <c r="D358" s="4" t="str">
        <f t="shared" si="30"/>
        <v>Toko Central</v>
      </c>
      <c r="E358" s="4" t="s">
        <v>22</v>
      </c>
      <c r="F358" s="4" t="str">
        <f>VLOOKUP(E358,$O$12:Q368,2,0)</f>
        <v>Pipa 5 Meter</v>
      </c>
      <c r="G358" s="11">
        <v>175</v>
      </c>
      <c r="H358" s="6">
        <f>VLOOKUP(E358,$O$12:Q368,3,0)</f>
        <v>100000</v>
      </c>
      <c r="I358" s="6">
        <f t="shared" si="31"/>
        <v>17500000</v>
      </c>
      <c r="J358" s="12">
        <f t="shared" si="32"/>
        <v>0</v>
      </c>
      <c r="K358" s="6">
        <f t="shared" si="33"/>
        <v>17500000</v>
      </c>
      <c r="L358" s="6" t="str">
        <f t="shared" si="34"/>
        <v>Penjualan Biasa</v>
      </c>
      <c r="M358" s="6" t="str">
        <f t="shared" si="35"/>
        <v>Mobil Biasa</v>
      </c>
    </row>
    <row r="359" spans="1:13" x14ac:dyDescent="0.25">
      <c r="A359" s="4">
        <v>355</v>
      </c>
      <c r="B359" s="3">
        <v>43322</v>
      </c>
      <c r="C359" s="4" t="s">
        <v>12</v>
      </c>
      <c r="D359" s="4" t="str">
        <f t="shared" si="30"/>
        <v>Toko Nofri</v>
      </c>
      <c r="E359" s="4" t="s">
        <v>22</v>
      </c>
      <c r="F359" s="4" t="str">
        <f>VLOOKUP(E359,$O$12:Q369,2,0)</f>
        <v>Pipa 5 Meter</v>
      </c>
      <c r="G359" s="11">
        <v>104</v>
      </c>
      <c r="H359" s="6">
        <f>VLOOKUP(E359,$O$12:Q369,3,0)</f>
        <v>100000</v>
      </c>
      <c r="I359" s="6">
        <f t="shared" si="31"/>
        <v>10400000</v>
      </c>
      <c r="J359" s="12">
        <f t="shared" si="32"/>
        <v>0</v>
      </c>
      <c r="K359" s="6">
        <f t="shared" si="33"/>
        <v>10400000</v>
      </c>
      <c r="L359" s="6" t="str">
        <f t="shared" si="34"/>
        <v>Penjualan Biasa</v>
      </c>
      <c r="M359" s="6" t="str">
        <f t="shared" si="35"/>
        <v>Mobil Biasa</v>
      </c>
    </row>
    <row r="360" spans="1:13" x14ac:dyDescent="0.25">
      <c r="A360" s="4">
        <v>356</v>
      </c>
      <c r="B360" s="3">
        <v>43322</v>
      </c>
      <c r="C360" s="4" t="s">
        <v>16</v>
      </c>
      <c r="D360" s="4" t="str">
        <f t="shared" si="30"/>
        <v>Toko Anton</v>
      </c>
      <c r="E360" s="4" t="s">
        <v>23</v>
      </c>
      <c r="F360" s="4" t="str">
        <f>VLOOKUP(E360,$O$12:Q370,2,0)</f>
        <v>Pipa 10 Meter</v>
      </c>
      <c r="G360" s="11">
        <v>803</v>
      </c>
      <c r="H360" s="6">
        <f>VLOOKUP(E360,$O$12:Q370,3,0)</f>
        <v>185000</v>
      </c>
      <c r="I360" s="6">
        <f t="shared" si="31"/>
        <v>148555000</v>
      </c>
      <c r="J360" s="12">
        <f t="shared" si="32"/>
        <v>29711000</v>
      </c>
      <c r="K360" s="6">
        <f t="shared" si="33"/>
        <v>118844000</v>
      </c>
      <c r="L360" s="6" t="str">
        <f t="shared" si="34"/>
        <v>Penjualan Massal</v>
      </c>
      <c r="M360" s="6" t="str">
        <f t="shared" si="35"/>
        <v>Truk</v>
      </c>
    </row>
    <row r="361" spans="1:13" x14ac:dyDescent="0.25">
      <c r="A361" s="4">
        <v>357</v>
      </c>
      <c r="B361" s="3">
        <v>43322</v>
      </c>
      <c r="C361" s="4" t="s">
        <v>13</v>
      </c>
      <c r="D361" s="4" t="str">
        <f t="shared" si="30"/>
        <v>Toko Central</v>
      </c>
      <c r="E361" s="4" t="s">
        <v>22</v>
      </c>
      <c r="F361" s="4" t="str">
        <f>VLOOKUP(E361,$O$12:Q371,2,0)</f>
        <v>Pipa 5 Meter</v>
      </c>
      <c r="G361" s="11">
        <v>987</v>
      </c>
      <c r="H361" s="6">
        <f>VLOOKUP(E361,$O$12:Q371,3,0)</f>
        <v>100000</v>
      </c>
      <c r="I361" s="6">
        <f t="shared" si="31"/>
        <v>98700000</v>
      </c>
      <c r="J361" s="12">
        <f t="shared" si="32"/>
        <v>19740000</v>
      </c>
      <c r="K361" s="6">
        <f t="shared" si="33"/>
        <v>78960000</v>
      </c>
      <c r="L361" s="6" t="str">
        <f t="shared" si="34"/>
        <v>Penjualan Massal</v>
      </c>
      <c r="M361" s="6" t="str">
        <f t="shared" si="35"/>
        <v>Truk</v>
      </c>
    </row>
    <row r="362" spans="1:13" x14ac:dyDescent="0.25">
      <c r="A362" s="4">
        <v>358</v>
      </c>
      <c r="B362" s="3">
        <v>43322</v>
      </c>
      <c r="C362" s="4" t="s">
        <v>13</v>
      </c>
      <c r="D362" s="4" t="str">
        <f t="shared" si="30"/>
        <v>Toko Central</v>
      </c>
      <c r="E362" s="4" t="s">
        <v>22</v>
      </c>
      <c r="F362" s="4" t="str">
        <f>VLOOKUP(E362,$O$12:Q372,2,0)</f>
        <v>Pipa 5 Meter</v>
      </c>
      <c r="G362" s="11">
        <v>554</v>
      </c>
      <c r="H362" s="6">
        <f>VLOOKUP(E362,$O$12:Q372,3,0)</f>
        <v>100000</v>
      </c>
      <c r="I362" s="6">
        <f t="shared" si="31"/>
        <v>55400000</v>
      </c>
      <c r="J362" s="12">
        <f t="shared" si="32"/>
        <v>11080000</v>
      </c>
      <c r="K362" s="6">
        <f t="shared" si="33"/>
        <v>44320000</v>
      </c>
      <c r="L362" s="6" t="str">
        <f t="shared" si="34"/>
        <v>Penjualan Massal</v>
      </c>
      <c r="M362" s="6" t="str">
        <f t="shared" si="35"/>
        <v>Truk</v>
      </c>
    </row>
    <row r="363" spans="1:13" x14ac:dyDescent="0.25">
      <c r="A363" s="4">
        <v>359</v>
      </c>
      <c r="B363" s="3">
        <v>43322</v>
      </c>
      <c r="C363" s="4" t="s">
        <v>16</v>
      </c>
      <c r="D363" s="4" t="str">
        <f t="shared" si="30"/>
        <v>Toko Anton</v>
      </c>
      <c r="E363" s="4" t="s">
        <v>21</v>
      </c>
      <c r="F363" s="4" t="str">
        <f>VLOOKUP(E363,$O$12:Q373,2,0)</f>
        <v>Besi 10 Meter</v>
      </c>
      <c r="G363" s="11">
        <v>1426</v>
      </c>
      <c r="H363" s="6">
        <f>VLOOKUP(E363,$O$12:Q373,3,0)</f>
        <v>375000</v>
      </c>
      <c r="I363" s="6">
        <f t="shared" si="31"/>
        <v>534750000</v>
      </c>
      <c r="J363" s="12">
        <f t="shared" si="32"/>
        <v>106950000</v>
      </c>
      <c r="K363" s="6">
        <f t="shared" si="33"/>
        <v>427800000</v>
      </c>
      <c r="L363" s="6" t="str">
        <f t="shared" si="34"/>
        <v>Penjualan Massal</v>
      </c>
      <c r="M363" s="6" t="str">
        <f t="shared" si="35"/>
        <v>Truk</v>
      </c>
    </row>
    <row r="364" spans="1:13" x14ac:dyDescent="0.25">
      <c r="A364" s="4">
        <v>360</v>
      </c>
      <c r="B364" s="3">
        <v>43322</v>
      </c>
      <c r="C364" s="4" t="s">
        <v>12</v>
      </c>
      <c r="D364" s="4" t="str">
        <f t="shared" si="30"/>
        <v>Toko Nofri</v>
      </c>
      <c r="E364" s="4" t="s">
        <v>21</v>
      </c>
      <c r="F364" s="4" t="str">
        <f>VLOOKUP(E364,$O$12:Q374,2,0)</f>
        <v>Besi 10 Meter</v>
      </c>
      <c r="G364" s="11">
        <v>802</v>
      </c>
      <c r="H364" s="6">
        <f>VLOOKUP(E364,$O$12:Q374,3,0)</f>
        <v>375000</v>
      </c>
      <c r="I364" s="6">
        <f t="shared" si="31"/>
        <v>300750000</v>
      </c>
      <c r="J364" s="12">
        <f t="shared" si="32"/>
        <v>60150000</v>
      </c>
      <c r="K364" s="6">
        <f t="shared" si="33"/>
        <v>240600000</v>
      </c>
      <c r="L364" s="6" t="str">
        <f t="shared" si="34"/>
        <v>Penjualan Massal</v>
      </c>
      <c r="M364" s="6" t="str">
        <f t="shared" si="35"/>
        <v>Truk</v>
      </c>
    </row>
    <row r="365" spans="1:13" x14ac:dyDescent="0.25">
      <c r="A365" s="4">
        <v>361</v>
      </c>
      <c r="B365" s="3">
        <v>43322</v>
      </c>
      <c r="C365" s="4" t="s">
        <v>16</v>
      </c>
      <c r="D365" s="4" t="str">
        <f t="shared" si="30"/>
        <v>Toko Anton</v>
      </c>
      <c r="E365" s="4" t="s">
        <v>23</v>
      </c>
      <c r="F365" s="4" t="str">
        <f>VLOOKUP(E365,$O$12:Q375,2,0)</f>
        <v>Pipa 10 Meter</v>
      </c>
      <c r="G365" s="11">
        <v>1027</v>
      </c>
      <c r="H365" s="6">
        <f>VLOOKUP(E365,$O$12:Q375,3,0)</f>
        <v>185000</v>
      </c>
      <c r="I365" s="6">
        <f t="shared" si="31"/>
        <v>189995000</v>
      </c>
      <c r="J365" s="12">
        <f t="shared" si="32"/>
        <v>37999000</v>
      </c>
      <c r="K365" s="6">
        <f t="shared" si="33"/>
        <v>151996000</v>
      </c>
      <c r="L365" s="6" t="str">
        <f t="shared" si="34"/>
        <v>Penjualan Massal</v>
      </c>
      <c r="M365" s="6" t="str">
        <f t="shared" si="35"/>
        <v>Truk</v>
      </c>
    </row>
    <row r="366" spans="1:13" x14ac:dyDescent="0.25">
      <c r="A366" s="4">
        <v>362</v>
      </c>
      <c r="B366" s="3">
        <v>43322</v>
      </c>
      <c r="C366" s="4" t="s">
        <v>12</v>
      </c>
      <c r="D366" s="4" t="str">
        <f t="shared" si="30"/>
        <v>Toko Nofri</v>
      </c>
      <c r="E366" s="4" t="s">
        <v>20</v>
      </c>
      <c r="F366" s="4" t="str">
        <f>VLOOKUP(E366,$O$12:Q376,2,0)</f>
        <v>Besi 5 Meter</v>
      </c>
      <c r="G366" s="11">
        <v>1354</v>
      </c>
      <c r="H366" s="6">
        <f>VLOOKUP(E366,$O$12:Q376,3,0)</f>
        <v>200000</v>
      </c>
      <c r="I366" s="6">
        <f t="shared" si="31"/>
        <v>270800000</v>
      </c>
      <c r="J366" s="12">
        <f t="shared" si="32"/>
        <v>54160000</v>
      </c>
      <c r="K366" s="6">
        <f t="shared" si="33"/>
        <v>216640000</v>
      </c>
      <c r="L366" s="6" t="str">
        <f t="shared" si="34"/>
        <v>Penjualan Massal</v>
      </c>
      <c r="M366" s="6" t="str">
        <f t="shared" si="35"/>
        <v>Truk</v>
      </c>
    </row>
    <row r="367" spans="1:13" x14ac:dyDescent="0.25">
      <c r="A367" s="4">
        <v>363</v>
      </c>
      <c r="B367" s="3">
        <v>43322</v>
      </c>
      <c r="C367" s="4" t="s">
        <v>13</v>
      </c>
      <c r="D367" s="4" t="str">
        <f t="shared" si="30"/>
        <v>Toko Central</v>
      </c>
      <c r="E367" s="4" t="s">
        <v>22</v>
      </c>
      <c r="F367" s="4" t="str">
        <f>VLOOKUP(E367,$O$12:Q377,2,0)</f>
        <v>Pipa 5 Meter</v>
      </c>
      <c r="G367" s="11">
        <v>160</v>
      </c>
      <c r="H367" s="6">
        <f>VLOOKUP(E367,$O$12:Q377,3,0)</f>
        <v>100000</v>
      </c>
      <c r="I367" s="6">
        <f t="shared" si="31"/>
        <v>16000000</v>
      </c>
      <c r="J367" s="12">
        <f t="shared" si="32"/>
        <v>0</v>
      </c>
      <c r="K367" s="6">
        <f t="shared" si="33"/>
        <v>16000000</v>
      </c>
      <c r="L367" s="6" t="str">
        <f t="shared" si="34"/>
        <v>Penjualan Biasa</v>
      </c>
      <c r="M367" s="6" t="str">
        <f t="shared" si="35"/>
        <v>Mobil Biasa</v>
      </c>
    </row>
    <row r="368" spans="1:13" x14ac:dyDescent="0.25">
      <c r="A368" s="4">
        <v>364</v>
      </c>
      <c r="B368" s="3">
        <v>43322</v>
      </c>
      <c r="C368" s="4" t="s">
        <v>16</v>
      </c>
      <c r="D368" s="4" t="str">
        <f t="shared" si="30"/>
        <v>Toko Anton</v>
      </c>
      <c r="E368" s="4" t="s">
        <v>20</v>
      </c>
      <c r="F368" s="4" t="str">
        <f>VLOOKUP(E368,$O$12:Q378,2,0)</f>
        <v>Besi 5 Meter</v>
      </c>
      <c r="G368" s="11">
        <v>1478</v>
      </c>
      <c r="H368" s="6">
        <f>VLOOKUP(E368,$O$12:Q378,3,0)</f>
        <v>200000</v>
      </c>
      <c r="I368" s="6">
        <f t="shared" si="31"/>
        <v>295600000</v>
      </c>
      <c r="J368" s="12">
        <f t="shared" si="32"/>
        <v>59120000</v>
      </c>
      <c r="K368" s="6">
        <f t="shared" si="33"/>
        <v>236480000</v>
      </c>
      <c r="L368" s="6" t="str">
        <f t="shared" si="34"/>
        <v>Penjualan Massal</v>
      </c>
      <c r="M368" s="6" t="str">
        <f t="shared" si="35"/>
        <v>Truk</v>
      </c>
    </row>
    <row r="369" spans="1:13" x14ac:dyDescent="0.25">
      <c r="A369" s="4">
        <v>365</v>
      </c>
      <c r="B369" s="3">
        <v>43322</v>
      </c>
      <c r="C369" s="4" t="s">
        <v>12</v>
      </c>
      <c r="D369" s="4" t="str">
        <f t="shared" si="30"/>
        <v>Toko Nofri</v>
      </c>
      <c r="E369" s="4" t="s">
        <v>21</v>
      </c>
      <c r="F369" s="4" t="str">
        <f>VLOOKUP(E369,$O$12:Q379,2,0)</f>
        <v>Besi 10 Meter</v>
      </c>
      <c r="G369" s="11">
        <v>1201</v>
      </c>
      <c r="H369" s="6">
        <f>VLOOKUP(E369,$O$12:Q379,3,0)</f>
        <v>375000</v>
      </c>
      <c r="I369" s="6">
        <f t="shared" si="31"/>
        <v>450375000</v>
      </c>
      <c r="J369" s="12">
        <f t="shared" si="32"/>
        <v>90075000</v>
      </c>
      <c r="K369" s="6">
        <f t="shared" si="33"/>
        <v>360300000</v>
      </c>
      <c r="L369" s="6" t="str">
        <f t="shared" si="34"/>
        <v>Penjualan Massal</v>
      </c>
      <c r="M369" s="6" t="str">
        <f t="shared" si="35"/>
        <v>Truk</v>
      </c>
    </row>
    <row r="370" spans="1:13" x14ac:dyDescent="0.25">
      <c r="A370" s="4">
        <v>366</v>
      </c>
      <c r="B370" s="3">
        <v>43322</v>
      </c>
      <c r="C370" s="4" t="s">
        <v>12</v>
      </c>
      <c r="D370" s="4" t="str">
        <f t="shared" si="30"/>
        <v>Toko Nofri</v>
      </c>
      <c r="E370" s="4" t="s">
        <v>22</v>
      </c>
      <c r="F370" s="4" t="str">
        <f>VLOOKUP(E370,$O$12:Q380,2,0)</f>
        <v>Pipa 5 Meter</v>
      </c>
      <c r="G370" s="11">
        <v>1980</v>
      </c>
      <c r="H370" s="6">
        <f>VLOOKUP(E370,$O$12:Q380,3,0)</f>
        <v>100000</v>
      </c>
      <c r="I370" s="6">
        <f t="shared" si="31"/>
        <v>198000000</v>
      </c>
      <c r="J370" s="12">
        <f t="shared" si="32"/>
        <v>39600000</v>
      </c>
      <c r="K370" s="6">
        <f t="shared" si="33"/>
        <v>158400000</v>
      </c>
      <c r="L370" s="6" t="str">
        <f t="shared" si="34"/>
        <v>Penjualan Massal</v>
      </c>
      <c r="M370" s="6" t="str">
        <f t="shared" si="35"/>
        <v>Truk</v>
      </c>
    </row>
    <row r="371" spans="1:13" x14ac:dyDescent="0.25">
      <c r="A371" s="4">
        <v>367</v>
      </c>
      <c r="B371" s="3">
        <v>43322</v>
      </c>
      <c r="C371" s="4" t="s">
        <v>16</v>
      </c>
      <c r="D371" s="4" t="str">
        <f t="shared" si="30"/>
        <v>Toko Anton</v>
      </c>
      <c r="E371" s="4" t="s">
        <v>20</v>
      </c>
      <c r="F371" s="4" t="str">
        <f>VLOOKUP(E371,$O$12:Q381,2,0)</f>
        <v>Besi 5 Meter</v>
      </c>
      <c r="G371" s="11">
        <v>893</v>
      </c>
      <c r="H371" s="6">
        <f>VLOOKUP(E371,$O$12:Q381,3,0)</f>
        <v>200000</v>
      </c>
      <c r="I371" s="6">
        <f t="shared" si="31"/>
        <v>178600000</v>
      </c>
      <c r="J371" s="12">
        <f t="shared" si="32"/>
        <v>35720000</v>
      </c>
      <c r="K371" s="6">
        <f t="shared" si="33"/>
        <v>142880000</v>
      </c>
      <c r="L371" s="6" t="str">
        <f t="shared" si="34"/>
        <v>Penjualan Massal</v>
      </c>
      <c r="M371" s="6" t="str">
        <f t="shared" si="35"/>
        <v>Truk</v>
      </c>
    </row>
    <row r="372" spans="1:13" x14ac:dyDescent="0.25">
      <c r="A372" s="4">
        <v>368</v>
      </c>
      <c r="B372" s="3">
        <v>43322</v>
      </c>
      <c r="C372" s="4" t="s">
        <v>12</v>
      </c>
      <c r="D372" s="4" t="str">
        <f t="shared" si="30"/>
        <v>Toko Nofri</v>
      </c>
      <c r="E372" s="4" t="s">
        <v>20</v>
      </c>
      <c r="F372" s="4" t="str">
        <f>VLOOKUP(E372,$O$12:Q382,2,0)</f>
        <v>Besi 5 Meter</v>
      </c>
      <c r="G372" s="11">
        <v>27</v>
      </c>
      <c r="H372" s="6">
        <f>VLOOKUP(E372,$O$12:Q382,3,0)</f>
        <v>200000</v>
      </c>
      <c r="I372" s="6">
        <f t="shared" si="31"/>
        <v>5400000</v>
      </c>
      <c r="J372" s="12">
        <f t="shared" si="32"/>
        <v>0</v>
      </c>
      <c r="K372" s="6">
        <f t="shared" si="33"/>
        <v>5400000</v>
      </c>
      <c r="L372" s="6" t="str">
        <f t="shared" si="34"/>
        <v>Penjualan Biasa</v>
      </c>
      <c r="M372" s="6" t="str">
        <f t="shared" si="35"/>
        <v>Mobil Biasa</v>
      </c>
    </row>
    <row r="373" spans="1:13" x14ac:dyDescent="0.25">
      <c r="A373" s="4">
        <v>369</v>
      </c>
      <c r="B373" s="3">
        <v>43322</v>
      </c>
      <c r="C373" s="4" t="s">
        <v>13</v>
      </c>
      <c r="D373" s="4" t="str">
        <f t="shared" si="30"/>
        <v>Toko Central</v>
      </c>
      <c r="E373" s="4" t="s">
        <v>22</v>
      </c>
      <c r="F373" s="4" t="str">
        <f>VLOOKUP(E373,$O$12:Q383,2,0)</f>
        <v>Pipa 5 Meter</v>
      </c>
      <c r="G373" s="11">
        <v>323</v>
      </c>
      <c r="H373" s="6">
        <f>VLOOKUP(E373,$O$12:Q383,3,0)</f>
        <v>100000</v>
      </c>
      <c r="I373" s="6">
        <f t="shared" si="31"/>
        <v>32300000</v>
      </c>
      <c r="J373" s="12">
        <f t="shared" si="32"/>
        <v>3230000</v>
      </c>
      <c r="K373" s="6">
        <f t="shared" si="33"/>
        <v>29070000</v>
      </c>
      <c r="L373" s="6" t="str">
        <f t="shared" si="34"/>
        <v>Penjualan Massal</v>
      </c>
      <c r="M373" s="6" t="str">
        <f t="shared" si="35"/>
        <v>Truk</v>
      </c>
    </row>
    <row r="374" spans="1:13" x14ac:dyDescent="0.25">
      <c r="A374" s="4">
        <v>370</v>
      </c>
      <c r="B374" s="3">
        <v>43322</v>
      </c>
      <c r="C374" s="4" t="s">
        <v>12</v>
      </c>
      <c r="D374" s="4" t="str">
        <f t="shared" si="30"/>
        <v>Toko Nofri</v>
      </c>
      <c r="E374" s="4" t="s">
        <v>23</v>
      </c>
      <c r="F374" s="4" t="str">
        <f>VLOOKUP(E374,$O$12:Q384,2,0)</f>
        <v>Pipa 10 Meter</v>
      </c>
      <c r="G374" s="11">
        <v>1690</v>
      </c>
      <c r="H374" s="6">
        <f>VLOOKUP(E374,$O$12:Q384,3,0)</f>
        <v>185000</v>
      </c>
      <c r="I374" s="6">
        <f t="shared" si="31"/>
        <v>312650000</v>
      </c>
      <c r="J374" s="12">
        <f t="shared" si="32"/>
        <v>62530000</v>
      </c>
      <c r="K374" s="6">
        <f t="shared" si="33"/>
        <v>250120000</v>
      </c>
      <c r="L374" s="6" t="str">
        <f t="shared" si="34"/>
        <v>Penjualan Massal</v>
      </c>
      <c r="M374" s="6" t="str">
        <f t="shared" si="35"/>
        <v>Truk</v>
      </c>
    </row>
    <row r="375" spans="1:13" x14ac:dyDescent="0.25">
      <c r="A375" s="4">
        <v>371</v>
      </c>
      <c r="B375" s="3">
        <v>43322</v>
      </c>
      <c r="C375" s="4" t="s">
        <v>16</v>
      </c>
      <c r="D375" s="4" t="str">
        <f t="shared" si="30"/>
        <v>Toko Anton</v>
      </c>
      <c r="E375" s="4" t="s">
        <v>20</v>
      </c>
      <c r="F375" s="4" t="str">
        <f>VLOOKUP(E375,$O$12:Q385,2,0)</f>
        <v>Besi 5 Meter</v>
      </c>
      <c r="G375" s="11">
        <v>1977</v>
      </c>
      <c r="H375" s="6">
        <f>VLOOKUP(E375,$O$12:Q385,3,0)</f>
        <v>200000</v>
      </c>
      <c r="I375" s="6">
        <f t="shared" si="31"/>
        <v>395400000</v>
      </c>
      <c r="J375" s="12">
        <f t="shared" si="32"/>
        <v>79080000</v>
      </c>
      <c r="K375" s="6">
        <f t="shared" si="33"/>
        <v>316320000</v>
      </c>
      <c r="L375" s="6" t="str">
        <f t="shared" si="34"/>
        <v>Penjualan Massal</v>
      </c>
      <c r="M375" s="6" t="str">
        <f t="shared" si="35"/>
        <v>Truk</v>
      </c>
    </row>
    <row r="376" spans="1:13" x14ac:dyDescent="0.25">
      <c r="A376" s="4">
        <v>372</v>
      </c>
      <c r="B376" s="3">
        <v>43322</v>
      </c>
      <c r="C376" s="4" t="s">
        <v>13</v>
      </c>
      <c r="D376" s="4" t="str">
        <f t="shared" si="30"/>
        <v>Toko Central</v>
      </c>
      <c r="E376" s="4" t="s">
        <v>22</v>
      </c>
      <c r="F376" s="4" t="str">
        <f>VLOOKUP(E376,$O$12:Q386,2,0)</f>
        <v>Pipa 5 Meter</v>
      </c>
      <c r="G376" s="11">
        <v>100</v>
      </c>
      <c r="H376" s="6">
        <f>VLOOKUP(E376,$O$12:Q386,3,0)</f>
        <v>100000</v>
      </c>
      <c r="I376" s="6">
        <f t="shared" si="31"/>
        <v>10000000</v>
      </c>
      <c r="J376" s="12">
        <f t="shared" si="32"/>
        <v>0</v>
      </c>
      <c r="K376" s="6">
        <f t="shared" si="33"/>
        <v>10000000</v>
      </c>
      <c r="L376" s="6" t="str">
        <f t="shared" si="34"/>
        <v>Penjualan Biasa</v>
      </c>
      <c r="M376" s="6" t="str">
        <f t="shared" si="35"/>
        <v>Mobil Biasa</v>
      </c>
    </row>
    <row r="377" spans="1:13" x14ac:dyDescent="0.25">
      <c r="A377" s="4">
        <v>373</v>
      </c>
      <c r="B377" s="3">
        <v>43322</v>
      </c>
      <c r="C377" s="4" t="s">
        <v>13</v>
      </c>
      <c r="D377" s="4" t="str">
        <f t="shared" si="30"/>
        <v>Toko Central</v>
      </c>
      <c r="E377" s="4" t="s">
        <v>22</v>
      </c>
      <c r="F377" s="4" t="str">
        <f>VLOOKUP(E377,$O$12:Q387,2,0)</f>
        <v>Pipa 5 Meter</v>
      </c>
      <c r="G377" s="11">
        <v>190</v>
      </c>
      <c r="H377" s="6">
        <f>VLOOKUP(E377,$O$12:Q387,3,0)</f>
        <v>100000</v>
      </c>
      <c r="I377" s="6">
        <f t="shared" si="31"/>
        <v>19000000</v>
      </c>
      <c r="J377" s="12">
        <f t="shared" si="32"/>
        <v>0</v>
      </c>
      <c r="K377" s="6">
        <f t="shared" si="33"/>
        <v>19000000</v>
      </c>
      <c r="L377" s="6" t="str">
        <f t="shared" si="34"/>
        <v>Penjualan Biasa</v>
      </c>
      <c r="M377" s="6" t="str">
        <f t="shared" si="35"/>
        <v>Mobil Biasa</v>
      </c>
    </row>
    <row r="378" spans="1:13" x14ac:dyDescent="0.25">
      <c r="A378" s="4">
        <v>374</v>
      </c>
      <c r="B378" s="3">
        <v>43322</v>
      </c>
      <c r="C378" s="4" t="s">
        <v>16</v>
      </c>
      <c r="D378" s="4" t="str">
        <f t="shared" si="30"/>
        <v>Toko Anton</v>
      </c>
      <c r="E378" s="4" t="s">
        <v>23</v>
      </c>
      <c r="F378" s="4" t="str">
        <f>VLOOKUP(E378,$O$12:Q388,2,0)</f>
        <v>Pipa 10 Meter</v>
      </c>
      <c r="G378" s="11">
        <v>1226</v>
      </c>
      <c r="H378" s="6">
        <f>VLOOKUP(E378,$O$12:Q388,3,0)</f>
        <v>185000</v>
      </c>
      <c r="I378" s="6">
        <f t="shared" si="31"/>
        <v>226810000</v>
      </c>
      <c r="J378" s="12">
        <f t="shared" si="32"/>
        <v>45362000</v>
      </c>
      <c r="K378" s="6">
        <f t="shared" si="33"/>
        <v>181448000</v>
      </c>
      <c r="L378" s="6" t="str">
        <f t="shared" si="34"/>
        <v>Penjualan Massal</v>
      </c>
      <c r="M378" s="6" t="str">
        <f t="shared" si="35"/>
        <v>Truk</v>
      </c>
    </row>
    <row r="379" spans="1:13" x14ac:dyDescent="0.25">
      <c r="A379" s="4">
        <v>375</v>
      </c>
      <c r="B379" s="3">
        <v>43322</v>
      </c>
      <c r="C379" s="4" t="s">
        <v>12</v>
      </c>
      <c r="D379" s="4" t="str">
        <f t="shared" si="30"/>
        <v>Toko Nofri</v>
      </c>
      <c r="E379" s="4" t="s">
        <v>23</v>
      </c>
      <c r="F379" s="4" t="str">
        <f>VLOOKUP(E379,$O$12:Q389,2,0)</f>
        <v>Pipa 10 Meter</v>
      </c>
      <c r="G379" s="11">
        <v>1672</v>
      </c>
      <c r="H379" s="6">
        <f>VLOOKUP(E379,$O$12:Q389,3,0)</f>
        <v>185000</v>
      </c>
      <c r="I379" s="6">
        <f t="shared" si="31"/>
        <v>309320000</v>
      </c>
      <c r="J379" s="12">
        <f t="shared" si="32"/>
        <v>61864000</v>
      </c>
      <c r="K379" s="6">
        <f t="shared" si="33"/>
        <v>247456000</v>
      </c>
      <c r="L379" s="6" t="str">
        <f t="shared" si="34"/>
        <v>Penjualan Massal</v>
      </c>
      <c r="M379" s="6" t="str">
        <f t="shared" si="35"/>
        <v>Truk</v>
      </c>
    </row>
    <row r="380" spans="1:13" x14ac:dyDescent="0.25">
      <c r="A380" s="4">
        <v>376</v>
      </c>
      <c r="B380" s="3">
        <v>43322</v>
      </c>
      <c r="C380" s="4" t="s">
        <v>16</v>
      </c>
      <c r="D380" s="4" t="str">
        <f t="shared" si="30"/>
        <v>Toko Anton</v>
      </c>
      <c r="E380" s="4" t="s">
        <v>21</v>
      </c>
      <c r="F380" s="4" t="str">
        <f>VLOOKUP(E380,$O$12:Q390,2,0)</f>
        <v>Besi 10 Meter</v>
      </c>
      <c r="G380" s="11">
        <v>835</v>
      </c>
      <c r="H380" s="6">
        <f>VLOOKUP(E380,$O$12:Q390,3,0)</f>
        <v>375000</v>
      </c>
      <c r="I380" s="6">
        <f t="shared" si="31"/>
        <v>313125000</v>
      </c>
      <c r="J380" s="12">
        <f t="shared" si="32"/>
        <v>62625000</v>
      </c>
      <c r="K380" s="6">
        <f t="shared" si="33"/>
        <v>250500000</v>
      </c>
      <c r="L380" s="6" t="str">
        <f t="shared" si="34"/>
        <v>Penjualan Massal</v>
      </c>
      <c r="M380" s="6" t="str">
        <f t="shared" si="35"/>
        <v>Truk</v>
      </c>
    </row>
    <row r="381" spans="1:13" x14ac:dyDescent="0.25">
      <c r="A381" s="4">
        <v>377</v>
      </c>
      <c r="B381" s="3">
        <v>43322</v>
      </c>
      <c r="C381" s="4" t="s">
        <v>12</v>
      </c>
      <c r="D381" s="4" t="str">
        <f t="shared" si="30"/>
        <v>Toko Nofri</v>
      </c>
      <c r="E381" s="4" t="s">
        <v>20</v>
      </c>
      <c r="F381" s="4" t="str">
        <f>VLOOKUP(E381,$O$12:Q391,2,0)</f>
        <v>Besi 5 Meter</v>
      </c>
      <c r="G381" s="11">
        <v>765</v>
      </c>
      <c r="H381" s="6">
        <f>VLOOKUP(E381,$O$12:Q391,3,0)</f>
        <v>200000</v>
      </c>
      <c r="I381" s="6">
        <f t="shared" si="31"/>
        <v>153000000</v>
      </c>
      <c r="J381" s="12">
        <f t="shared" si="32"/>
        <v>30600000</v>
      </c>
      <c r="K381" s="6">
        <f t="shared" si="33"/>
        <v>122400000</v>
      </c>
      <c r="L381" s="6" t="str">
        <f t="shared" si="34"/>
        <v>Penjualan Massal</v>
      </c>
      <c r="M381" s="6" t="str">
        <f t="shared" si="35"/>
        <v>Truk</v>
      </c>
    </row>
    <row r="382" spans="1:13" x14ac:dyDescent="0.25">
      <c r="A382" s="4">
        <v>378</v>
      </c>
      <c r="B382" s="3">
        <v>43322</v>
      </c>
      <c r="C382" s="4" t="s">
        <v>13</v>
      </c>
      <c r="D382" s="4" t="str">
        <f t="shared" si="30"/>
        <v>Toko Central</v>
      </c>
      <c r="E382" s="4" t="s">
        <v>23</v>
      </c>
      <c r="F382" s="4" t="str">
        <f>VLOOKUP(E382,$O$12:Q392,2,0)</f>
        <v>Pipa 10 Meter</v>
      </c>
      <c r="G382" s="11">
        <v>944</v>
      </c>
      <c r="H382" s="6">
        <f>VLOOKUP(E382,$O$12:Q392,3,0)</f>
        <v>185000</v>
      </c>
      <c r="I382" s="6">
        <f t="shared" si="31"/>
        <v>174640000</v>
      </c>
      <c r="J382" s="12">
        <f t="shared" si="32"/>
        <v>34928000</v>
      </c>
      <c r="K382" s="6">
        <f t="shared" si="33"/>
        <v>139712000</v>
      </c>
      <c r="L382" s="6" t="str">
        <f t="shared" si="34"/>
        <v>Penjualan Massal</v>
      </c>
      <c r="M382" s="6" t="str">
        <f t="shared" si="35"/>
        <v>Truk</v>
      </c>
    </row>
    <row r="383" spans="1:13" x14ac:dyDescent="0.25">
      <c r="A383" s="4">
        <v>379</v>
      </c>
      <c r="B383" s="3">
        <v>43322</v>
      </c>
      <c r="C383" s="4" t="s">
        <v>16</v>
      </c>
      <c r="D383" s="4" t="str">
        <f t="shared" si="30"/>
        <v>Toko Anton</v>
      </c>
      <c r="E383" s="4" t="s">
        <v>22</v>
      </c>
      <c r="F383" s="4" t="str">
        <f>VLOOKUP(E383,$O$12:Q393,2,0)</f>
        <v>Pipa 5 Meter</v>
      </c>
      <c r="G383" s="11">
        <v>382</v>
      </c>
      <c r="H383" s="6">
        <f>VLOOKUP(E383,$O$12:Q393,3,0)</f>
        <v>100000</v>
      </c>
      <c r="I383" s="6">
        <f t="shared" si="31"/>
        <v>38200000</v>
      </c>
      <c r="J383" s="12">
        <f t="shared" si="32"/>
        <v>3820000</v>
      </c>
      <c r="K383" s="6">
        <f t="shared" si="33"/>
        <v>34380000</v>
      </c>
      <c r="L383" s="6" t="str">
        <f t="shared" si="34"/>
        <v>Penjualan Massal</v>
      </c>
      <c r="M383" s="6" t="str">
        <f t="shared" si="35"/>
        <v>Truk</v>
      </c>
    </row>
    <row r="384" spans="1:13" x14ac:dyDescent="0.25">
      <c r="A384" s="4">
        <v>380</v>
      </c>
      <c r="B384" s="3">
        <v>43322</v>
      </c>
      <c r="C384" s="4" t="s">
        <v>12</v>
      </c>
      <c r="D384" s="4" t="str">
        <f t="shared" si="30"/>
        <v>Toko Nofri</v>
      </c>
      <c r="E384" s="4" t="s">
        <v>20</v>
      </c>
      <c r="F384" s="4" t="str">
        <f>VLOOKUP(E384,$O$12:Q394,2,0)</f>
        <v>Besi 5 Meter</v>
      </c>
      <c r="G384" s="11">
        <v>1232</v>
      </c>
      <c r="H384" s="6">
        <f>VLOOKUP(E384,$O$12:Q394,3,0)</f>
        <v>200000</v>
      </c>
      <c r="I384" s="6">
        <f t="shared" si="31"/>
        <v>246400000</v>
      </c>
      <c r="J384" s="12">
        <f t="shared" si="32"/>
        <v>49280000</v>
      </c>
      <c r="K384" s="6">
        <f t="shared" si="33"/>
        <v>197120000</v>
      </c>
      <c r="L384" s="6" t="str">
        <f t="shared" si="34"/>
        <v>Penjualan Massal</v>
      </c>
      <c r="M384" s="6" t="str">
        <f t="shared" si="35"/>
        <v>Truk</v>
      </c>
    </row>
    <row r="385" spans="1:13" x14ac:dyDescent="0.25">
      <c r="A385" s="4">
        <v>381</v>
      </c>
      <c r="B385" s="3">
        <v>43322</v>
      </c>
      <c r="C385" s="4" t="s">
        <v>12</v>
      </c>
      <c r="D385" s="4" t="str">
        <f t="shared" si="30"/>
        <v>Toko Nofri</v>
      </c>
      <c r="E385" s="4" t="s">
        <v>21</v>
      </c>
      <c r="F385" s="4" t="str">
        <f>VLOOKUP(E385,$O$12:Q395,2,0)</f>
        <v>Besi 10 Meter</v>
      </c>
      <c r="G385" s="11">
        <v>341</v>
      </c>
      <c r="H385" s="6">
        <f>VLOOKUP(E385,$O$12:Q395,3,0)</f>
        <v>375000</v>
      </c>
      <c r="I385" s="6">
        <f t="shared" si="31"/>
        <v>127875000</v>
      </c>
      <c r="J385" s="12">
        <f t="shared" si="32"/>
        <v>12787500</v>
      </c>
      <c r="K385" s="6">
        <f t="shared" si="33"/>
        <v>115087500</v>
      </c>
      <c r="L385" s="6" t="str">
        <f t="shared" si="34"/>
        <v>Penjualan Massal</v>
      </c>
      <c r="M385" s="6" t="str">
        <f t="shared" si="35"/>
        <v>Truk</v>
      </c>
    </row>
    <row r="386" spans="1:13" x14ac:dyDescent="0.25">
      <c r="A386" s="4">
        <v>382</v>
      </c>
      <c r="B386" s="3">
        <v>43322</v>
      </c>
      <c r="C386" s="4" t="s">
        <v>16</v>
      </c>
      <c r="D386" s="4" t="str">
        <f t="shared" si="30"/>
        <v>Toko Anton</v>
      </c>
      <c r="E386" s="4" t="s">
        <v>21</v>
      </c>
      <c r="F386" s="4" t="str">
        <f>VLOOKUP(E386,$O$12:Q396,2,0)</f>
        <v>Besi 10 Meter</v>
      </c>
      <c r="G386" s="11">
        <v>1877</v>
      </c>
      <c r="H386" s="6">
        <f>VLOOKUP(E386,$O$12:Q396,3,0)</f>
        <v>375000</v>
      </c>
      <c r="I386" s="6">
        <f t="shared" si="31"/>
        <v>703875000</v>
      </c>
      <c r="J386" s="12">
        <f t="shared" si="32"/>
        <v>140775000</v>
      </c>
      <c r="K386" s="6">
        <f t="shared" si="33"/>
        <v>563100000</v>
      </c>
      <c r="L386" s="6" t="str">
        <f t="shared" si="34"/>
        <v>Penjualan Massal</v>
      </c>
      <c r="M386" s="6" t="str">
        <f t="shared" si="35"/>
        <v>Truk</v>
      </c>
    </row>
    <row r="387" spans="1:13" x14ac:dyDescent="0.25">
      <c r="A387" s="4">
        <v>383</v>
      </c>
      <c r="B387" s="3">
        <v>43322</v>
      </c>
      <c r="C387" s="4" t="s">
        <v>12</v>
      </c>
      <c r="D387" s="4" t="str">
        <f t="shared" si="30"/>
        <v>Toko Nofri</v>
      </c>
      <c r="E387" s="4" t="s">
        <v>22</v>
      </c>
      <c r="F387" s="4" t="str">
        <f>VLOOKUP(E387,$O$12:Q397,2,0)</f>
        <v>Pipa 5 Meter</v>
      </c>
      <c r="G387" s="11">
        <v>1344</v>
      </c>
      <c r="H387" s="6">
        <f>VLOOKUP(E387,$O$12:Q397,3,0)</f>
        <v>100000</v>
      </c>
      <c r="I387" s="6">
        <f t="shared" si="31"/>
        <v>134400000</v>
      </c>
      <c r="J387" s="12">
        <f t="shared" si="32"/>
        <v>26880000</v>
      </c>
      <c r="K387" s="6">
        <f t="shared" si="33"/>
        <v>107520000</v>
      </c>
      <c r="L387" s="6" t="str">
        <f t="shared" si="34"/>
        <v>Penjualan Massal</v>
      </c>
      <c r="M387" s="6" t="str">
        <f t="shared" si="35"/>
        <v>Truk</v>
      </c>
    </row>
    <row r="388" spans="1:13" x14ac:dyDescent="0.25">
      <c r="A388" s="4">
        <v>384</v>
      </c>
      <c r="B388" s="3">
        <v>43322</v>
      </c>
      <c r="C388" s="4" t="s">
        <v>13</v>
      </c>
      <c r="D388" s="4" t="str">
        <f t="shared" si="30"/>
        <v>Toko Central</v>
      </c>
      <c r="E388" s="4" t="s">
        <v>22</v>
      </c>
      <c r="F388" s="4" t="str">
        <f>VLOOKUP(E388,$O$12:Q398,2,0)</f>
        <v>Pipa 5 Meter</v>
      </c>
      <c r="G388" s="11">
        <v>109</v>
      </c>
      <c r="H388" s="6">
        <f>VLOOKUP(E388,$O$12:Q398,3,0)</f>
        <v>100000</v>
      </c>
      <c r="I388" s="6">
        <f t="shared" si="31"/>
        <v>10900000</v>
      </c>
      <c r="J388" s="12">
        <f t="shared" si="32"/>
        <v>0</v>
      </c>
      <c r="K388" s="6">
        <f t="shared" si="33"/>
        <v>10900000</v>
      </c>
      <c r="L388" s="6" t="str">
        <f t="shared" si="34"/>
        <v>Penjualan Biasa</v>
      </c>
      <c r="M388" s="6" t="str">
        <f t="shared" si="35"/>
        <v>Mobil Biasa</v>
      </c>
    </row>
    <row r="389" spans="1:13" x14ac:dyDescent="0.25">
      <c r="A389" s="4">
        <v>385</v>
      </c>
      <c r="B389" s="3">
        <v>43322</v>
      </c>
      <c r="C389" s="4" t="s">
        <v>12</v>
      </c>
      <c r="D389" s="4" t="str">
        <f t="shared" si="30"/>
        <v>Toko Nofri</v>
      </c>
      <c r="E389" s="4" t="s">
        <v>22</v>
      </c>
      <c r="F389" s="4" t="str">
        <f>VLOOKUP(E389,$O$12:Q399,2,0)</f>
        <v>Pipa 5 Meter</v>
      </c>
      <c r="G389" s="11">
        <v>279</v>
      </c>
      <c r="H389" s="6">
        <f>VLOOKUP(E389,$O$12:Q399,3,0)</f>
        <v>100000</v>
      </c>
      <c r="I389" s="6">
        <f t="shared" si="31"/>
        <v>27900000</v>
      </c>
      <c r="J389" s="12">
        <f t="shared" si="32"/>
        <v>2790000</v>
      </c>
      <c r="K389" s="6">
        <f t="shared" si="33"/>
        <v>25110000</v>
      </c>
      <c r="L389" s="6" t="str">
        <f t="shared" si="34"/>
        <v>Penjualan Besar</v>
      </c>
      <c r="M389" s="6" t="str">
        <f t="shared" si="35"/>
        <v>Truk Kecil</v>
      </c>
    </row>
    <row r="390" spans="1:13" x14ac:dyDescent="0.25">
      <c r="A390" s="4">
        <v>386</v>
      </c>
      <c r="B390" s="3">
        <v>43322</v>
      </c>
      <c r="C390" s="4" t="s">
        <v>16</v>
      </c>
      <c r="D390" s="4" t="str">
        <f t="shared" ref="D390:D453" si="36">VLOOKUP(C390,$O$6:$P$8,2,0)</f>
        <v>Toko Anton</v>
      </c>
      <c r="E390" s="4" t="s">
        <v>21</v>
      </c>
      <c r="F390" s="4" t="str">
        <f>VLOOKUP(E390,$O$12:Q400,2,0)</f>
        <v>Besi 10 Meter</v>
      </c>
      <c r="G390" s="11">
        <v>1187</v>
      </c>
      <c r="H390" s="6">
        <f>VLOOKUP(E390,$O$12:Q400,3,0)</f>
        <v>375000</v>
      </c>
      <c r="I390" s="6">
        <f t="shared" ref="I390:I453" si="37">H390*G390</f>
        <v>445125000</v>
      </c>
      <c r="J390" s="12">
        <f t="shared" ref="J390:J453" si="38">IF(G390&gt;500,I390*20%,IF(G390&gt;200,I390*10%,0))</f>
        <v>89025000</v>
      </c>
      <c r="K390" s="6">
        <f t="shared" ref="K390:K453" si="39">I390-J390</f>
        <v>356100000</v>
      </c>
      <c r="L390" s="6" t="str">
        <f t="shared" ref="L390:L453" si="40">IF(G390&lt;200,$P$21,IF(G390&lt;300,$P$20,$P$19))</f>
        <v>Penjualan Massal</v>
      </c>
      <c r="M390" s="6" t="str">
        <f t="shared" ref="M390:M453" si="41">HLOOKUP(L390,$S$4:$U$5,2,0)</f>
        <v>Truk</v>
      </c>
    </row>
    <row r="391" spans="1:13" x14ac:dyDescent="0.25">
      <c r="A391" s="4">
        <v>387</v>
      </c>
      <c r="B391" s="3">
        <v>43322</v>
      </c>
      <c r="C391" s="4" t="s">
        <v>13</v>
      </c>
      <c r="D391" s="4" t="str">
        <f t="shared" si="36"/>
        <v>Toko Central</v>
      </c>
      <c r="E391" s="4" t="s">
        <v>23</v>
      </c>
      <c r="F391" s="4" t="str">
        <f>VLOOKUP(E391,$O$12:Q401,2,0)</f>
        <v>Pipa 10 Meter</v>
      </c>
      <c r="G391" s="11">
        <v>1341</v>
      </c>
      <c r="H391" s="6">
        <f>VLOOKUP(E391,$O$12:Q401,3,0)</f>
        <v>185000</v>
      </c>
      <c r="I391" s="6">
        <f t="shared" si="37"/>
        <v>248085000</v>
      </c>
      <c r="J391" s="12">
        <f t="shared" si="38"/>
        <v>49617000</v>
      </c>
      <c r="K391" s="6">
        <f t="shared" si="39"/>
        <v>198468000</v>
      </c>
      <c r="L391" s="6" t="str">
        <f t="shared" si="40"/>
        <v>Penjualan Massal</v>
      </c>
      <c r="M391" s="6" t="str">
        <f t="shared" si="41"/>
        <v>Truk</v>
      </c>
    </row>
    <row r="392" spans="1:13" x14ac:dyDescent="0.25">
      <c r="A392" s="4">
        <v>388</v>
      </c>
      <c r="B392" s="3">
        <v>43322</v>
      </c>
      <c r="C392" s="4" t="s">
        <v>13</v>
      </c>
      <c r="D392" s="4" t="str">
        <f t="shared" si="36"/>
        <v>Toko Central</v>
      </c>
      <c r="E392" s="4" t="s">
        <v>22</v>
      </c>
      <c r="F392" s="4" t="str">
        <f>VLOOKUP(E392,$O$12:Q402,2,0)</f>
        <v>Pipa 5 Meter</v>
      </c>
      <c r="G392" s="11">
        <v>1839</v>
      </c>
      <c r="H392" s="6">
        <f>VLOOKUP(E392,$O$12:Q402,3,0)</f>
        <v>100000</v>
      </c>
      <c r="I392" s="6">
        <f t="shared" si="37"/>
        <v>183900000</v>
      </c>
      <c r="J392" s="12">
        <f t="shared" si="38"/>
        <v>36780000</v>
      </c>
      <c r="K392" s="6">
        <f t="shared" si="39"/>
        <v>147120000</v>
      </c>
      <c r="L392" s="6" t="str">
        <f t="shared" si="40"/>
        <v>Penjualan Massal</v>
      </c>
      <c r="M392" s="6" t="str">
        <f t="shared" si="41"/>
        <v>Truk</v>
      </c>
    </row>
    <row r="393" spans="1:13" x14ac:dyDescent="0.25">
      <c r="A393" s="4">
        <v>389</v>
      </c>
      <c r="B393" s="3">
        <v>43322</v>
      </c>
      <c r="C393" s="4" t="s">
        <v>16</v>
      </c>
      <c r="D393" s="4" t="str">
        <f t="shared" si="36"/>
        <v>Toko Anton</v>
      </c>
      <c r="E393" s="4" t="s">
        <v>23</v>
      </c>
      <c r="F393" s="4" t="str">
        <f>VLOOKUP(E393,$O$12:Q403,2,0)</f>
        <v>Pipa 10 Meter</v>
      </c>
      <c r="G393" s="11">
        <v>958</v>
      </c>
      <c r="H393" s="6">
        <f>VLOOKUP(E393,$O$12:Q403,3,0)</f>
        <v>185000</v>
      </c>
      <c r="I393" s="6">
        <f t="shared" si="37"/>
        <v>177230000</v>
      </c>
      <c r="J393" s="12">
        <f t="shared" si="38"/>
        <v>35446000</v>
      </c>
      <c r="K393" s="6">
        <f t="shared" si="39"/>
        <v>141784000</v>
      </c>
      <c r="L393" s="6" t="str">
        <f t="shared" si="40"/>
        <v>Penjualan Massal</v>
      </c>
      <c r="M393" s="6" t="str">
        <f t="shared" si="41"/>
        <v>Truk</v>
      </c>
    </row>
    <row r="394" spans="1:13" x14ac:dyDescent="0.25">
      <c r="A394" s="4">
        <v>390</v>
      </c>
      <c r="B394" s="3">
        <v>43322</v>
      </c>
      <c r="C394" s="4" t="s">
        <v>12</v>
      </c>
      <c r="D394" s="4" t="str">
        <f t="shared" si="36"/>
        <v>Toko Nofri</v>
      </c>
      <c r="E394" s="4" t="s">
        <v>23</v>
      </c>
      <c r="F394" s="4" t="str">
        <f>VLOOKUP(E394,$O$12:Q404,2,0)</f>
        <v>Pipa 10 Meter</v>
      </c>
      <c r="G394" s="11">
        <v>925</v>
      </c>
      <c r="H394" s="6">
        <f>VLOOKUP(E394,$O$12:Q404,3,0)</f>
        <v>185000</v>
      </c>
      <c r="I394" s="6">
        <f t="shared" si="37"/>
        <v>171125000</v>
      </c>
      <c r="J394" s="12">
        <f t="shared" si="38"/>
        <v>34225000</v>
      </c>
      <c r="K394" s="6">
        <f t="shared" si="39"/>
        <v>136900000</v>
      </c>
      <c r="L394" s="6" t="str">
        <f t="shared" si="40"/>
        <v>Penjualan Massal</v>
      </c>
      <c r="M394" s="6" t="str">
        <f t="shared" si="41"/>
        <v>Truk</v>
      </c>
    </row>
    <row r="395" spans="1:13" x14ac:dyDescent="0.25">
      <c r="A395" s="4">
        <v>391</v>
      </c>
      <c r="B395" s="3">
        <v>43322</v>
      </c>
      <c r="C395" s="4" t="s">
        <v>16</v>
      </c>
      <c r="D395" s="4" t="str">
        <f t="shared" si="36"/>
        <v>Toko Anton</v>
      </c>
      <c r="E395" s="4" t="s">
        <v>23</v>
      </c>
      <c r="F395" s="4" t="str">
        <f>VLOOKUP(E395,$O$12:Q405,2,0)</f>
        <v>Pipa 10 Meter</v>
      </c>
      <c r="G395" s="11">
        <v>1279</v>
      </c>
      <c r="H395" s="6">
        <f>VLOOKUP(E395,$O$12:Q405,3,0)</f>
        <v>185000</v>
      </c>
      <c r="I395" s="6">
        <f t="shared" si="37"/>
        <v>236615000</v>
      </c>
      <c r="J395" s="12">
        <f t="shared" si="38"/>
        <v>47323000</v>
      </c>
      <c r="K395" s="6">
        <f t="shared" si="39"/>
        <v>189292000</v>
      </c>
      <c r="L395" s="6" t="str">
        <f t="shared" si="40"/>
        <v>Penjualan Massal</v>
      </c>
      <c r="M395" s="6" t="str">
        <f t="shared" si="41"/>
        <v>Truk</v>
      </c>
    </row>
    <row r="396" spans="1:13" x14ac:dyDescent="0.25">
      <c r="A396" s="4">
        <v>392</v>
      </c>
      <c r="B396" s="3">
        <v>43322</v>
      </c>
      <c r="C396" s="4" t="s">
        <v>12</v>
      </c>
      <c r="D396" s="4" t="str">
        <f t="shared" si="36"/>
        <v>Toko Nofri</v>
      </c>
      <c r="E396" s="4" t="s">
        <v>21</v>
      </c>
      <c r="F396" s="4" t="str">
        <f>VLOOKUP(E396,$O$12:Q406,2,0)</f>
        <v>Besi 10 Meter</v>
      </c>
      <c r="G396" s="11">
        <v>141</v>
      </c>
      <c r="H396" s="6">
        <f>VLOOKUP(E396,$O$12:Q406,3,0)</f>
        <v>375000</v>
      </c>
      <c r="I396" s="6">
        <f t="shared" si="37"/>
        <v>52875000</v>
      </c>
      <c r="J396" s="12">
        <f t="shared" si="38"/>
        <v>0</v>
      </c>
      <c r="K396" s="6">
        <f t="shared" si="39"/>
        <v>52875000</v>
      </c>
      <c r="L396" s="6" t="str">
        <f t="shared" si="40"/>
        <v>Penjualan Biasa</v>
      </c>
      <c r="M396" s="6" t="str">
        <f t="shared" si="41"/>
        <v>Mobil Biasa</v>
      </c>
    </row>
    <row r="397" spans="1:13" x14ac:dyDescent="0.25">
      <c r="A397" s="4">
        <v>393</v>
      </c>
      <c r="B397" s="3">
        <v>43322</v>
      </c>
      <c r="C397" s="4" t="s">
        <v>13</v>
      </c>
      <c r="D397" s="4" t="str">
        <f t="shared" si="36"/>
        <v>Toko Central</v>
      </c>
      <c r="E397" s="4" t="s">
        <v>21</v>
      </c>
      <c r="F397" s="4" t="str">
        <f>VLOOKUP(E397,$O$12:Q407,2,0)</f>
        <v>Besi 10 Meter</v>
      </c>
      <c r="G397" s="11">
        <v>498</v>
      </c>
      <c r="H397" s="6">
        <f>VLOOKUP(E397,$O$12:Q407,3,0)</f>
        <v>375000</v>
      </c>
      <c r="I397" s="6">
        <f t="shared" si="37"/>
        <v>186750000</v>
      </c>
      <c r="J397" s="12">
        <f t="shared" si="38"/>
        <v>18675000</v>
      </c>
      <c r="K397" s="6">
        <f t="shared" si="39"/>
        <v>168075000</v>
      </c>
      <c r="L397" s="6" t="str">
        <f t="shared" si="40"/>
        <v>Penjualan Massal</v>
      </c>
      <c r="M397" s="6" t="str">
        <f t="shared" si="41"/>
        <v>Truk</v>
      </c>
    </row>
    <row r="398" spans="1:13" x14ac:dyDescent="0.25">
      <c r="A398" s="4">
        <v>394</v>
      </c>
      <c r="B398" s="3">
        <v>43322</v>
      </c>
      <c r="C398" s="4" t="s">
        <v>16</v>
      </c>
      <c r="D398" s="4" t="str">
        <f t="shared" si="36"/>
        <v>Toko Anton</v>
      </c>
      <c r="E398" s="4" t="s">
        <v>22</v>
      </c>
      <c r="F398" s="4" t="str">
        <f>VLOOKUP(E398,$O$12:Q408,2,0)</f>
        <v>Pipa 5 Meter</v>
      </c>
      <c r="G398" s="11">
        <v>559</v>
      </c>
      <c r="H398" s="6">
        <f>VLOOKUP(E398,$O$12:Q408,3,0)</f>
        <v>100000</v>
      </c>
      <c r="I398" s="6">
        <f t="shared" si="37"/>
        <v>55900000</v>
      </c>
      <c r="J398" s="12">
        <f t="shared" si="38"/>
        <v>11180000</v>
      </c>
      <c r="K398" s="6">
        <f t="shared" si="39"/>
        <v>44720000</v>
      </c>
      <c r="L398" s="6" t="str">
        <f t="shared" si="40"/>
        <v>Penjualan Massal</v>
      </c>
      <c r="M398" s="6" t="str">
        <f t="shared" si="41"/>
        <v>Truk</v>
      </c>
    </row>
    <row r="399" spans="1:13" x14ac:dyDescent="0.25">
      <c r="A399" s="4">
        <v>395</v>
      </c>
      <c r="B399" s="3">
        <v>43322</v>
      </c>
      <c r="C399" s="4" t="s">
        <v>12</v>
      </c>
      <c r="D399" s="4" t="str">
        <f t="shared" si="36"/>
        <v>Toko Nofri</v>
      </c>
      <c r="E399" s="4" t="s">
        <v>21</v>
      </c>
      <c r="F399" s="4" t="str">
        <f>VLOOKUP(E399,$O$12:Q409,2,0)</f>
        <v>Besi 10 Meter</v>
      </c>
      <c r="G399" s="11">
        <v>946</v>
      </c>
      <c r="H399" s="6">
        <f>VLOOKUP(E399,$O$12:Q409,3,0)</f>
        <v>375000</v>
      </c>
      <c r="I399" s="6">
        <f t="shared" si="37"/>
        <v>354750000</v>
      </c>
      <c r="J399" s="12">
        <f t="shared" si="38"/>
        <v>70950000</v>
      </c>
      <c r="K399" s="6">
        <f t="shared" si="39"/>
        <v>283800000</v>
      </c>
      <c r="L399" s="6" t="str">
        <f t="shared" si="40"/>
        <v>Penjualan Massal</v>
      </c>
      <c r="M399" s="6" t="str">
        <f t="shared" si="41"/>
        <v>Truk</v>
      </c>
    </row>
    <row r="400" spans="1:13" x14ac:dyDescent="0.25">
      <c r="A400" s="4">
        <v>396</v>
      </c>
      <c r="B400" s="3">
        <v>43322</v>
      </c>
      <c r="C400" s="4" t="s">
        <v>12</v>
      </c>
      <c r="D400" s="4" t="str">
        <f t="shared" si="36"/>
        <v>Toko Nofri</v>
      </c>
      <c r="E400" s="4" t="s">
        <v>22</v>
      </c>
      <c r="F400" s="4" t="str">
        <f>VLOOKUP(E400,$O$12:Q410,2,0)</f>
        <v>Pipa 5 Meter</v>
      </c>
      <c r="G400" s="11">
        <v>1525</v>
      </c>
      <c r="H400" s="6">
        <f>VLOOKUP(E400,$O$12:Q410,3,0)</f>
        <v>100000</v>
      </c>
      <c r="I400" s="6">
        <f t="shared" si="37"/>
        <v>152500000</v>
      </c>
      <c r="J400" s="12">
        <f t="shared" si="38"/>
        <v>30500000</v>
      </c>
      <c r="K400" s="6">
        <f t="shared" si="39"/>
        <v>122000000</v>
      </c>
      <c r="L400" s="6" t="str">
        <f t="shared" si="40"/>
        <v>Penjualan Massal</v>
      </c>
      <c r="M400" s="6" t="str">
        <f t="shared" si="41"/>
        <v>Truk</v>
      </c>
    </row>
    <row r="401" spans="1:13" x14ac:dyDescent="0.25">
      <c r="A401" s="4">
        <v>397</v>
      </c>
      <c r="B401" s="3">
        <v>43322</v>
      </c>
      <c r="C401" s="4" t="s">
        <v>16</v>
      </c>
      <c r="D401" s="4" t="str">
        <f t="shared" si="36"/>
        <v>Toko Anton</v>
      </c>
      <c r="E401" s="4" t="s">
        <v>23</v>
      </c>
      <c r="F401" s="4" t="str">
        <f>VLOOKUP(E401,$O$12:Q411,2,0)</f>
        <v>Pipa 10 Meter</v>
      </c>
      <c r="G401" s="11">
        <v>1644</v>
      </c>
      <c r="H401" s="6">
        <f>VLOOKUP(E401,$O$12:Q411,3,0)</f>
        <v>185000</v>
      </c>
      <c r="I401" s="6">
        <f t="shared" si="37"/>
        <v>304140000</v>
      </c>
      <c r="J401" s="12">
        <f t="shared" si="38"/>
        <v>60828000</v>
      </c>
      <c r="K401" s="6">
        <f t="shared" si="39"/>
        <v>243312000</v>
      </c>
      <c r="L401" s="6" t="str">
        <f t="shared" si="40"/>
        <v>Penjualan Massal</v>
      </c>
      <c r="M401" s="6" t="str">
        <f t="shared" si="41"/>
        <v>Truk</v>
      </c>
    </row>
    <row r="402" spans="1:13" x14ac:dyDescent="0.25">
      <c r="A402" s="4">
        <v>398</v>
      </c>
      <c r="B402" s="3">
        <v>43322</v>
      </c>
      <c r="C402" s="4" t="s">
        <v>12</v>
      </c>
      <c r="D402" s="4" t="str">
        <f t="shared" si="36"/>
        <v>Toko Nofri</v>
      </c>
      <c r="E402" s="4" t="s">
        <v>23</v>
      </c>
      <c r="F402" s="4" t="str">
        <f>VLOOKUP(E402,$O$12:Q412,2,0)</f>
        <v>Pipa 10 Meter</v>
      </c>
      <c r="G402" s="11">
        <v>1193</v>
      </c>
      <c r="H402" s="6">
        <f>VLOOKUP(E402,$O$12:Q412,3,0)</f>
        <v>185000</v>
      </c>
      <c r="I402" s="6">
        <f t="shared" si="37"/>
        <v>220705000</v>
      </c>
      <c r="J402" s="12">
        <f t="shared" si="38"/>
        <v>44141000</v>
      </c>
      <c r="K402" s="6">
        <f t="shared" si="39"/>
        <v>176564000</v>
      </c>
      <c r="L402" s="6" t="str">
        <f t="shared" si="40"/>
        <v>Penjualan Massal</v>
      </c>
      <c r="M402" s="6" t="str">
        <f t="shared" si="41"/>
        <v>Truk</v>
      </c>
    </row>
    <row r="403" spans="1:13" x14ac:dyDescent="0.25">
      <c r="A403" s="4">
        <v>399</v>
      </c>
      <c r="B403" s="3">
        <v>43322</v>
      </c>
      <c r="C403" s="4" t="s">
        <v>13</v>
      </c>
      <c r="D403" s="4" t="str">
        <f t="shared" si="36"/>
        <v>Toko Central</v>
      </c>
      <c r="E403" s="4" t="s">
        <v>22</v>
      </c>
      <c r="F403" s="4" t="str">
        <f>VLOOKUP(E403,$O$12:Q413,2,0)</f>
        <v>Pipa 5 Meter</v>
      </c>
      <c r="G403" s="11">
        <v>17</v>
      </c>
      <c r="H403" s="6">
        <f>VLOOKUP(E403,$O$12:Q413,3,0)</f>
        <v>100000</v>
      </c>
      <c r="I403" s="6">
        <f t="shared" si="37"/>
        <v>1700000</v>
      </c>
      <c r="J403" s="12">
        <f t="shared" si="38"/>
        <v>0</v>
      </c>
      <c r="K403" s="6">
        <f t="shared" si="39"/>
        <v>1700000</v>
      </c>
      <c r="L403" s="6" t="str">
        <f t="shared" si="40"/>
        <v>Penjualan Biasa</v>
      </c>
      <c r="M403" s="6" t="str">
        <f t="shared" si="41"/>
        <v>Mobil Biasa</v>
      </c>
    </row>
    <row r="404" spans="1:13" x14ac:dyDescent="0.25">
      <c r="A404" s="4">
        <v>400</v>
      </c>
      <c r="B404" s="3">
        <v>43322</v>
      </c>
      <c r="C404" s="4" t="s">
        <v>12</v>
      </c>
      <c r="D404" s="4" t="str">
        <f t="shared" si="36"/>
        <v>Toko Nofri</v>
      </c>
      <c r="E404" s="4" t="s">
        <v>20</v>
      </c>
      <c r="F404" s="4" t="str">
        <f>VLOOKUP(E404,$O$12:Q414,2,0)</f>
        <v>Besi 5 Meter</v>
      </c>
      <c r="G404" s="11">
        <v>926</v>
      </c>
      <c r="H404" s="6">
        <f>VLOOKUP(E404,$O$12:Q414,3,0)</f>
        <v>200000</v>
      </c>
      <c r="I404" s="6">
        <f t="shared" si="37"/>
        <v>185200000</v>
      </c>
      <c r="J404" s="12">
        <f t="shared" si="38"/>
        <v>37040000</v>
      </c>
      <c r="K404" s="6">
        <f t="shared" si="39"/>
        <v>148160000</v>
      </c>
      <c r="L404" s="6" t="str">
        <f t="shared" si="40"/>
        <v>Penjualan Massal</v>
      </c>
      <c r="M404" s="6" t="str">
        <f t="shared" si="41"/>
        <v>Truk</v>
      </c>
    </row>
    <row r="405" spans="1:13" x14ac:dyDescent="0.25">
      <c r="A405" s="4">
        <v>401</v>
      </c>
      <c r="B405" s="3">
        <v>43322</v>
      </c>
      <c r="C405" s="4" t="s">
        <v>16</v>
      </c>
      <c r="D405" s="4" t="str">
        <f t="shared" si="36"/>
        <v>Toko Anton</v>
      </c>
      <c r="E405" s="4" t="s">
        <v>23</v>
      </c>
      <c r="F405" s="4" t="str">
        <f>VLOOKUP(E405,$O$12:Q415,2,0)</f>
        <v>Pipa 10 Meter</v>
      </c>
      <c r="G405" s="11">
        <v>300</v>
      </c>
      <c r="H405" s="6">
        <f>VLOOKUP(E405,$O$12:Q415,3,0)</f>
        <v>185000</v>
      </c>
      <c r="I405" s="6">
        <f t="shared" si="37"/>
        <v>55500000</v>
      </c>
      <c r="J405" s="12">
        <f t="shared" si="38"/>
        <v>5550000</v>
      </c>
      <c r="K405" s="6">
        <f t="shared" si="39"/>
        <v>49950000</v>
      </c>
      <c r="L405" s="6" t="str">
        <f t="shared" si="40"/>
        <v>Penjualan Massal</v>
      </c>
      <c r="M405" s="6" t="str">
        <f t="shared" si="41"/>
        <v>Truk</v>
      </c>
    </row>
    <row r="406" spans="1:13" x14ac:dyDescent="0.25">
      <c r="A406" s="4">
        <v>402</v>
      </c>
      <c r="B406" s="3">
        <v>43322</v>
      </c>
      <c r="C406" s="4" t="s">
        <v>13</v>
      </c>
      <c r="D406" s="4" t="str">
        <f t="shared" si="36"/>
        <v>Toko Central</v>
      </c>
      <c r="E406" s="4" t="s">
        <v>21</v>
      </c>
      <c r="F406" s="4" t="str">
        <f>VLOOKUP(E406,$O$12:Q416,2,0)</f>
        <v>Besi 10 Meter</v>
      </c>
      <c r="G406" s="11">
        <v>425</v>
      </c>
      <c r="H406" s="6">
        <f>VLOOKUP(E406,$O$12:Q416,3,0)</f>
        <v>375000</v>
      </c>
      <c r="I406" s="6">
        <f t="shared" si="37"/>
        <v>159375000</v>
      </c>
      <c r="J406" s="12">
        <f t="shared" si="38"/>
        <v>15937500</v>
      </c>
      <c r="K406" s="6">
        <f t="shared" si="39"/>
        <v>143437500</v>
      </c>
      <c r="L406" s="6" t="str">
        <f t="shared" si="40"/>
        <v>Penjualan Massal</v>
      </c>
      <c r="M406" s="6" t="str">
        <f t="shared" si="41"/>
        <v>Truk</v>
      </c>
    </row>
    <row r="407" spans="1:13" x14ac:dyDescent="0.25">
      <c r="A407" s="4">
        <v>403</v>
      </c>
      <c r="B407" s="3">
        <v>43322</v>
      </c>
      <c r="C407" s="4" t="s">
        <v>13</v>
      </c>
      <c r="D407" s="4" t="str">
        <f t="shared" si="36"/>
        <v>Toko Central</v>
      </c>
      <c r="E407" s="4" t="s">
        <v>21</v>
      </c>
      <c r="F407" s="4" t="str">
        <f>VLOOKUP(E407,$O$12:Q417,2,0)</f>
        <v>Besi 10 Meter</v>
      </c>
      <c r="G407" s="11">
        <v>1869</v>
      </c>
      <c r="H407" s="6">
        <f>VLOOKUP(E407,$O$12:Q417,3,0)</f>
        <v>375000</v>
      </c>
      <c r="I407" s="6">
        <f t="shared" si="37"/>
        <v>700875000</v>
      </c>
      <c r="J407" s="12">
        <f t="shared" si="38"/>
        <v>140175000</v>
      </c>
      <c r="K407" s="6">
        <f t="shared" si="39"/>
        <v>560700000</v>
      </c>
      <c r="L407" s="6" t="str">
        <f t="shared" si="40"/>
        <v>Penjualan Massal</v>
      </c>
      <c r="M407" s="6" t="str">
        <f t="shared" si="41"/>
        <v>Truk</v>
      </c>
    </row>
    <row r="408" spans="1:13" x14ac:dyDescent="0.25">
      <c r="A408" s="4">
        <v>404</v>
      </c>
      <c r="B408" s="3">
        <v>43322</v>
      </c>
      <c r="C408" s="4" t="s">
        <v>16</v>
      </c>
      <c r="D408" s="4" t="str">
        <f t="shared" si="36"/>
        <v>Toko Anton</v>
      </c>
      <c r="E408" s="4" t="s">
        <v>23</v>
      </c>
      <c r="F408" s="4" t="str">
        <f>VLOOKUP(E408,$O$12:Q418,2,0)</f>
        <v>Pipa 10 Meter</v>
      </c>
      <c r="G408" s="11">
        <v>518</v>
      </c>
      <c r="H408" s="6">
        <f>VLOOKUP(E408,$O$12:Q418,3,0)</f>
        <v>185000</v>
      </c>
      <c r="I408" s="6">
        <f t="shared" si="37"/>
        <v>95830000</v>
      </c>
      <c r="J408" s="12">
        <f t="shared" si="38"/>
        <v>19166000</v>
      </c>
      <c r="K408" s="6">
        <f t="shared" si="39"/>
        <v>76664000</v>
      </c>
      <c r="L408" s="6" t="str">
        <f t="shared" si="40"/>
        <v>Penjualan Massal</v>
      </c>
      <c r="M408" s="6" t="str">
        <f t="shared" si="41"/>
        <v>Truk</v>
      </c>
    </row>
    <row r="409" spans="1:13" x14ac:dyDescent="0.25">
      <c r="A409" s="4">
        <v>405</v>
      </c>
      <c r="B409" s="3">
        <v>43322</v>
      </c>
      <c r="C409" s="4" t="s">
        <v>12</v>
      </c>
      <c r="D409" s="4" t="str">
        <f t="shared" si="36"/>
        <v>Toko Nofri</v>
      </c>
      <c r="E409" s="4" t="s">
        <v>20</v>
      </c>
      <c r="F409" s="4" t="str">
        <f>VLOOKUP(E409,$O$12:Q419,2,0)</f>
        <v>Besi 5 Meter</v>
      </c>
      <c r="G409" s="11">
        <v>1309</v>
      </c>
      <c r="H409" s="6">
        <f>VLOOKUP(E409,$O$12:Q419,3,0)</f>
        <v>200000</v>
      </c>
      <c r="I409" s="6">
        <f t="shared" si="37"/>
        <v>261800000</v>
      </c>
      <c r="J409" s="12">
        <f t="shared" si="38"/>
        <v>52360000</v>
      </c>
      <c r="K409" s="6">
        <f t="shared" si="39"/>
        <v>209440000</v>
      </c>
      <c r="L409" s="6" t="str">
        <f t="shared" si="40"/>
        <v>Penjualan Massal</v>
      </c>
      <c r="M409" s="6" t="str">
        <f t="shared" si="41"/>
        <v>Truk</v>
      </c>
    </row>
    <row r="410" spans="1:13" x14ac:dyDescent="0.25">
      <c r="A410" s="4">
        <v>406</v>
      </c>
      <c r="B410" s="3">
        <v>43322</v>
      </c>
      <c r="C410" s="4" t="s">
        <v>16</v>
      </c>
      <c r="D410" s="4" t="str">
        <f t="shared" si="36"/>
        <v>Toko Anton</v>
      </c>
      <c r="E410" s="4" t="s">
        <v>21</v>
      </c>
      <c r="F410" s="4" t="str">
        <f>VLOOKUP(E410,$O$12:Q420,2,0)</f>
        <v>Besi 10 Meter</v>
      </c>
      <c r="G410" s="11">
        <v>610</v>
      </c>
      <c r="H410" s="6">
        <f>VLOOKUP(E410,$O$12:Q420,3,0)</f>
        <v>375000</v>
      </c>
      <c r="I410" s="6">
        <f t="shared" si="37"/>
        <v>228750000</v>
      </c>
      <c r="J410" s="12">
        <f t="shared" si="38"/>
        <v>45750000</v>
      </c>
      <c r="K410" s="6">
        <f t="shared" si="39"/>
        <v>183000000</v>
      </c>
      <c r="L410" s="6" t="str">
        <f t="shared" si="40"/>
        <v>Penjualan Massal</v>
      </c>
      <c r="M410" s="6" t="str">
        <f t="shared" si="41"/>
        <v>Truk</v>
      </c>
    </row>
    <row r="411" spans="1:13" x14ac:dyDescent="0.25">
      <c r="A411" s="4">
        <v>407</v>
      </c>
      <c r="B411" s="3">
        <v>43322</v>
      </c>
      <c r="C411" s="4" t="s">
        <v>12</v>
      </c>
      <c r="D411" s="4" t="str">
        <f t="shared" si="36"/>
        <v>Toko Nofri</v>
      </c>
      <c r="E411" s="4" t="s">
        <v>21</v>
      </c>
      <c r="F411" s="4" t="str">
        <f>VLOOKUP(E411,$O$12:Q421,2,0)</f>
        <v>Besi 10 Meter</v>
      </c>
      <c r="G411" s="11">
        <v>512</v>
      </c>
      <c r="H411" s="6">
        <f>VLOOKUP(E411,$O$12:Q421,3,0)</f>
        <v>375000</v>
      </c>
      <c r="I411" s="6">
        <f t="shared" si="37"/>
        <v>192000000</v>
      </c>
      <c r="J411" s="12">
        <f t="shared" si="38"/>
        <v>38400000</v>
      </c>
      <c r="K411" s="6">
        <f t="shared" si="39"/>
        <v>153600000</v>
      </c>
      <c r="L411" s="6" t="str">
        <f t="shared" si="40"/>
        <v>Penjualan Massal</v>
      </c>
      <c r="M411" s="6" t="str">
        <f t="shared" si="41"/>
        <v>Truk</v>
      </c>
    </row>
    <row r="412" spans="1:13" x14ac:dyDescent="0.25">
      <c r="A412" s="4">
        <v>408</v>
      </c>
      <c r="B412" s="3">
        <v>43322</v>
      </c>
      <c r="C412" s="4" t="s">
        <v>13</v>
      </c>
      <c r="D412" s="4" t="str">
        <f t="shared" si="36"/>
        <v>Toko Central</v>
      </c>
      <c r="E412" s="4" t="s">
        <v>21</v>
      </c>
      <c r="F412" s="4" t="str">
        <f>VLOOKUP(E412,$O$12:Q422,2,0)</f>
        <v>Besi 10 Meter</v>
      </c>
      <c r="G412" s="11">
        <v>251</v>
      </c>
      <c r="H412" s="6">
        <f>VLOOKUP(E412,$O$12:Q422,3,0)</f>
        <v>375000</v>
      </c>
      <c r="I412" s="6">
        <f t="shared" si="37"/>
        <v>94125000</v>
      </c>
      <c r="J412" s="12">
        <f t="shared" si="38"/>
        <v>9412500</v>
      </c>
      <c r="K412" s="6">
        <f t="shared" si="39"/>
        <v>84712500</v>
      </c>
      <c r="L412" s="6" t="str">
        <f t="shared" si="40"/>
        <v>Penjualan Besar</v>
      </c>
      <c r="M412" s="6" t="str">
        <f t="shared" si="41"/>
        <v>Truk Kecil</v>
      </c>
    </row>
    <row r="413" spans="1:13" x14ac:dyDescent="0.25">
      <c r="A413" s="4">
        <v>409</v>
      </c>
      <c r="B413" s="3">
        <v>43322</v>
      </c>
      <c r="C413" s="4" t="s">
        <v>16</v>
      </c>
      <c r="D413" s="4" t="str">
        <f t="shared" si="36"/>
        <v>Toko Anton</v>
      </c>
      <c r="E413" s="4" t="s">
        <v>20</v>
      </c>
      <c r="F413" s="4" t="str">
        <f>VLOOKUP(E413,$O$12:Q423,2,0)</f>
        <v>Besi 5 Meter</v>
      </c>
      <c r="G413" s="11">
        <v>144</v>
      </c>
      <c r="H413" s="6">
        <f>VLOOKUP(E413,$O$12:Q423,3,0)</f>
        <v>200000</v>
      </c>
      <c r="I413" s="6">
        <f t="shared" si="37"/>
        <v>28800000</v>
      </c>
      <c r="J413" s="12">
        <f t="shared" si="38"/>
        <v>0</v>
      </c>
      <c r="K413" s="6">
        <f t="shared" si="39"/>
        <v>28800000</v>
      </c>
      <c r="L413" s="6" t="str">
        <f t="shared" si="40"/>
        <v>Penjualan Biasa</v>
      </c>
      <c r="M413" s="6" t="str">
        <f t="shared" si="41"/>
        <v>Mobil Biasa</v>
      </c>
    </row>
    <row r="414" spans="1:13" x14ac:dyDescent="0.25">
      <c r="A414" s="4">
        <v>410</v>
      </c>
      <c r="B414" s="3">
        <v>43322</v>
      </c>
      <c r="C414" s="4" t="s">
        <v>12</v>
      </c>
      <c r="D414" s="4" t="str">
        <f t="shared" si="36"/>
        <v>Toko Nofri</v>
      </c>
      <c r="E414" s="4" t="s">
        <v>21</v>
      </c>
      <c r="F414" s="4" t="str">
        <f>VLOOKUP(E414,$O$12:Q424,2,0)</f>
        <v>Besi 10 Meter</v>
      </c>
      <c r="G414" s="11">
        <v>757</v>
      </c>
      <c r="H414" s="6">
        <f>VLOOKUP(E414,$O$12:Q424,3,0)</f>
        <v>375000</v>
      </c>
      <c r="I414" s="6">
        <f t="shared" si="37"/>
        <v>283875000</v>
      </c>
      <c r="J414" s="12">
        <f t="shared" si="38"/>
        <v>56775000</v>
      </c>
      <c r="K414" s="6">
        <f t="shared" si="39"/>
        <v>227100000</v>
      </c>
      <c r="L414" s="6" t="str">
        <f t="shared" si="40"/>
        <v>Penjualan Massal</v>
      </c>
      <c r="M414" s="6" t="str">
        <f t="shared" si="41"/>
        <v>Truk</v>
      </c>
    </row>
    <row r="415" spans="1:13" x14ac:dyDescent="0.25">
      <c r="A415" s="4">
        <v>411</v>
      </c>
      <c r="B415" s="3">
        <v>43322</v>
      </c>
      <c r="C415" s="4" t="s">
        <v>12</v>
      </c>
      <c r="D415" s="4" t="str">
        <f t="shared" si="36"/>
        <v>Toko Nofri</v>
      </c>
      <c r="E415" s="4" t="s">
        <v>21</v>
      </c>
      <c r="F415" s="4" t="str">
        <f>VLOOKUP(E415,$O$12:Q425,2,0)</f>
        <v>Besi 10 Meter</v>
      </c>
      <c r="G415" s="11">
        <v>483</v>
      </c>
      <c r="H415" s="6">
        <f>VLOOKUP(E415,$O$12:Q425,3,0)</f>
        <v>375000</v>
      </c>
      <c r="I415" s="6">
        <f t="shared" si="37"/>
        <v>181125000</v>
      </c>
      <c r="J415" s="12">
        <f t="shared" si="38"/>
        <v>18112500</v>
      </c>
      <c r="K415" s="6">
        <f t="shared" si="39"/>
        <v>163012500</v>
      </c>
      <c r="L415" s="6" t="str">
        <f t="shared" si="40"/>
        <v>Penjualan Massal</v>
      </c>
      <c r="M415" s="6" t="str">
        <f t="shared" si="41"/>
        <v>Truk</v>
      </c>
    </row>
    <row r="416" spans="1:13" x14ac:dyDescent="0.25">
      <c r="A416" s="4">
        <v>412</v>
      </c>
      <c r="B416" s="3">
        <v>43322</v>
      </c>
      <c r="C416" s="4" t="s">
        <v>16</v>
      </c>
      <c r="D416" s="4" t="str">
        <f t="shared" si="36"/>
        <v>Toko Anton</v>
      </c>
      <c r="E416" s="4" t="s">
        <v>23</v>
      </c>
      <c r="F416" s="4" t="str">
        <f>VLOOKUP(E416,$O$12:Q426,2,0)</f>
        <v>Pipa 10 Meter</v>
      </c>
      <c r="G416" s="11">
        <v>1725</v>
      </c>
      <c r="H416" s="6">
        <f>VLOOKUP(E416,$O$12:Q426,3,0)</f>
        <v>185000</v>
      </c>
      <c r="I416" s="6">
        <f t="shared" si="37"/>
        <v>319125000</v>
      </c>
      <c r="J416" s="12">
        <f t="shared" si="38"/>
        <v>63825000</v>
      </c>
      <c r="K416" s="6">
        <f t="shared" si="39"/>
        <v>255300000</v>
      </c>
      <c r="L416" s="6" t="str">
        <f t="shared" si="40"/>
        <v>Penjualan Massal</v>
      </c>
      <c r="M416" s="6" t="str">
        <f t="shared" si="41"/>
        <v>Truk</v>
      </c>
    </row>
    <row r="417" spans="1:13" x14ac:dyDescent="0.25">
      <c r="A417" s="4">
        <v>413</v>
      </c>
      <c r="B417" s="3">
        <v>43322</v>
      </c>
      <c r="C417" s="4" t="s">
        <v>12</v>
      </c>
      <c r="D417" s="4" t="str">
        <f t="shared" si="36"/>
        <v>Toko Nofri</v>
      </c>
      <c r="E417" s="4" t="s">
        <v>22</v>
      </c>
      <c r="F417" s="4" t="str">
        <f>VLOOKUP(E417,$O$12:Q427,2,0)</f>
        <v>Pipa 5 Meter</v>
      </c>
      <c r="G417" s="11">
        <v>586</v>
      </c>
      <c r="H417" s="6">
        <f>VLOOKUP(E417,$O$12:Q427,3,0)</f>
        <v>100000</v>
      </c>
      <c r="I417" s="6">
        <f t="shared" si="37"/>
        <v>58600000</v>
      </c>
      <c r="J417" s="12">
        <f t="shared" si="38"/>
        <v>11720000</v>
      </c>
      <c r="K417" s="6">
        <f t="shared" si="39"/>
        <v>46880000</v>
      </c>
      <c r="L417" s="6" t="str">
        <f t="shared" si="40"/>
        <v>Penjualan Massal</v>
      </c>
      <c r="M417" s="6" t="str">
        <f t="shared" si="41"/>
        <v>Truk</v>
      </c>
    </row>
    <row r="418" spans="1:13" x14ac:dyDescent="0.25">
      <c r="A418" s="4">
        <v>414</v>
      </c>
      <c r="B418" s="3">
        <v>43322</v>
      </c>
      <c r="C418" s="4" t="s">
        <v>13</v>
      </c>
      <c r="D418" s="4" t="str">
        <f t="shared" si="36"/>
        <v>Toko Central</v>
      </c>
      <c r="E418" s="4" t="s">
        <v>21</v>
      </c>
      <c r="F418" s="4" t="str">
        <f>VLOOKUP(E418,$O$12:Q428,2,0)</f>
        <v>Besi 10 Meter</v>
      </c>
      <c r="G418" s="11">
        <v>284</v>
      </c>
      <c r="H418" s="6">
        <f>VLOOKUP(E418,$O$12:Q428,3,0)</f>
        <v>375000</v>
      </c>
      <c r="I418" s="6">
        <f t="shared" si="37"/>
        <v>106500000</v>
      </c>
      <c r="J418" s="12">
        <f t="shared" si="38"/>
        <v>10650000</v>
      </c>
      <c r="K418" s="6">
        <f t="shared" si="39"/>
        <v>95850000</v>
      </c>
      <c r="L418" s="6" t="str">
        <f t="shared" si="40"/>
        <v>Penjualan Besar</v>
      </c>
      <c r="M418" s="6" t="str">
        <f t="shared" si="41"/>
        <v>Truk Kecil</v>
      </c>
    </row>
    <row r="419" spans="1:13" x14ac:dyDescent="0.25">
      <c r="A419" s="4">
        <v>415</v>
      </c>
      <c r="B419" s="3">
        <v>43322</v>
      </c>
      <c r="C419" s="4" t="s">
        <v>12</v>
      </c>
      <c r="D419" s="4" t="str">
        <f t="shared" si="36"/>
        <v>Toko Nofri</v>
      </c>
      <c r="E419" s="4" t="s">
        <v>23</v>
      </c>
      <c r="F419" s="4" t="str">
        <f>VLOOKUP(E419,$O$12:Q429,2,0)</f>
        <v>Pipa 10 Meter</v>
      </c>
      <c r="G419" s="11">
        <v>1364</v>
      </c>
      <c r="H419" s="6">
        <f>VLOOKUP(E419,$O$12:Q429,3,0)</f>
        <v>185000</v>
      </c>
      <c r="I419" s="6">
        <f t="shared" si="37"/>
        <v>252340000</v>
      </c>
      <c r="J419" s="12">
        <f t="shared" si="38"/>
        <v>50468000</v>
      </c>
      <c r="K419" s="6">
        <f t="shared" si="39"/>
        <v>201872000</v>
      </c>
      <c r="L419" s="6" t="str">
        <f t="shared" si="40"/>
        <v>Penjualan Massal</v>
      </c>
      <c r="M419" s="6" t="str">
        <f t="shared" si="41"/>
        <v>Truk</v>
      </c>
    </row>
    <row r="420" spans="1:13" x14ac:dyDescent="0.25">
      <c r="A420" s="4">
        <v>416</v>
      </c>
      <c r="B420" s="3">
        <v>43322</v>
      </c>
      <c r="C420" s="4" t="s">
        <v>16</v>
      </c>
      <c r="D420" s="4" t="str">
        <f t="shared" si="36"/>
        <v>Toko Anton</v>
      </c>
      <c r="E420" s="4" t="s">
        <v>23</v>
      </c>
      <c r="F420" s="4" t="str">
        <f>VLOOKUP(E420,$O$12:Q430,2,0)</f>
        <v>Pipa 10 Meter</v>
      </c>
      <c r="G420" s="11">
        <v>1319</v>
      </c>
      <c r="H420" s="6">
        <f>VLOOKUP(E420,$O$12:Q430,3,0)</f>
        <v>185000</v>
      </c>
      <c r="I420" s="6">
        <f t="shared" si="37"/>
        <v>244015000</v>
      </c>
      <c r="J420" s="12">
        <f t="shared" si="38"/>
        <v>48803000</v>
      </c>
      <c r="K420" s="6">
        <f t="shared" si="39"/>
        <v>195212000</v>
      </c>
      <c r="L420" s="6" t="str">
        <f t="shared" si="40"/>
        <v>Penjualan Massal</v>
      </c>
      <c r="M420" s="6" t="str">
        <f t="shared" si="41"/>
        <v>Truk</v>
      </c>
    </row>
    <row r="421" spans="1:13" x14ac:dyDescent="0.25">
      <c r="A421" s="4">
        <v>417</v>
      </c>
      <c r="B421" s="3">
        <v>43322</v>
      </c>
      <c r="C421" s="4" t="s">
        <v>13</v>
      </c>
      <c r="D421" s="4" t="str">
        <f t="shared" si="36"/>
        <v>Toko Central</v>
      </c>
      <c r="E421" s="4" t="s">
        <v>22</v>
      </c>
      <c r="F421" s="4" t="str">
        <f>VLOOKUP(E421,$O$12:Q431,2,0)</f>
        <v>Pipa 5 Meter</v>
      </c>
      <c r="G421" s="11">
        <v>1957</v>
      </c>
      <c r="H421" s="6">
        <f>VLOOKUP(E421,$O$12:Q431,3,0)</f>
        <v>100000</v>
      </c>
      <c r="I421" s="6">
        <f t="shared" si="37"/>
        <v>195700000</v>
      </c>
      <c r="J421" s="12">
        <f t="shared" si="38"/>
        <v>39140000</v>
      </c>
      <c r="K421" s="6">
        <f t="shared" si="39"/>
        <v>156560000</v>
      </c>
      <c r="L421" s="6" t="str">
        <f t="shared" si="40"/>
        <v>Penjualan Massal</v>
      </c>
      <c r="M421" s="6" t="str">
        <f t="shared" si="41"/>
        <v>Truk</v>
      </c>
    </row>
    <row r="422" spans="1:13" x14ac:dyDescent="0.25">
      <c r="A422" s="4">
        <v>418</v>
      </c>
      <c r="B422" s="3">
        <v>43322</v>
      </c>
      <c r="C422" s="4" t="s">
        <v>13</v>
      </c>
      <c r="D422" s="4" t="str">
        <f t="shared" si="36"/>
        <v>Toko Central</v>
      </c>
      <c r="E422" s="4" t="s">
        <v>20</v>
      </c>
      <c r="F422" s="4" t="str">
        <f>VLOOKUP(E422,$O$12:Q432,2,0)</f>
        <v>Besi 5 Meter</v>
      </c>
      <c r="G422" s="11">
        <v>1687</v>
      </c>
      <c r="H422" s="6">
        <f>VLOOKUP(E422,$O$12:Q432,3,0)</f>
        <v>200000</v>
      </c>
      <c r="I422" s="6">
        <f t="shared" si="37"/>
        <v>337400000</v>
      </c>
      <c r="J422" s="12">
        <f t="shared" si="38"/>
        <v>67480000</v>
      </c>
      <c r="K422" s="6">
        <f t="shared" si="39"/>
        <v>269920000</v>
      </c>
      <c r="L422" s="6" t="str">
        <f t="shared" si="40"/>
        <v>Penjualan Massal</v>
      </c>
      <c r="M422" s="6" t="str">
        <f t="shared" si="41"/>
        <v>Truk</v>
      </c>
    </row>
    <row r="423" spans="1:13" x14ac:dyDescent="0.25">
      <c r="A423" s="4">
        <v>419</v>
      </c>
      <c r="B423" s="3">
        <v>43322</v>
      </c>
      <c r="C423" s="4" t="s">
        <v>16</v>
      </c>
      <c r="D423" s="4" t="str">
        <f t="shared" si="36"/>
        <v>Toko Anton</v>
      </c>
      <c r="E423" s="4" t="s">
        <v>23</v>
      </c>
      <c r="F423" s="4" t="str">
        <f>VLOOKUP(E423,$O$12:Q433,2,0)</f>
        <v>Pipa 10 Meter</v>
      </c>
      <c r="G423" s="11">
        <v>616</v>
      </c>
      <c r="H423" s="6">
        <f>VLOOKUP(E423,$O$12:Q433,3,0)</f>
        <v>185000</v>
      </c>
      <c r="I423" s="6">
        <f t="shared" si="37"/>
        <v>113960000</v>
      </c>
      <c r="J423" s="12">
        <f t="shared" si="38"/>
        <v>22792000</v>
      </c>
      <c r="K423" s="6">
        <f t="shared" si="39"/>
        <v>91168000</v>
      </c>
      <c r="L423" s="6" t="str">
        <f t="shared" si="40"/>
        <v>Penjualan Massal</v>
      </c>
      <c r="M423" s="6" t="str">
        <f t="shared" si="41"/>
        <v>Truk</v>
      </c>
    </row>
    <row r="424" spans="1:13" x14ac:dyDescent="0.25">
      <c r="A424" s="4">
        <v>420</v>
      </c>
      <c r="B424" s="3">
        <v>43322</v>
      </c>
      <c r="C424" s="4" t="s">
        <v>12</v>
      </c>
      <c r="D424" s="4" t="str">
        <f t="shared" si="36"/>
        <v>Toko Nofri</v>
      </c>
      <c r="E424" s="4" t="s">
        <v>20</v>
      </c>
      <c r="F424" s="4" t="str">
        <f>VLOOKUP(E424,$O$12:Q434,2,0)</f>
        <v>Besi 5 Meter</v>
      </c>
      <c r="G424" s="11">
        <v>1294</v>
      </c>
      <c r="H424" s="6">
        <f>VLOOKUP(E424,$O$12:Q434,3,0)</f>
        <v>200000</v>
      </c>
      <c r="I424" s="6">
        <f t="shared" si="37"/>
        <v>258800000</v>
      </c>
      <c r="J424" s="12">
        <f t="shared" si="38"/>
        <v>51760000</v>
      </c>
      <c r="K424" s="6">
        <f t="shared" si="39"/>
        <v>207040000</v>
      </c>
      <c r="L424" s="6" t="str">
        <f t="shared" si="40"/>
        <v>Penjualan Massal</v>
      </c>
      <c r="M424" s="6" t="str">
        <f t="shared" si="41"/>
        <v>Truk</v>
      </c>
    </row>
    <row r="425" spans="1:13" x14ac:dyDescent="0.25">
      <c r="A425" s="4">
        <v>421</v>
      </c>
      <c r="B425" s="3">
        <v>43322</v>
      </c>
      <c r="C425" s="4" t="s">
        <v>16</v>
      </c>
      <c r="D425" s="4" t="str">
        <f t="shared" si="36"/>
        <v>Toko Anton</v>
      </c>
      <c r="E425" s="4" t="s">
        <v>22</v>
      </c>
      <c r="F425" s="4" t="str">
        <f>VLOOKUP(E425,$O$12:Q435,2,0)</f>
        <v>Pipa 5 Meter</v>
      </c>
      <c r="G425" s="11">
        <v>1854</v>
      </c>
      <c r="H425" s="6">
        <f>VLOOKUP(E425,$O$12:Q435,3,0)</f>
        <v>100000</v>
      </c>
      <c r="I425" s="6">
        <f t="shared" si="37"/>
        <v>185400000</v>
      </c>
      <c r="J425" s="12">
        <f t="shared" si="38"/>
        <v>37080000</v>
      </c>
      <c r="K425" s="6">
        <f t="shared" si="39"/>
        <v>148320000</v>
      </c>
      <c r="L425" s="6" t="str">
        <f t="shared" si="40"/>
        <v>Penjualan Massal</v>
      </c>
      <c r="M425" s="6" t="str">
        <f t="shared" si="41"/>
        <v>Truk</v>
      </c>
    </row>
    <row r="426" spans="1:13" x14ac:dyDescent="0.25">
      <c r="A426" s="4">
        <v>422</v>
      </c>
      <c r="B426" s="3">
        <v>43322</v>
      </c>
      <c r="C426" s="4" t="s">
        <v>12</v>
      </c>
      <c r="D426" s="4" t="str">
        <f t="shared" si="36"/>
        <v>Toko Nofri</v>
      </c>
      <c r="E426" s="4" t="s">
        <v>23</v>
      </c>
      <c r="F426" s="4" t="str">
        <f>VLOOKUP(E426,$O$12:Q436,2,0)</f>
        <v>Pipa 10 Meter</v>
      </c>
      <c r="G426" s="11">
        <v>1330</v>
      </c>
      <c r="H426" s="6">
        <f>VLOOKUP(E426,$O$12:Q436,3,0)</f>
        <v>185000</v>
      </c>
      <c r="I426" s="6">
        <f t="shared" si="37"/>
        <v>246050000</v>
      </c>
      <c r="J426" s="12">
        <f t="shared" si="38"/>
        <v>49210000</v>
      </c>
      <c r="K426" s="6">
        <f t="shared" si="39"/>
        <v>196840000</v>
      </c>
      <c r="L426" s="6" t="str">
        <f t="shared" si="40"/>
        <v>Penjualan Massal</v>
      </c>
      <c r="M426" s="6" t="str">
        <f t="shared" si="41"/>
        <v>Truk</v>
      </c>
    </row>
    <row r="427" spans="1:13" x14ac:dyDescent="0.25">
      <c r="A427" s="4">
        <v>423</v>
      </c>
      <c r="B427" s="3">
        <v>43322</v>
      </c>
      <c r="C427" s="4" t="s">
        <v>13</v>
      </c>
      <c r="D427" s="4" t="str">
        <f t="shared" si="36"/>
        <v>Toko Central</v>
      </c>
      <c r="E427" s="4" t="s">
        <v>20</v>
      </c>
      <c r="F427" s="4" t="str">
        <f>VLOOKUP(E427,$O$12:Q437,2,0)</f>
        <v>Besi 5 Meter</v>
      </c>
      <c r="G427" s="11">
        <v>154</v>
      </c>
      <c r="H427" s="6">
        <f>VLOOKUP(E427,$O$12:Q437,3,0)</f>
        <v>200000</v>
      </c>
      <c r="I427" s="6">
        <f t="shared" si="37"/>
        <v>30800000</v>
      </c>
      <c r="J427" s="12">
        <f t="shared" si="38"/>
        <v>0</v>
      </c>
      <c r="K427" s="6">
        <f t="shared" si="39"/>
        <v>30800000</v>
      </c>
      <c r="L427" s="6" t="str">
        <f t="shared" si="40"/>
        <v>Penjualan Biasa</v>
      </c>
      <c r="M427" s="6" t="str">
        <f t="shared" si="41"/>
        <v>Mobil Biasa</v>
      </c>
    </row>
    <row r="428" spans="1:13" x14ac:dyDescent="0.25">
      <c r="A428" s="4">
        <v>424</v>
      </c>
      <c r="B428" s="3">
        <v>43322</v>
      </c>
      <c r="C428" s="4" t="s">
        <v>16</v>
      </c>
      <c r="D428" s="4" t="str">
        <f t="shared" si="36"/>
        <v>Toko Anton</v>
      </c>
      <c r="E428" s="4" t="s">
        <v>22</v>
      </c>
      <c r="F428" s="4" t="str">
        <f>VLOOKUP(E428,$O$12:Q438,2,0)</f>
        <v>Pipa 5 Meter</v>
      </c>
      <c r="G428" s="11">
        <v>311</v>
      </c>
      <c r="H428" s="6">
        <f>VLOOKUP(E428,$O$12:Q438,3,0)</f>
        <v>100000</v>
      </c>
      <c r="I428" s="6">
        <f t="shared" si="37"/>
        <v>31100000</v>
      </c>
      <c r="J428" s="12">
        <f t="shared" si="38"/>
        <v>3110000</v>
      </c>
      <c r="K428" s="6">
        <f t="shared" si="39"/>
        <v>27990000</v>
      </c>
      <c r="L428" s="6" t="str">
        <f t="shared" si="40"/>
        <v>Penjualan Massal</v>
      </c>
      <c r="M428" s="6" t="str">
        <f t="shared" si="41"/>
        <v>Truk</v>
      </c>
    </row>
    <row r="429" spans="1:13" x14ac:dyDescent="0.25">
      <c r="A429" s="4">
        <v>425</v>
      </c>
      <c r="B429" s="3">
        <v>43322</v>
      </c>
      <c r="C429" s="4" t="s">
        <v>12</v>
      </c>
      <c r="D429" s="4" t="str">
        <f t="shared" si="36"/>
        <v>Toko Nofri</v>
      </c>
      <c r="E429" s="4" t="s">
        <v>23</v>
      </c>
      <c r="F429" s="4" t="str">
        <f>VLOOKUP(E429,$O$12:Q439,2,0)</f>
        <v>Pipa 10 Meter</v>
      </c>
      <c r="G429" s="11">
        <v>754</v>
      </c>
      <c r="H429" s="6">
        <f>VLOOKUP(E429,$O$12:Q439,3,0)</f>
        <v>185000</v>
      </c>
      <c r="I429" s="6">
        <f t="shared" si="37"/>
        <v>139490000</v>
      </c>
      <c r="J429" s="12">
        <f t="shared" si="38"/>
        <v>27898000</v>
      </c>
      <c r="K429" s="6">
        <f t="shared" si="39"/>
        <v>111592000</v>
      </c>
      <c r="L429" s="6" t="str">
        <f t="shared" si="40"/>
        <v>Penjualan Massal</v>
      </c>
      <c r="M429" s="6" t="str">
        <f t="shared" si="41"/>
        <v>Truk</v>
      </c>
    </row>
    <row r="430" spans="1:13" x14ac:dyDescent="0.25">
      <c r="A430" s="4">
        <v>426</v>
      </c>
      <c r="B430" s="3">
        <v>43322</v>
      </c>
      <c r="C430" s="4" t="s">
        <v>12</v>
      </c>
      <c r="D430" s="4" t="str">
        <f t="shared" si="36"/>
        <v>Toko Nofri</v>
      </c>
      <c r="E430" s="4" t="s">
        <v>23</v>
      </c>
      <c r="F430" s="4" t="str">
        <f>VLOOKUP(E430,$O$12:Q440,2,0)</f>
        <v>Pipa 10 Meter</v>
      </c>
      <c r="G430" s="11">
        <v>367</v>
      </c>
      <c r="H430" s="6">
        <f>VLOOKUP(E430,$O$12:Q440,3,0)</f>
        <v>185000</v>
      </c>
      <c r="I430" s="6">
        <f t="shared" si="37"/>
        <v>67895000</v>
      </c>
      <c r="J430" s="12">
        <f t="shared" si="38"/>
        <v>6789500</v>
      </c>
      <c r="K430" s="6">
        <f t="shared" si="39"/>
        <v>61105500</v>
      </c>
      <c r="L430" s="6" t="str">
        <f t="shared" si="40"/>
        <v>Penjualan Massal</v>
      </c>
      <c r="M430" s="6" t="str">
        <f t="shared" si="41"/>
        <v>Truk</v>
      </c>
    </row>
    <row r="431" spans="1:13" x14ac:dyDescent="0.25">
      <c r="A431" s="4">
        <v>427</v>
      </c>
      <c r="B431" s="3">
        <v>43322</v>
      </c>
      <c r="C431" s="4" t="s">
        <v>16</v>
      </c>
      <c r="D431" s="4" t="str">
        <f t="shared" si="36"/>
        <v>Toko Anton</v>
      </c>
      <c r="E431" s="4" t="s">
        <v>23</v>
      </c>
      <c r="F431" s="4" t="str">
        <f>VLOOKUP(E431,$O$12:Q441,2,0)</f>
        <v>Pipa 10 Meter</v>
      </c>
      <c r="G431" s="11">
        <v>1118</v>
      </c>
      <c r="H431" s="6">
        <f>VLOOKUP(E431,$O$12:Q441,3,0)</f>
        <v>185000</v>
      </c>
      <c r="I431" s="6">
        <f t="shared" si="37"/>
        <v>206830000</v>
      </c>
      <c r="J431" s="12">
        <f t="shared" si="38"/>
        <v>41366000</v>
      </c>
      <c r="K431" s="6">
        <f t="shared" si="39"/>
        <v>165464000</v>
      </c>
      <c r="L431" s="6" t="str">
        <f t="shared" si="40"/>
        <v>Penjualan Massal</v>
      </c>
      <c r="M431" s="6" t="str">
        <f t="shared" si="41"/>
        <v>Truk</v>
      </c>
    </row>
    <row r="432" spans="1:13" x14ac:dyDescent="0.25">
      <c r="A432" s="4">
        <v>428</v>
      </c>
      <c r="B432" s="3">
        <v>43322</v>
      </c>
      <c r="C432" s="4" t="s">
        <v>12</v>
      </c>
      <c r="D432" s="4" t="str">
        <f t="shared" si="36"/>
        <v>Toko Nofri</v>
      </c>
      <c r="E432" s="4" t="s">
        <v>23</v>
      </c>
      <c r="F432" s="4" t="str">
        <f>VLOOKUP(E432,$O$12:Q442,2,0)</f>
        <v>Pipa 10 Meter</v>
      </c>
      <c r="G432" s="11">
        <v>1690</v>
      </c>
      <c r="H432" s="6">
        <f>VLOOKUP(E432,$O$12:Q442,3,0)</f>
        <v>185000</v>
      </c>
      <c r="I432" s="6">
        <f t="shared" si="37"/>
        <v>312650000</v>
      </c>
      <c r="J432" s="12">
        <f t="shared" si="38"/>
        <v>62530000</v>
      </c>
      <c r="K432" s="6">
        <f t="shared" si="39"/>
        <v>250120000</v>
      </c>
      <c r="L432" s="6" t="str">
        <f t="shared" si="40"/>
        <v>Penjualan Massal</v>
      </c>
      <c r="M432" s="6" t="str">
        <f t="shared" si="41"/>
        <v>Truk</v>
      </c>
    </row>
    <row r="433" spans="1:13" x14ac:dyDescent="0.25">
      <c r="A433" s="4">
        <v>429</v>
      </c>
      <c r="B433" s="3">
        <v>43322</v>
      </c>
      <c r="C433" s="4" t="s">
        <v>12</v>
      </c>
      <c r="D433" s="4" t="str">
        <f t="shared" si="36"/>
        <v>Toko Nofri</v>
      </c>
      <c r="E433" s="4" t="s">
        <v>23</v>
      </c>
      <c r="F433" s="4" t="str">
        <f>VLOOKUP(E433,$O$12:Q443,2,0)</f>
        <v>Pipa 10 Meter</v>
      </c>
      <c r="G433" s="11">
        <v>908</v>
      </c>
      <c r="H433" s="6">
        <f>VLOOKUP(E433,$O$12:Q443,3,0)</f>
        <v>185000</v>
      </c>
      <c r="I433" s="6">
        <f t="shared" si="37"/>
        <v>167980000</v>
      </c>
      <c r="J433" s="12">
        <f t="shared" si="38"/>
        <v>33596000</v>
      </c>
      <c r="K433" s="6">
        <f t="shared" si="39"/>
        <v>134384000</v>
      </c>
      <c r="L433" s="6" t="str">
        <f t="shared" si="40"/>
        <v>Penjualan Massal</v>
      </c>
      <c r="M433" s="6" t="str">
        <f t="shared" si="41"/>
        <v>Truk</v>
      </c>
    </row>
    <row r="434" spans="1:13" x14ac:dyDescent="0.25">
      <c r="A434" s="4">
        <v>430</v>
      </c>
      <c r="B434" s="3">
        <v>43322</v>
      </c>
      <c r="C434" s="4" t="s">
        <v>16</v>
      </c>
      <c r="D434" s="4" t="str">
        <f t="shared" si="36"/>
        <v>Toko Anton</v>
      </c>
      <c r="E434" s="4" t="s">
        <v>22</v>
      </c>
      <c r="F434" s="4" t="str">
        <f>VLOOKUP(E434,$O$12:Q444,2,0)</f>
        <v>Pipa 5 Meter</v>
      </c>
      <c r="G434" s="11">
        <v>910</v>
      </c>
      <c r="H434" s="6">
        <f>VLOOKUP(E434,$O$12:Q444,3,0)</f>
        <v>100000</v>
      </c>
      <c r="I434" s="6">
        <f t="shared" si="37"/>
        <v>91000000</v>
      </c>
      <c r="J434" s="12">
        <f t="shared" si="38"/>
        <v>18200000</v>
      </c>
      <c r="K434" s="6">
        <f t="shared" si="39"/>
        <v>72800000</v>
      </c>
      <c r="L434" s="6" t="str">
        <f t="shared" si="40"/>
        <v>Penjualan Massal</v>
      </c>
      <c r="M434" s="6" t="str">
        <f t="shared" si="41"/>
        <v>Truk</v>
      </c>
    </row>
    <row r="435" spans="1:13" x14ac:dyDescent="0.25">
      <c r="A435" s="4">
        <v>431</v>
      </c>
      <c r="B435" s="3">
        <v>43322</v>
      </c>
      <c r="C435" s="4" t="s">
        <v>13</v>
      </c>
      <c r="D435" s="4" t="str">
        <f t="shared" si="36"/>
        <v>Toko Central</v>
      </c>
      <c r="E435" s="4" t="s">
        <v>20</v>
      </c>
      <c r="F435" s="4" t="str">
        <f>VLOOKUP(E435,$O$12:Q445,2,0)</f>
        <v>Besi 5 Meter</v>
      </c>
      <c r="G435" s="11">
        <v>1726</v>
      </c>
      <c r="H435" s="6">
        <f>VLOOKUP(E435,$O$12:Q445,3,0)</f>
        <v>200000</v>
      </c>
      <c r="I435" s="6">
        <f t="shared" si="37"/>
        <v>345200000</v>
      </c>
      <c r="J435" s="12">
        <f t="shared" si="38"/>
        <v>69040000</v>
      </c>
      <c r="K435" s="6">
        <f t="shared" si="39"/>
        <v>276160000</v>
      </c>
      <c r="L435" s="6" t="str">
        <f t="shared" si="40"/>
        <v>Penjualan Massal</v>
      </c>
      <c r="M435" s="6" t="str">
        <f t="shared" si="41"/>
        <v>Truk</v>
      </c>
    </row>
    <row r="436" spans="1:13" x14ac:dyDescent="0.25">
      <c r="A436" s="4">
        <v>432</v>
      </c>
      <c r="B436" s="3">
        <v>43322</v>
      </c>
      <c r="C436" s="4" t="s">
        <v>13</v>
      </c>
      <c r="D436" s="4" t="str">
        <f t="shared" si="36"/>
        <v>Toko Central</v>
      </c>
      <c r="E436" s="4" t="s">
        <v>22</v>
      </c>
      <c r="F436" s="4" t="str">
        <f>VLOOKUP(E436,$O$12:Q446,2,0)</f>
        <v>Pipa 5 Meter</v>
      </c>
      <c r="G436" s="11">
        <v>1064</v>
      </c>
      <c r="H436" s="6">
        <f>VLOOKUP(E436,$O$12:Q446,3,0)</f>
        <v>100000</v>
      </c>
      <c r="I436" s="6">
        <f t="shared" si="37"/>
        <v>106400000</v>
      </c>
      <c r="J436" s="12">
        <f t="shared" si="38"/>
        <v>21280000</v>
      </c>
      <c r="K436" s="6">
        <f t="shared" si="39"/>
        <v>85120000</v>
      </c>
      <c r="L436" s="6" t="str">
        <f t="shared" si="40"/>
        <v>Penjualan Massal</v>
      </c>
      <c r="M436" s="6" t="str">
        <f t="shared" si="41"/>
        <v>Truk</v>
      </c>
    </row>
    <row r="437" spans="1:13" x14ac:dyDescent="0.25">
      <c r="A437" s="4">
        <v>433</v>
      </c>
      <c r="B437" s="3">
        <v>43322</v>
      </c>
      <c r="C437" s="4" t="s">
        <v>16</v>
      </c>
      <c r="D437" s="4" t="str">
        <f t="shared" si="36"/>
        <v>Toko Anton</v>
      </c>
      <c r="E437" s="4" t="s">
        <v>23</v>
      </c>
      <c r="F437" s="4" t="str">
        <f>VLOOKUP(E437,$O$12:Q447,2,0)</f>
        <v>Pipa 10 Meter</v>
      </c>
      <c r="G437" s="11">
        <v>814</v>
      </c>
      <c r="H437" s="6">
        <f>VLOOKUP(E437,$O$12:Q447,3,0)</f>
        <v>185000</v>
      </c>
      <c r="I437" s="6">
        <f t="shared" si="37"/>
        <v>150590000</v>
      </c>
      <c r="J437" s="12">
        <f t="shared" si="38"/>
        <v>30118000</v>
      </c>
      <c r="K437" s="6">
        <f t="shared" si="39"/>
        <v>120472000</v>
      </c>
      <c r="L437" s="6" t="str">
        <f t="shared" si="40"/>
        <v>Penjualan Massal</v>
      </c>
      <c r="M437" s="6" t="str">
        <f t="shared" si="41"/>
        <v>Truk</v>
      </c>
    </row>
    <row r="438" spans="1:13" x14ac:dyDescent="0.25">
      <c r="A438" s="4">
        <v>434</v>
      </c>
      <c r="B438" s="3">
        <v>43322</v>
      </c>
      <c r="C438" s="4" t="s">
        <v>12</v>
      </c>
      <c r="D438" s="4" t="str">
        <f t="shared" si="36"/>
        <v>Toko Nofri</v>
      </c>
      <c r="E438" s="4" t="s">
        <v>23</v>
      </c>
      <c r="F438" s="4" t="str">
        <f>VLOOKUP(E438,$O$12:Q448,2,0)</f>
        <v>Pipa 10 Meter</v>
      </c>
      <c r="G438" s="11">
        <v>882</v>
      </c>
      <c r="H438" s="6">
        <f>VLOOKUP(E438,$O$12:Q448,3,0)</f>
        <v>185000</v>
      </c>
      <c r="I438" s="6">
        <f t="shared" si="37"/>
        <v>163170000</v>
      </c>
      <c r="J438" s="12">
        <f t="shared" si="38"/>
        <v>32634000</v>
      </c>
      <c r="K438" s="6">
        <f t="shared" si="39"/>
        <v>130536000</v>
      </c>
      <c r="L438" s="6" t="str">
        <f t="shared" si="40"/>
        <v>Penjualan Massal</v>
      </c>
      <c r="M438" s="6" t="str">
        <f t="shared" si="41"/>
        <v>Truk</v>
      </c>
    </row>
    <row r="439" spans="1:13" x14ac:dyDescent="0.25">
      <c r="A439" s="4">
        <v>435</v>
      </c>
      <c r="B439" s="3">
        <v>43322</v>
      </c>
      <c r="C439" s="4" t="s">
        <v>16</v>
      </c>
      <c r="D439" s="4" t="str">
        <f t="shared" si="36"/>
        <v>Toko Anton</v>
      </c>
      <c r="E439" s="4" t="s">
        <v>23</v>
      </c>
      <c r="F439" s="4" t="str">
        <f>VLOOKUP(E439,$O$12:Q449,2,0)</f>
        <v>Pipa 10 Meter</v>
      </c>
      <c r="G439" s="11">
        <v>71</v>
      </c>
      <c r="H439" s="6">
        <f>VLOOKUP(E439,$O$12:Q449,3,0)</f>
        <v>185000</v>
      </c>
      <c r="I439" s="6">
        <f t="shared" si="37"/>
        <v>13135000</v>
      </c>
      <c r="J439" s="12">
        <f t="shared" si="38"/>
        <v>0</v>
      </c>
      <c r="K439" s="6">
        <f t="shared" si="39"/>
        <v>13135000</v>
      </c>
      <c r="L439" s="6" t="str">
        <f t="shared" si="40"/>
        <v>Penjualan Biasa</v>
      </c>
      <c r="M439" s="6" t="str">
        <f t="shared" si="41"/>
        <v>Mobil Biasa</v>
      </c>
    </row>
    <row r="440" spans="1:13" x14ac:dyDescent="0.25">
      <c r="A440" s="4">
        <v>436</v>
      </c>
      <c r="B440" s="3">
        <v>43322</v>
      </c>
      <c r="C440" s="4" t="s">
        <v>12</v>
      </c>
      <c r="D440" s="4" t="str">
        <f t="shared" si="36"/>
        <v>Toko Nofri</v>
      </c>
      <c r="E440" s="4" t="s">
        <v>23</v>
      </c>
      <c r="F440" s="4" t="str">
        <f>VLOOKUP(E440,$O$12:Q450,2,0)</f>
        <v>Pipa 10 Meter</v>
      </c>
      <c r="G440" s="11">
        <v>27</v>
      </c>
      <c r="H440" s="6">
        <f>VLOOKUP(E440,$O$12:Q450,3,0)</f>
        <v>185000</v>
      </c>
      <c r="I440" s="6">
        <f t="shared" si="37"/>
        <v>4995000</v>
      </c>
      <c r="J440" s="12">
        <f t="shared" si="38"/>
        <v>0</v>
      </c>
      <c r="K440" s="6">
        <f t="shared" si="39"/>
        <v>4995000</v>
      </c>
      <c r="L440" s="6" t="str">
        <f t="shared" si="40"/>
        <v>Penjualan Biasa</v>
      </c>
      <c r="M440" s="6" t="str">
        <f t="shared" si="41"/>
        <v>Mobil Biasa</v>
      </c>
    </row>
    <row r="441" spans="1:13" x14ac:dyDescent="0.25">
      <c r="A441" s="4">
        <v>437</v>
      </c>
      <c r="B441" s="3">
        <v>43322</v>
      </c>
      <c r="C441" s="4" t="s">
        <v>13</v>
      </c>
      <c r="D441" s="4" t="str">
        <f t="shared" si="36"/>
        <v>Toko Central</v>
      </c>
      <c r="E441" s="4" t="s">
        <v>20</v>
      </c>
      <c r="F441" s="4" t="str">
        <f>VLOOKUP(E441,$O$12:Q451,2,0)</f>
        <v>Besi 5 Meter</v>
      </c>
      <c r="G441" s="11">
        <v>525</v>
      </c>
      <c r="H441" s="6">
        <f>VLOOKUP(E441,$O$12:Q451,3,0)</f>
        <v>200000</v>
      </c>
      <c r="I441" s="6">
        <f t="shared" si="37"/>
        <v>105000000</v>
      </c>
      <c r="J441" s="12">
        <f t="shared" si="38"/>
        <v>21000000</v>
      </c>
      <c r="K441" s="6">
        <f t="shared" si="39"/>
        <v>84000000</v>
      </c>
      <c r="L441" s="6" t="str">
        <f t="shared" si="40"/>
        <v>Penjualan Massal</v>
      </c>
      <c r="M441" s="6" t="str">
        <f t="shared" si="41"/>
        <v>Truk</v>
      </c>
    </row>
    <row r="442" spans="1:13" x14ac:dyDescent="0.25">
      <c r="A442" s="4">
        <v>438</v>
      </c>
      <c r="B442" s="3">
        <v>43322</v>
      </c>
      <c r="C442" s="4" t="s">
        <v>16</v>
      </c>
      <c r="D442" s="4" t="str">
        <f t="shared" si="36"/>
        <v>Toko Anton</v>
      </c>
      <c r="E442" s="4" t="s">
        <v>20</v>
      </c>
      <c r="F442" s="4" t="str">
        <f>VLOOKUP(E442,$O$12:Q452,2,0)</f>
        <v>Besi 5 Meter</v>
      </c>
      <c r="G442" s="11">
        <v>1682</v>
      </c>
      <c r="H442" s="6">
        <f>VLOOKUP(E442,$O$12:Q452,3,0)</f>
        <v>200000</v>
      </c>
      <c r="I442" s="6">
        <f t="shared" si="37"/>
        <v>336400000</v>
      </c>
      <c r="J442" s="12">
        <f t="shared" si="38"/>
        <v>67280000</v>
      </c>
      <c r="K442" s="6">
        <f t="shared" si="39"/>
        <v>269120000</v>
      </c>
      <c r="L442" s="6" t="str">
        <f t="shared" si="40"/>
        <v>Penjualan Massal</v>
      </c>
      <c r="M442" s="6" t="str">
        <f t="shared" si="41"/>
        <v>Truk</v>
      </c>
    </row>
    <row r="443" spans="1:13" x14ac:dyDescent="0.25">
      <c r="A443" s="4">
        <v>439</v>
      </c>
      <c r="B443" s="3">
        <v>43322</v>
      </c>
      <c r="C443" s="4" t="s">
        <v>12</v>
      </c>
      <c r="D443" s="4" t="str">
        <f t="shared" si="36"/>
        <v>Toko Nofri</v>
      </c>
      <c r="E443" s="4" t="s">
        <v>20</v>
      </c>
      <c r="F443" s="4" t="str">
        <f>VLOOKUP(E443,$O$12:Q453,2,0)</f>
        <v>Besi 5 Meter</v>
      </c>
      <c r="G443" s="11">
        <v>1695</v>
      </c>
      <c r="H443" s="6">
        <f>VLOOKUP(E443,$O$12:Q453,3,0)</f>
        <v>200000</v>
      </c>
      <c r="I443" s="6">
        <f t="shared" si="37"/>
        <v>339000000</v>
      </c>
      <c r="J443" s="12">
        <f t="shared" si="38"/>
        <v>67800000</v>
      </c>
      <c r="K443" s="6">
        <f t="shared" si="39"/>
        <v>271200000</v>
      </c>
      <c r="L443" s="6" t="str">
        <f t="shared" si="40"/>
        <v>Penjualan Massal</v>
      </c>
      <c r="M443" s="6" t="str">
        <f t="shared" si="41"/>
        <v>Truk</v>
      </c>
    </row>
    <row r="444" spans="1:13" x14ac:dyDescent="0.25">
      <c r="A444" s="4">
        <v>440</v>
      </c>
      <c r="B444" s="3">
        <v>43322</v>
      </c>
      <c r="C444" s="4" t="s">
        <v>12</v>
      </c>
      <c r="D444" s="4" t="str">
        <f t="shared" si="36"/>
        <v>Toko Nofri</v>
      </c>
      <c r="E444" s="4" t="s">
        <v>22</v>
      </c>
      <c r="F444" s="4" t="str">
        <f>VLOOKUP(E444,$O$12:Q454,2,0)</f>
        <v>Pipa 5 Meter</v>
      </c>
      <c r="G444" s="11">
        <v>1063</v>
      </c>
      <c r="H444" s="6">
        <f>VLOOKUP(E444,$O$12:Q454,3,0)</f>
        <v>100000</v>
      </c>
      <c r="I444" s="6">
        <f t="shared" si="37"/>
        <v>106300000</v>
      </c>
      <c r="J444" s="12">
        <f t="shared" si="38"/>
        <v>21260000</v>
      </c>
      <c r="K444" s="6">
        <f t="shared" si="39"/>
        <v>85040000</v>
      </c>
      <c r="L444" s="6" t="str">
        <f t="shared" si="40"/>
        <v>Penjualan Massal</v>
      </c>
      <c r="M444" s="6" t="str">
        <f t="shared" si="41"/>
        <v>Truk</v>
      </c>
    </row>
    <row r="445" spans="1:13" x14ac:dyDescent="0.25">
      <c r="A445" s="4">
        <v>441</v>
      </c>
      <c r="B445" s="3">
        <v>43322</v>
      </c>
      <c r="C445" s="4" t="s">
        <v>16</v>
      </c>
      <c r="D445" s="4" t="str">
        <f t="shared" si="36"/>
        <v>Toko Anton</v>
      </c>
      <c r="E445" s="4" t="s">
        <v>20</v>
      </c>
      <c r="F445" s="4" t="str">
        <f>VLOOKUP(E445,$O$12:Q455,2,0)</f>
        <v>Besi 5 Meter</v>
      </c>
      <c r="G445" s="11">
        <v>884</v>
      </c>
      <c r="H445" s="6">
        <f>VLOOKUP(E445,$O$12:Q455,3,0)</f>
        <v>200000</v>
      </c>
      <c r="I445" s="6">
        <f t="shared" si="37"/>
        <v>176800000</v>
      </c>
      <c r="J445" s="12">
        <f t="shared" si="38"/>
        <v>35360000</v>
      </c>
      <c r="K445" s="6">
        <f t="shared" si="39"/>
        <v>141440000</v>
      </c>
      <c r="L445" s="6" t="str">
        <f t="shared" si="40"/>
        <v>Penjualan Massal</v>
      </c>
      <c r="M445" s="6" t="str">
        <f t="shared" si="41"/>
        <v>Truk</v>
      </c>
    </row>
    <row r="446" spans="1:13" x14ac:dyDescent="0.25">
      <c r="A446" s="4">
        <v>442</v>
      </c>
      <c r="B446" s="3">
        <v>43322</v>
      </c>
      <c r="C446" s="4" t="s">
        <v>12</v>
      </c>
      <c r="D446" s="4" t="str">
        <f t="shared" si="36"/>
        <v>Toko Nofri</v>
      </c>
      <c r="E446" s="4" t="s">
        <v>23</v>
      </c>
      <c r="F446" s="4" t="str">
        <f>VLOOKUP(E446,$O$12:Q456,2,0)</f>
        <v>Pipa 10 Meter</v>
      </c>
      <c r="G446" s="11">
        <v>1346</v>
      </c>
      <c r="H446" s="6">
        <f>VLOOKUP(E446,$O$12:Q456,3,0)</f>
        <v>185000</v>
      </c>
      <c r="I446" s="6">
        <f t="shared" si="37"/>
        <v>249010000</v>
      </c>
      <c r="J446" s="12">
        <f t="shared" si="38"/>
        <v>49802000</v>
      </c>
      <c r="K446" s="6">
        <f t="shared" si="39"/>
        <v>199208000</v>
      </c>
      <c r="L446" s="6" t="str">
        <f t="shared" si="40"/>
        <v>Penjualan Massal</v>
      </c>
      <c r="M446" s="6" t="str">
        <f t="shared" si="41"/>
        <v>Truk</v>
      </c>
    </row>
    <row r="447" spans="1:13" x14ac:dyDescent="0.25">
      <c r="A447" s="4">
        <v>443</v>
      </c>
      <c r="B447" s="3">
        <v>43322</v>
      </c>
      <c r="C447" s="4" t="s">
        <v>13</v>
      </c>
      <c r="D447" s="4" t="str">
        <f t="shared" si="36"/>
        <v>Toko Central</v>
      </c>
      <c r="E447" s="4" t="s">
        <v>22</v>
      </c>
      <c r="F447" s="4" t="str">
        <f>VLOOKUP(E447,$O$12:Q457,2,0)</f>
        <v>Pipa 5 Meter</v>
      </c>
      <c r="G447" s="11">
        <v>518</v>
      </c>
      <c r="H447" s="6">
        <f>VLOOKUP(E447,$O$12:Q457,3,0)</f>
        <v>100000</v>
      </c>
      <c r="I447" s="6">
        <f t="shared" si="37"/>
        <v>51800000</v>
      </c>
      <c r="J447" s="12">
        <f t="shared" si="38"/>
        <v>10360000</v>
      </c>
      <c r="K447" s="6">
        <f t="shared" si="39"/>
        <v>41440000</v>
      </c>
      <c r="L447" s="6" t="str">
        <f t="shared" si="40"/>
        <v>Penjualan Massal</v>
      </c>
      <c r="M447" s="6" t="str">
        <f t="shared" si="41"/>
        <v>Truk</v>
      </c>
    </row>
    <row r="448" spans="1:13" x14ac:dyDescent="0.25">
      <c r="A448" s="4">
        <v>444</v>
      </c>
      <c r="B448" s="3">
        <v>43322</v>
      </c>
      <c r="C448" s="4" t="s">
        <v>12</v>
      </c>
      <c r="D448" s="4" t="str">
        <f t="shared" si="36"/>
        <v>Toko Nofri</v>
      </c>
      <c r="E448" s="4" t="s">
        <v>22</v>
      </c>
      <c r="F448" s="4" t="str">
        <f>VLOOKUP(E448,$O$12:Q458,2,0)</f>
        <v>Pipa 5 Meter</v>
      </c>
      <c r="G448" s="11">
        <v>136</v>
      </c>
      <c r="H448" s="6">
        <f>VLOOKUP(E448,$O$12:Q458,3,0)</f>
        <v>100000</v>
      </c>
      <c r="I448" s="6">
        <f t="shared" si="37"/>
        <v>13600000</v>
      </c>
      <c r="J448" s="12">
        <f t="shared" si="38"/>
        <v>0</v>
      </c>
      <c r="K448" s="6">
        <f t="shared" si="39"/>
        <v>13600000</v>
      </c>
      <c r="L448" s="6" t="str">
        <f t="shared" si="40"/>
        <v>Penjualan Biasa</v>
      </c>
      <c r="M448" s="6" t="str">
        <f t="shared" si="41"/>
        <v>Mobil Biasa</v>
      </c>
    </row>
    <row r="449" spans="1:13" x14ac:dyDescent="0.25">
      <c r="A449" s="4">
        <v>445</v>
      </c>
      <c r="B449" s="3">
        <v>43322</v>
      </c>
      <c r="C449" s="4" t="s">
        <v>16</v>
      </c>
      <c r="D449" s="4" t="str">
        <f t="shared" si="36"/>
        <v>Toko Anton</v>
      </c>
      <c r="E449" s="4" t="s">
        <v>23</v>
      </c>
      <c r="F449" s="4" t="str">
        <f>VLOOKUP(E449,$O$12:Q459,2,0)</f>
        <v>Pipa 10 Meter</v>
      </c>
      <c r="G449" s="11">
        <v>1575</v>
      </c>
      <c r="H449" s="6">
        <f>VLOOKUP(E449,$O$12:Q459,3,0)</f>
        <v>185000</v>
      </c>
      <c r="I449" s="6">
        <f t="shared" si="37"/>
        <v>291375000</v>
      </c>
      <c r="J449" s="12">
        <f t="shared" si="38"/>
        <v>58275000</v>
      </c>
      <c r="K449" s="6">
        <f t="shared" si="39"/>
        <v>233100000</v>
      </c>
      <c r="L449" s="6" t="str">
        <f t="shared" si="40"/>
        <v>Penjualan Massal</v>
      </c>
      <c r="M449" s="6" t="str">
        <f t="shared" si="41"/>
        <v>Truk</v>
      </c>
    </row>
    <row r="450" spans="1:13" x14ac:dyDescent="0.25">
      <c r="A450" s="4">
        <v>446</v>
      </c>
      <c r="B450" s="3">
        <v>43322</v>
      </c>
      <c r="C450" s="4" t="s">
        <v>13</v>
      </c>
      <c r="D450" s="4" t="str">
        <f t="shared" si="36"/>
        <v>Toko Central</v>
      </c>
      <c r="E450" s="4" t="s">
        <v>22</v>
      </c>
      <c r="F450" s="4" t="str">
        <f>VLOOKUP(E450,$O$12:Q460,2,0)</f>
        <v>Pipa 5 Meter</v>
      </c>
      <c r="G450" s="11">
        <v>454</v>
      </c>
      <c r="H450" s="6">
        <f>VLOOKUP(E450,$O$12:Q460,3,0)</f>
        <v>100000</v>
      </c>
      <c r="I450" s="6">
        <f t="shared" si="37"/>
        <v>45400000</v>
      </c>
      <c r="J450" s="12">
        <f t="shared" si="38"/>
        <v>4540000</v>
      </c>
      <c r="K450" s="6">
        <f t="shared" si="39"/>
        <v>40860000</v>
      </c>
      <c r="L450" s="6" t="str">
        <f t="shared" si="40"/>
        <v>Penjualan Massal</v>
      </c>
      <c r="M450" s="6" t="str">
        <f t="shared" si="41"/>
        <v>Truk</v>
      </c>
    </row>
    <row r="451" spans="1:13" x14ac:dyDescent="0.25">
      <c r="A451" s="4">
        <v>447</v>
      </c>
      <c r="B451" s="3">
        <v>43322</v>
      </c>
      <c r="C451" s="4" t="s">
        <v>13</v>
      </c>
      <c r="D451" s="4" t="str">
        <f t="shared" si="36"/>
        <v>Toko Central</v>
      </c>
      <c r="E451" s="4" t="s">
        <v>22</v>
      </c>
      <c r="F451" s="4" t="str">
        <f>VLOOKUP(E451,$O$12:Q461,2,0)</f>
        <v>Pipa 5 Meter</v>
      </c>
      <c r="G451" s="11">
        <v>1391</v>
      </c>
      <c r="H451" s="6">
        <f>VLOOKUP(E451,$O$12:Q461,3,0)</f>
        <v>100000</v>
      </c>
      <c r="I451" s="6">
        <f t="shared" si="37"/>
        <v>139100000</v>
      </c>
      <c r="J451" s="12">
        <f t="shared" si="38"/>
        <v>27820000</v>
      </c>
      <c r="K451" s="6">
        <f t="shared" si="39"/>
        <v>111280000</v>
      </c>
      <c r="L451" s="6" t="str">
        <f t="shared" si="40"/>
        <v>Penjualan Massal</v>
      </c>
      <c r="M451" s="6" t="str">
        <f t="shared" si="41"/>
        <v>Truk</v>
      </c>
    </row>
    <row r="452" spans="1:13" x14ac:dyDescent="0.25">
      <c r="A452" s="4">
        <v>448</v>
      </c>
      <c r="B452" s="3">
        <v>43322</v>
      </c>
      <c r="C452" s="4" t="s">
        <v>16</v>
      </c>
      <c r="D452" s="4" t="str">
        <f t="shared" si="36"/>
        <v>Toko Anton</v>
      </c>
      <c r="E452" s="4" t="s">
        <v>21</v>
      </c>
      <c r="F452" s="4" t="str">
        <f>VLOOKUP(E452,$O$12:Q462,2,0)</f>
        <v>Besi 10 Meter</v>
      </c>
      <c r="G452" s="11">
        <v>1889</v>
      </c>
      <c r="H452" s="6">
        <f>VLOOKUP(E452,$O$12:Q462,3,0)</f>
        <v>375000</v>
      </c>
      <c r="I452" s="6">
        <f t="shared" si="37"/>
        <v>708375000</v>
      </c>
      <c r="J452" s="12">
        <f t="shared" si="38"/>
        <v>141675000</v>
      </c>
      <c r="K452" s="6">
        <f t="shared" si="39"/>
        <v>566700000</v>
      </c>
      <c r="L452" s="6" t="str">
        <f t="shared" si="40"/>
        <v>Penjualan Massal</v>
      </c>
      <c r="M452" s="6" t="str">
        <f t="shared" si="41"/>
        <v>Truk</v>
      </c>
    </row>
    <row r="453" spans="1:13" x14ac:dyDescent="0.25">
      <c r="A453" s="4">
        <v>449</v>
      </c>
      <c r="B453" s="3">
        <v>43322</v>
      </c>
      <c r="C453" s="4" t="s">
        <v>12</v>
      </c>
      <c r="D453" s="4" t="str">
        <f t="shared" si="36"/>
        <v>Toko Nofri</v>
      </c>
      <c r="E453" s="4" t="s">
        <v>21</v>
      </c>
      <c r="F453" s="4" t="str">
        <f>VLOOKUP(E453,$O$12:Q463,2,0)</f>
        <v>Besi 10 Meter</v>
      </c>
      <c r="G453" s="11">
        <v>323</v>
      </c>
      <c r="H453" s="6">
        <f>VLOOKUP(E453,$O$12:Q463,3,0)</f>
        <v>375000</v>
      </c>
      <c r="I453" s="6">
        <f t="shared" si="37"/>
        <v>121125000</v>
      </c>
      <c r="J453" s="12">
        <f t="shared" si="38"/>
        <v>12112500</v>
      </c>
      <c r="K453" s="6">
        <f t="shared" si="39"/>
        <v>109012500</v>
      </c>
      <c r="L453" s="6" t="str">
        <f t="shared" si="40"/>
        <v>Penjualan Massal</v>
      </c>
      <c r="M453" s="6" t="str">
        <f t="shared" si="41"/>
        <v>Truk</v>
      </c>
    </row>
    <row r="454" spans="1:13" x14ac:dyDescent="0.25">
      <c r="A454" s="4">
        <v>450</v>
      </c>
      <c r="B454" s="3">
        <v>43322</v>
      </c>
      <c r="C454" s="4" t="s">
        <v>16</v>
      </c>
      <c r="D454" s="4" t="str">
        <f t="shared" ref="D454:D517" si="42">VLOOKUP(C454,$O$6:$P$8,2,0)</f>
        <v>Toko Anton</v>
      </c>
      <c r="E454" s="4" t="s">
        <v>23</v>
      </c>
      <c r="F454" s="4" t="str">
        <f>VLOOKUP(E454,$O$12:Q464,2,0)</f>
        <v>Pipa 10 Meter</v>
      </c>
      <c r="G454" s="11">
        <v>1110</v>
      </c>
      <c r="H454" s="6">
        <f>VLOOKUP(E454,$O$12:Q464,3,0)</f>
        <v>185000</v>
      </c>
      <c r="I454" s="6">
        <f t="shared" ref="I454:I517" si="43">H454*G454</f>
        <v>205350000</v>
      </c>
      <c r="J454" s="12">
        <f t="shared" ref="J454:J517" si="44">IF(G454&gt;500,I454*20%,IF(G454&gt;200,I454*10%,0))</f>
        <v>41070000</v>
      </c>
      <c r="K454" s="6">
        <f t="shared" ref="K454:K517" si="45">I454-J454</f>
        <v>164280000</v>
      </c>
      <c r="L454" s="6" t="str">
        <f t="shared" ref="L454:L517" si="46">IF(G454&lt;200,$P$21,IF(G454&lt;300,$P$20,$P$19))</f>
        <v>Penjualan Massal</v>
      </c>
      <c r="M454" s="6" t="str">
        <f t="shared" ref="M454:M517" si="47">HLOOKUP(L454,$S$4:$U$5,2,0)</f>
        <v>Truk</v>
      </c>
    </row>
    <row r="455" spans="1:13" x14ac:dyDescent="0.25">
      <c r="A455" s="4">
        <v>451</v>
      </c>
      <c r="B455" s="3">
        <v>43322</v>
      </c>
      <c r="C455" s="4" t="s">
        <v>12</v>
      </c>
      <c r="D455" s="4" t="str">
        <f t="shared" si="42"/>
        <v>Toko Nofri</v>
      </c>
      <c r="E455" s="4" t="s">
        <v>20</v>
      </c>
      <c r="F455" s="4" t="str">
        <f>VLOOKUP(E455,$O$12:Q465,2,0)</f>
        <v>Besi 5 Meter</v>
      </c>
      <c r="G455" s="11">
        <v>1890</v>
      </c>
      <c r="H455" s="6">
        <f>VLOOKUP(E455,$O$12:Q465,3,0)</f>
        <v>200000</v>
      </c>
      <c r="I455" s="6">
        <f t="shared" si="43"/>
        <v>378000000</v>
      </c>
      <c r="J455" s="12">
        <f t="shared" si="44"/>
        <v>75600000</v>
      </c>
      <c r="K455" s="6">
        <f t="shared" si="45"/>
        <v>302400000</v>
      </c>
      <c r="L455" s="6" t="str">
        <f t="shared" si="46"/>
        <v>Penjualan Massal</v>
      </c>
      <c r="M455" s="6" t="str">
        <f t="shared" si="47"/>
        <v>Truk</v>
      </c>
    </row>
    <row r="456" spans="1:13" x14ac:dyDescent="0.25">
      <c r="A456" s="4">
        <v>452</v>
      </c>
      <c r="B456" s="3">
        <v>43322</v>
      </c>
      <c r="C456" s="4" t="s">
        <v>13</v>
      </c>
      <c r="D456" s="4" t="str">
        <f t="shared" si="42"/>
        <v>Toko Central</v>
      </c>
      <c r="E456" s="4" t="s">
        <v>22</v>
      </c>
      <c r="F456" s="4" t="str">
        <f>VLOOKUP(E456,$O$12:Q466,2,0)</f>
        <v>Pipa 5 Meter</v>
      </c>
      <c r="G456" s="11">
        <v>1303</v>
      </c>
      <c r="H456" s="6">
        <f>VLOOKUP(E456,$O$12:Q466,3,0)</f>
        <v>100000</v>
      </c>
      <c r="I456" s="6">
        <f t="shared" si="43"/>
        <v>130300000</v>
      </c>
      <c r="J456" s="12">
        <f t="shared" si="44"/>
        <v>26060000</v>
      </c>
      <c r="K456" s="6">
        <f t="shared" si="45"/>
        <v>104240000</v>
      </c>
      <c r="L456" s="6" t="str">
        <f t="shared" si="46"/>
        <v>Penjualan Massal</v>
      </c>
      <c r="M456" s="6" t="str">
        <f t="shared" si="47"/>
        <v>Truk</v>
      </c>
    </row>
    <row r="457" spans="1:13" x14ac:dyDescent="0.25">
      <c r="A457" s="4">
        <v>453</v>
      </c>
      <c r="B457" s="3">
        <v>43322</v>
      </c>
      <c r="C457" s="4" t="s">
        <v>16</v>
      </c>
      <c r="D457" s="4" t="str">
        <f t="shared" si="42"/>
        <v>Toko Anton</v>
      </c>
      <c r="E457" s="4" t="s">
        <v>20</v>
      </c>
      <c r="F457" s="4" t="str">
        <f>VLOOKUP(E457,$O$12:Q467,2,0)</f>
        <v>Besi 5 Meter</v>
      </c>
      <c r="G457" s="11">
        <v>39</v>
      </c>
      <c r="H457" s="6">
        <f>VLOOKUP(E457,$O$12:Q467,3,0)</f>
        <v>200000</v>
      </c>
      <c r="I457" s="6">
        <f t="shared" si="43"/>
        <v>7800000</v>
      </c>
      <c r="J457" s="12">
        <f t="shared" si="44"/>
        <v>0</v>
      </c>
      <c r="K457" s="6">
        <f t="shared" si="45"/>
        <v>7800000</v>
      </c>
      <c r="L457" s="6" t="str">
        <f t="shared" si="46"/>
        <v>Penjualan Biasa</v>
      </c>
      <c r="M457" s="6" t="str">
        <f t="shared" si="47"/>
        <v>Mobil Biasa</v>
      </c>
    </row>
    <row r="458" spans="1:13" x14ac:dyDescent="0.25">
      <c r="A458" s="4">
        <v>454</v>
      </c>
      <c r="B458" s="3">
        <v>43322</v>
      </c>
      <c r="C458" s="4" t="s">
        <v>12</v>
      </c>
      <c r="D458" s="4" t="str">
        <f t="shared" si="42"/>
        <v>Toko Nofri</v>
      </c>
      <c r="E458" s="4" t="s">
        <v>21</v>
      </c>
      <c r="F458" s="4" t="str">
        <f>VLOOKUP(E458,$O$12:Q468,2,0)</f>
        <v>Besi 10 Meter</v>
      </c>
      <c r="G458" s="11">
        <v>470</v>
      </c>
      <c r="H458" s="6">
        <f>VLOOKUP(E458,$O$12:Q468,3,0)</f>
        <v>375000</v>
      </c>
      <c r="I458" s="6">
        <f t="shared" si="43"/>
        <v>176250000</v>
      </c>
      <c r="J458" s="12">
        <f t="shared" si="44"/>
        <v>17625000</v>
      </c>
      <c r="K458" s="6">
        <f t="shared" si="45"/>
        <v>158625000</v>
      </c>
      <c r="L458" s="6" t="str">
        <f t="shared" si="46"/>
        <v>Penjualan Massal</v>
      </c>
      <c r="M458" s="6" t="str">
        <f t="shared" si="47"/>
        <v>Truk</v>
      </c>
    </row>
    <row r="459" spans="1:13" x14ac:dyDescent="0.25">
      <c r="A459" s="4">
        <v>455</v>
      </c>
      <c r="B459" s="3">
        <v>43322</v>
      </c>
      <c r="C459" s="4" t="s">
        <v>12</v>
      </c>
      <c r="D459" s="4" t="str">
        <f t="shared" si="42"/>
        <v>Toko Nofri</v>
      </c>
      <c r="E459" s="4" t="s">
        <v>22</v>
      </c>
      <c r="F459" s="4" t="str">
        <f>VLOOKUP(E459,$O$12:Q469,2,0)</f>
        <v>Pipa 5 Meter</v>
      </c>
      <c r="G459" s="11">
        <v>101</v>
      </c>
      <c r="H459" s="6">
        <f>VLOOKUP(E459,$O$12:Q469,3,0)</f>
        <v>100000</v>
      </c>
      <c r="I459" s="6">
        <f t="shared" si="43"/>
        <v>10100000</v>
      </c>
      <c r="J459" s="12">
        <f t="shared" si="44"/>
        <v>0</v>
      </c>
      <c r="K459" s="6">
        <f t="shared" si="45"/>
        <v>10100000</v>
      </c>
      <c r="L459" s="6" t="str">
        <f t="shared" si="46"/>
        <v>Penjualan Biasa</v>
      </c>
      <c r="M459" s="6" t="str">
        <f t="shared" si="47"/>
        <v>Mobil Biasa</v>
      </c>
    </row>
    <row r="460" spans="1:13" x14ac:dyDescent="0.25">
      <c r="A460" s="4">
        <v>456</v>
      </c>
      <c r="B460" s="3">
        <v>43322</v>
      </c>
      <c r="C460" s="4" t="s">
        <v>16</v>
      </c>
      <c r="D460" s="4" t="str">
        <f t="shared" si="42"/>
        <v>Toko Anton</v>
      </c>
      <c r="E460" s="4" t="s">
        <v>20</v>
      </c>
      <c r="F460" s="4" t="str">
        <f>VLOOKUP(E460,$O$12:Q470,2,0)</f>
        <v>Besi 5 Meter</v>
      </c>
      <c r="G460" s="11">
        <v>1094</v>
      </c>
      <c r="H460" s="6">
        <f>VLOOKUP(E460,$O$12:Q470,3,0)</f>
        <v>200000</v>
      </c>
      <c r="I460" s="6">
        <f t="shared" si="43"/>
        <v>218800000</v>
      </c>
      <c r="J460" s="12">
        <f t="shared" si="44"/>
        <v>43760000</v>
      </c>
      <c r="K460" s="6">
        <f t="shared" si="45"/>
        <v>175040000</v>
      </c>
      <c r="L460" s="6" t="str">
        <f t="shared" si="46"/>
        <v>Penjualan Massal</v>
      </c>
      <c r="M460" s="6" t="str">
        <f t="shared" si="47"/>
        <v>Truk</v>
      </c>
    </row>
    <row r="461" spans="1:13" x14ac:dyDescent="0.25">
      <c r="A461" s="4">
        <v>457</v>
      </c>
      <c r="B461" s="3">
        <v>43322</v>
      </c>
      <c r="C461" s="4" t="s">
        <v>12</v>
      </c>
      <c r="D461" s="4" t="str">
        <f t="shared" si="42"/>
        <v>Toko Nofri</v>
      </c>
      <c r="E461" s="4" t="s">
        <v>20</v>
      </c>
      <c r="F461" s="4" t="str">
        <f>VLOOKUP(E461,$O$12:Q471,2,0)</f>
        <v>Besi 5 Meter</v>
      </c>
      <c r="G461" s="11">
        <v>1814</v>
      </c>
      <c r="H461" s="6">
        <f>VLOOKUP(E461,$O$12:Q471,3,0)</f>
        <v>200000</v>
      </c>
      <c r="I461" s="6">
        <f t="shared" si="43"/>
        <v>362800000</v>
      </c>
      <c r="J461" s="12">
        <f t="shared" si="44"/>
        <v>72560000</v>
      </c>
      <c r="K461" s="6">
        <f t="shared" si="45"/>
        <v>290240000</v>
      </c>
      <c r="L461" s="6" t="str">
        <f t="shared" si="46"/>
        <v>Penjualan Massal</v>
      </c>
      <c r="M461" s="6" t="str">
        <f t="shared" si="47"/>
        <v>Truk</v>
      </c>
    </row>
    <row r="462" spans="1:13" x14ac:dyDescent="0.25">
      <c r="A462" s="4">
        <v>458</v>
      </c>
      <c r="B462" s="3">
        <v>43322</v>
      </c>
      <c r="C462" s="4" t="s">
        <v>13</v>
      </c>
      <c r="D462" s="4" t="str">
        <f t="shared" si="42"/>
        <v>Toko Central</v>
      </c>
      <c r="E462" s="4" t="s">
        <v>22</v>
      </c>
      <c r="F462" s="4" t="str">
        <f>VLOOKUP(E462,$O$12:Q472,2,0)</f>
        <v>Pipa 5 Meter</v>
      </c>
      <c r="G462" s="11">
        <v>17</v>
      </c>
      <c r="H462" s="6">
        <f>VLOOKUP(E462,$O$12:Q472,3,0)</f>
        <v>100000</v>
      </c>
      <c r="I462" s="6">
        <f t="shared" si="43"/>
        <v>1700000</v>
      </c>
      <c r="J462" s="12">
        <f t="shared" si="44"/>
        <v>0</v>
      </c>
      <c r="K462" s="6">
        <f t="shared" si="45"/>
        <v>1700000</v>
      </c>
      <c r="L462" s="6" t="str">
        <f t="shared" si="46"/>
        <v>Penjualan Biasa</v>
      </c>
      <c r="M462" s="6" t="str">
        <f t="shared" si="47"/>
        <v>Mobil Biasa</v>
      </c>
    </row>
    <row r="463" spans="1:13" x14ac:dyDescent="0.25">
      <c r="A463" s="4">
        <v>459</v>
      </c>
      <c r="B463" s="3">
        <v>43322</v>
      </c>
      <c r="C463" s="4" t="s">
        <v>12</v>
      </c>
      <c r="D463" s="4" t="str">
        <f t="shared" si="42"/>
        <v>Toko Nofri</v>
      </c>
      <c r="E463" s="4" t="s">
        <v>23</v>
      </c>
      <c r="F463" s="4" t="str">
        <f>VLOOKUP(E463,$O$12:Q473,2,0)</f>
        <v>Pipa 10 Meter</v>
      </c>
      <c r="G463" s="11">
        <v>442</v>
      </c>
      <c r="H463" s="6">
        <f>VLOOKUP(E463,$O$12:Q473,3,0)</f>
        <v>185000</v>
      </c>
      <c r="I463" s="6">
        <f t="shared" si="43"/>
        <v>81770000</v>
      </c>
      <c r="J463" s="12">
        <f t="shared" si="44"/>
        <v>8177000</v>
      </c>
      <c r="K463" s="6">
        <f t="shared" si="45"/>
        <v>73593000</v>
      </c>
      <c r="L463" s="6" t="str">
        <f t="shared" si="46"/>
        <v>Penjualan Massal</v>
      </c>
      <c r="M463" s="6" t="str">
        <f t="shared" si="47"/>
        <v>Truk</v>
      </c>
    </row>
    <row r="464" spans="1:13" x14ac:dyDescent="0.25">
      <c r="A464" s="4">
        <v>460</v>
      </c>
      <c r="B464" s="3">
        <v>43322</v>
      </c>
      <c r="C464" s="4" t="s">
        <v>16</v>
      </c>
      <c r="D464" s="4" t="str">
        <f t="shared" si="42"/>
        <v>Toko Anton</v>
      </c>
      <c r="E464" s="4" t="s">
        <v>20</v>
      </c>
      <c r="F464" s="4" t="str">
        <f>VLOOKUP(E464,$O$12:Q474,2,0)</f>
        <v>Besi 5 Meter</v>
      </c>
      <c r="G464" s="11">
        <v>161</v>
      </c>
      <c r="H464" s="6">
        <f>VLOOKUP(E464,$O$12:Q474,3,0)</f>
        <v>200000</v>
      </c>
      <c r="I464" s="6">
        <f t="shared" si="43"/>
        <v>32200000</v>
      </c>
      <c r="J464" s="12">
        <f t="shared" si="44"/>
        <v>0</v>
      </c>
      <c r="K464" s="6">
        <f t="shared" si="45"/>
        <v>32200000</v>
      </c>
      <c r="L464" s="6" t="str">
        <f t="shared" si="46"/>
        <v>Penjualan Biasa</v>
      </c>
      <c r="M464" s="6" t="str">
        <f t="shared" si="47"/>
        <v>Mobil Biasa</v>
      </c>
    </row>
    <row r="465" spans="1:13" x14ac:dyDescent="0.25">
      <c r="A465" s="4">
        <v>461</v>
      </c>
      <c r="B465" s="3">
        <v>43322</v>
      </c>
      <c r="C465" s="4" t="s">
        <v>13</v>
      </c>
      <c r="D465" s="4" t="str">
        <f t="shared" si="42"/>
        <v>Toko Central</v>
      </c>
      <c r="E465" s="4" t="s">
        <v>22</v>
      </c>
      <c r="F465" s="4" t="str">
        <f>VLOOKUP(E465,$O$12:Q475,2,0)</f>
        <v>Pipa 5 Meter</v>
      </c>
      <c r="G465" s="11">
        <v>268</v>
      </c>
      <c r="H465" s="6">
        <f>VLOOKUP(E465,$O$12:Q475,3,0)</f>
        <v>100000</v>
      </c>
      <c r="I465" s="6">
        <f t="shared" si="43"/>
        <v>26800000</v>
      </c>
      <c r="J465" s="12">
        <f t="shared" si="44"/>
        <v>2680000</v>
      </c>
      <c r="K465" s="6">
        <f t="shared" si="45"/>
        <v>24120000</v>
      </c>
      <c r="L465" s="6" t="str">
        <f t="shared" si="46"/>
        <v>Penjualan Besar</v>
      </c>
      <c r="M465" s="6" t="str">
        <f t="shared" si="47"/>
        <v>Truk Kecil</v>
      </c>
    </row>
    <row r="466" spans="1:13" x14ac:dyDescent="0.25">
      <c r="A466" s="4">
        <v>462</v>
      </c>
      <c r="B466" s="3">
        <v>43322</v>
      </c>
      <c r="C466" s="4" t="s">
        <v>13</v>
      </c>
      <c r="D466" s="4" t="str">
        <f t="shared" si="42"/>
        <v>Toko Central</v>
      </c>
      <c r="E466" s="4" t="s">
        <v>22</v>
      </c>
      <c r="F466" s="4" t="str">
        <f>VLOOKUP(E466,$O$12:Q476,2,0)</f>
        <v>Pipa 5 Meter</v>
      </c>
      <c r="G466" s="11">
        <v>1922</v>
      </c>
      <c r="H466" s="6">
        <f>VLOOKUP(E466,$O$12:Q476,3,0)</f>
        <v>100000</v>
      </c>
      <c r="I466" s="6">
        <f t="shared" si="43"/>
        <v>192200000</v>
      </c>
      <c r="J466" s="12">
        <f t="shared" si="44"/>
        <v>38440000</v>
      </c>
      <c r="K466" s="6">
        <f t="shared" si="45"/>
        <v>153760000</v>
      </c>
      <c r="L466" s="6" t="str">
        <f t="shared" si="46"/>
        <v>Penjualan Massal</v>
      </c>
      <c r="M466" s="6" t="str">
        <f t="shared" si="47"/>
        <v>Truk</v>
      </c>
    </row>
    <row r="467" spans="1:13" x14ac:dyDescent="0.25">
      <c r="A467" s="4">
        <v>463</v>
      </c>
      <c r="B467" s="3">
        <v>43322</v>
      </c>
      <c r="C467" s="4" t="s">
        <v>16</v>
      </c>
      <c r="D467" s="4" t="str">
        <f t="shared" si="42"/>
        <v>Toko Anton</v>
      </c>
      <c r="E467" s="4" t="s">
        <v>23</v>
      </c>
      <c r="F467" s="4" t="str">
        <f>VLOOKUP(E467,$O$12:Q477,2,0)</f>
        <v>Pipa 10 Meter</v>
      </c>
      <c r="G467" s="11">
        <v>1020</v>
      </c>
      <c r="H467" s="6">
        <f>VLOOKUP(E467,$O$12:Q477,3,0)</f>
        <v>185000</v>
      </c>
      <c r="I467" s="6">
        <f t="shared" si="43"/>
        <v>188700000</v>
      </c>
      <c r="J467" s="12">
        <f t="shared" si="44"/>
        <v>37740000</v>
      </c>
      <c r="K467" s="6">
        <f t="shared" si="45"/>
        <v>150960000</v>
      </c>
      <c r="L467" s="6" t="str">
        <f t="shared" si="46"/>
        <v>Penjualan Massal</v>
      </c>
      <c r="M467" s="6" t="str">
        <f t="shared" si="47"/>
        <v>Truk</v>
      </c>
    </row>
    <row r="468" spans="1:13" x14ac:dyDescent="0.25">
      <c r="A468" s="4">
        <v>464</v>
      </c>
      <c r="B468" s="3">
        <v>43322</v>
      </c>
      <c r="C468" s="4" t="s">
        <v>12</v>
      </c>
      <c r="D468" s="4" t="str">
        <f t="shared" si="42"/>
        <v>Toko Nofri</v>
      </c>
      <c r="E468" s="4" t="s">
        <v>23</v>
      </c>
      <c r="F468" s="4" t="str">
        <f>VLOOKUP(E468,$O$12:Q478,2,0)</f>
        <v>Pipa 10 Meter</v>
      </c>
      <c r="G468" s="11">
        <v>1134</v>
      </c>
      <c r="H468" s="6">
        <f>VLOOKUP(E468,$O$12:Q478,3,0)</f>
        <v>185000</v>
      </c>
      <c r="I468" s="6">
        <f t="shared" si="43"/>
        <v>209790000</v>
      </c>
      <c r="J468" s="12">
        <f t="shared" si="44"/>
        <v>41958000</v>
      </c>
      <c r="K468" s="6">
        <f t="shared" si="45"/>
        <v>167832000</v>
      </c>
      <c r="L468" s="6" t="str">
        <f t="shared" si="46"/>
        <v>Penjualan Massal</v>
      </c>
      <c r="M468" s="6" t="str">
        <f t="shared" si="47"/>
        <v>Truk</v>
      </c>
    </row>
    <row r="469" spans="1:13" x14ac:dyDescent="0.25">
      <c r="A469" s="4">
        <v>465</v>
      </c>
      <c r="B469" s="3">
        <v>43322</v>
      </c>
      <c r="C469" s="4" t="s">
        <v>16</v>
      </c>
      <c r="D469" s="4" t="str">
        <f t="shared" si="42"/>
        <v>Toko Anton</v>
      </c>
      <c r="E469" s="4" t="s">
        <v>21</v>
      </c>
      <c r="F469" s="4" t="str">
        <f>VLOOKUP(E469,$O$12:Q479,2,0)</f>
        <v>Besi 10 Meter</v>
      </c>
      <c r="G469" s="11">
        <v>1502</v>
      </c>
      <c r="H469" s="6">
        <f>VLOOKUP(E469,$O$12:Q479,3,0)</f>
        <v>375000</v>
      </c>
      <c r="I469" s="6">
        <f t="shared" si="43"/>
        <v>563250000</v>
      </c>
      <c r="J469" s="12">
        <f t="shared" si="44"/>
        <v>112650000</v>
      </c>
      <c r="K469" s="6">
        <f t="shared" si="45"/>
        <v>450600000</v>
      </c>
      <c r="L469" s="6" t="str">
        <f t="shared" si="46"/>
        <v>Penjualan Massal</v>
      </c>
      <c r="M469" s="6" t="str">
        <f t="shared" si="47"/>
        <v>Truk</v>
      </c>
    </row>
    <row r="470" spans="1:13" x14ac:dyDescent="0.25">
      <c r="A470" s="4">
        <v>466</v>
      </c>
      <c r="B470" s="3">
        <v>43322</v>
      </c>
      <c r="C470" s="4" t="s">
        <v>12</v>
      </c>
      <c r="D470" s="4" t="str">
        <f t="shared" si="42"/>
        <v>Toko Nofri</v>
      </c>
      <c r="E470" s="4" t="s">
        <v>20</v>
      </c>
      <c r="F470" s="4" t="str">
        <f>VLOOKUP(E470,$O$12:Q480,2,0)</f>
        <v>Besi 5 Meter</v>
      </c>
      <c r="G470" s="11">
        <v>459</v>
      </c>
      <c r="H470" s="6">
        <f>VLOOKUP(E470,$O$12:Q480,3,0)</f>
        <v>200000</v>
      </c>
      <c r="I470" s="6">
        <f t="shared" si="43"/>
        <v>91800000</v>
      </c>
      <c r="J470" s="12">
        <f t="shared" si="44"/>
        <v>9180000</v>
      </c>
      <c r="K470" s="6">
        <f t="shared" si="45"/>
        <v>82620000</v>
      </c>
      <c r="L470" s="6" t="str">
        <f t="shared" si="46"/>
        <v>Penjualan Massal</v>
      </c>
      <c r="M470" s="6" t="str">
        <f t="shared" si="47"/>
        <v>Truk</v>
      </c>
    </row>
    <row r="471" spans="1:13" x14ac:dyDescent="0.25">
      <c r="A471" s="4">
        <v>467</v>
      </c>
      <c r="B471" s="3">
        <v>43322</v>
      </c>
      <c r="C471" s="4" t="s">
        <v>13</v>
      </c>
      <c r="D471" s="4" t="str">
        <f t="shared" si="42"/>
        <v>Toko Central</v>
      </c>
      <c r="E471" s="4" t="s">
        <v>23</v>
      </c>
      <c r="F471" s="4" t="str">
        <f>VLOOKUP(E471,$O$12:Q481,2,0)</f>
        <v>Pipa 10 Meter</v>
      </c>
      <c r="G471" s="11">
        <v>1288</v>
      </c>
      <c r="H471" s="6">
        <f>VLOOKUP(E471,$O$12:Q481,3,0)</f>
        <v>185000</v>
      </c>
      <c r="I471" s="6">
        <f t="shared" si="43"/>
        <v>238280000</v>
      </c>
      <c r="J471" s="12">
        <f t="shared" si="44"/>
        <v>47656000</v>
      </c>
      <c r="K471" s="6">
        <f t="shared" si="45"/>
        <v>190624000</v>
      </c>
      <c r="L471" s="6" t="str">
        <f t="shared" si="46"/>
        <v>Penjualan Massal</v>
      </c>
      <c r="M471" s="6" t="str">
        <f t="shared" si="47"/>
        <v>Truk</v>
      </c>
    </row>
    <row r="472" spans="1:13" x14ac:dyDescent="0.25">
      <c r="A472" s="4">
        <v>468</v>
      </c>
      <c r="B472" s="3">
        <v>43322</v>
      </c>
      <c r="C472" s="4" t="s">
        <v>16</v>
      </c>
      <c r="D472" s="4" t="str">
        <f t="shared" si="42"/>
        <v>Toko Anton</v>
      </c>
      <c r="E472" s="4" t="s">
        <v>22</v>
      </c>
      <c r="F472" s="4" t="str">
        <f>VLOOKUP(E472,$O$12:Q482,2,0)</f>
        <v>Pipa 5 Meter</v>
      </c>
      <c r="G472" s="11">
        <v>1099</v>
      </c>
      <c r="H472" s="6">
        <f>VLOOKUP(E472,$O$12:Q482,3,0)</f>
        <v>100000</v>
      </c>
      <c r="I472" s="6">
        <f t="shared" si="43"/>
        <v>109900000</v>
      </c>
      <c r="J472" s="12">
        <f t="shared" si="44"/>
        <v>21980000</v>
      </c>
      <c r="K472" s="6">
        <f t="shared" si="45"/>
        <v>87920000</v>
      </c>
      <c r="L472" s="6" t="str">
        <f t="shared" si="46"/>
        <v>Penjualan Massal</v>
      </c>
      <c r="M472" s="6" t="str">
        <f t="shared" si="47"/>
        <v>Truk</v>
      </c>
    </row>
    <row r="473" spans="1:13" x14ac:dyDescent="0.25">
      <c r="A473" s="4">
        <v>469</v>
      </c>
      <c r="B473" s="3">
        <v>43322</v>
      </c>
      <c r="C473" s="4" t="s">
        <v>12</v>
      </c>
      <c r="D473" s="4" t="str">
        <f t="shared" si="42"/>
        <v>Toko Nofri</v>
      </c>
      <c r="E473" s="4" t="s">
        <v>20</v>
      </c>
      <c r="F473" s="4" t="str">
        <f>VLOOKUP(E473,$O$12:Q483,2,0)</f>
        <v>Besi 5 Meter</v>
      </c>
      <c r="G473" s="11">
        <v>1647</v>
      </c>
      <c r="H473" s="6">
        <f>VLOOKUP(E473,$O$12:Q483,3,0)</f>
        <v>200000</v>
      </c>
      <c r="I473" s="6">
        <f t="shared" si="43"/>
        <v>329400000</v>
      </c>
      <c r="J473" s="12">
        <f t="shared" si="44"/>
        <v>65880000</v>
      </c>
      <c r="K473" s="6">
        <f t="shared" si="45"/>
        <v>263520000</v>
      </c>
      <c r="L473" s="6" t="str">
        <f t="shared" si="46"/>
        <v>Penjualan Massal</v>
      </c>
      <c r="M473" s="6" t="str">
        <f t="shared" si="47"/>
        <v>Truk</v>
      </c>
    </row>
    <row r="474" spans="1:13" x14ac:dyDescent="0.25">
      <c r="A474" s="4">
        <v>470</v>
      </c>
      <c r="B474" s="3">
        <v>43322</v>
      </c>
      <c r="C474" s="4" t="s">
        <v>12</v>
      </c>
      <c r="D474" s="4" t="str">
        <f t="shared" si="42"/>
        <v>Toko Nofri</v>
      </c>
      <c r="E474" s="4" t="s">
        <v>21</v>
      </c>
      <c r="F474" s="4" t="str">
        <f>VLOOKUP(E474,$O$12:Q484,2,0)</f>
        <v>Besi 10 Meter</v>
      </c>
      <c r="G474" s="11">
        <v>651</v>
      </c>
      <c r="H474" s="6">
        <f>VLOOKUP(E474,$O$12:Q484,3,0)</f>
        <v>375000</v>
      </c>
      <c r="I474" s="6">
        <f t="shared" si="43"/>
        <v>244125000</v>
      </c>
      <c r="J474" s="12">
        <f t="shared" si="44"/>
        <v>48825000</v>
      </c>
      <c r="K474" s="6">
        <f t="shared" si="45"/>
        <v>195300000</v>
      </c>
      <c r="L474" s="6" t="str">
        <f t="shared" si="46"/>
        <v>Penjualan Massal</v>
      </c>
      <c r="M474" s="6" t="str">
        <f t="shared" si="47"/>
        <v>Truk</v>
      </c>
    </row>
    <row r="475" spans="1:13" x14ac:dyDescent="0.25">
      <c r="A475" s="4">
        <v>471</v>
      </c>
      <c r="B475" s="3">
        <v>43322</v>
      </c>
      <c r="C475" s="4" t="s">
        <v>16</v>
      </c>
      <c r="D475" s="4" t="str">
        <f t="shared" si="42"/>
        <v>Toko Anton</v>
      </c>
      <c r="E475" s="4" t="s">
        <v>21</v>
      </c>
      <c r="F475" s="4" t="str">
        <f>VLOOKUP(E475,$O$12:Q485,2,0)</f>
        <v>Besi 10 Meter</v>
      </c>
      <c r="G475" s="11">
        <v>696</v>
      </c>
      <c r="H475" s="6">
        <f>VLOOKUP(E475,$O$12:Q485,3,0)</f>
        <v>375000</v>
      </c>
      <c r="I475" s="6">
        <f t="shared" si="43"/>
        <v>261000000</v>
      </c>
      <c r="J475" s="12">
        <f t="shared" si="44"/>
        <v>52200000</v>
      </c>
      <c r="K475" s="6">
        <f t="shared" si="45"/>
        <v>208800000</v>
      </c>
      <c r="L475" s="6" t="str">
        <f t="shared" si="46"/>
        <v>Penjualan Massal</v>
      </c>
      <c r="M475" s="6" t="str">
        <f t="shared" si="47"/>
        <v>Truk</v>
      </c>
    </row>
    <row r="476" spans="1:13" x14ac:dyDescent="0.25">
      <c r="A476" s="4">
        <v>472</v>
      </c>
      <c r="B476" s="3">
        <v>43322</v>
      </c>
      <c r="C476" s="4" t="s">
        <v>12</v>
      </c>
      <c r="D476" s="4" t="str">
        <f t="shared" si="42"/>
        <v>Toko Nofri</v>
      </c>
      <c r="E476" s="4" t="s">
        <v>22</v>
      </c>
      <c r="F476" s="4" t="str">
        <f>VLOOKUP(E476,$O$12:Q486,2,0)</f>
        <v>Pipa 5 Meter</v>
      </c>
      <c r="G476" s="11">
        <v>1610</v>
      </c>
      <c r="H476" s="6">
        <f>VLOOKUP(E476,$O$12:Q486,3,0)</f>
        <v>100000</v>
      </c>
      <c r="I476" s="6">
        <f t="shared" si="43"/>
        <v>161000000</v>
      </c>
      <c r="J476" s="12">
        <f t="shared" si="44"/>
        <v>32200000</v>
      </c>
      <c r="K476" s="6">
        <f t="shared" si="45"/>
        <v>128800000</v>
      </c>
      <c r="L476" s="6" t="str">
        <f t="shared" si="46"/>
        <v>Penjualan Massal</v>
      </c>
      <c r="M476" s="6" t="str">
        <f t="shared" si="47"/>
        <v>Truk</v>
      </c>
    </row>
    <row r="477" spans="1:13" x14ac:dyDescent="0.25">
      <c r="A477" s="4">
        <v>473</v>
      </c>
      <c r="B477" s="3">
        <v>43322</v>
      </c>
      <c r="C477" s="4" t="s">
        <v>13</v>
      </c>
      <c r="D477" s="4" t="str">
        <f t="shared" si="42"/>
        <v>Toko Central</v>
      </c>
      <c r="E477" s="4" t="s">
        <v>22</v>
      </c>
      <c r="F477" s="4" t="str">
        <f>VLOOKUP(E477,$O$12:Q487,2,0)</f>
        <v>Pipa 5 Meter</v>
      </c>
      <c r="G477" s="11">
        <v>616</v>
      </c>
      <c r="H477" s="6">
        <f>VLOOKUP(E477,$O$12:Q487,3,0)</f>
        <v>100000</v>
      </c>
      <c r="I477" s="6">
        <f t="shared" si="43"/>
        <v>61600000</v>
      </c>
      <c r="J477" s="12">
        <f t="shared" si="44"/>
        <v>12320000</v>
      </c>
      <c r="K477" s="6">
        <f t="shared" si="45"/>
        <v>49280000</v>
      </c>
      <c r="L477" s="6" t="str">
        <f t="shared" si="46"/>
        <v>Penjualan Massal</v>
      </c>
      <c r="M477" s="6" t="str">
        <f t="shared" si="47"/>
        <v>Truk</v>
      </c>
    </row>
    <row r="478" spans="1:13" x14ac:dyDescent="0.25">
      <c r="A478" s="4">
        <v>474</v>
      </c>
      <c r="B478" s="3">
        <v>43322</v>
      </c>
      <c r="C478" s="4" t="s">
        <v>12</v>
      </c>
      <c r="D478" s="4" t="str">
        <f t="shared" si="42"/>
        <v>Toko Nofri</v>
      </c>
      <c r="E478" s="4" t="s">
        <v>22</v>
      </c>
      <c r="F478" s="4" t="str">
        <f>VLOOKUP(E478,$O$12:Q488,2,0)</f>
        <v>Pipa 5 Meter</v>
      </c>
      <c r="G478" s="11">
        <v>276</v>
      </c>
      <c r="H478" s="6">
        <f>VLOOKUP(E478,$O$12:Q488,3,0)</f>
        <v>100000</v>
      </c>
      <c r="I478" s="6">
        <f t="shared" si="43"/>
        <v>27600000</v>
      </c>
      <c r="J478" s="12">
        <f t="shared" si="44"/>
        <v>2760000</v>
      </c>
      <c r="K478" s="6">
        <f t="shared" si="45"/>
        <v>24840000</v>
      </c>
      <c r="L478" s="6" t="str">
        <f t="shared" si="46"/>
        <v>Penjualan Besar</v>
      </c>
      <c r="M478" s="6" t="str">
        <f t="shared" si="47"/>
        <v>Truk Kecil</v>
      </c>
    </row>
    <row r="479" spans="1:13" x14ac:dyDescent="0.25">
      <c r="A479" s="4">
        <v>475</v>
      </c>
      <c r="B479" s="3">
        <v>43322</v>
      </c>
      <c r="C479" s="4" t="s">
        <v>16</v>
      </c>
      <c r="D479" s="4" t="str">
        <f t="shared" si="42"/>
        <v>Toko Anton</v>
      </c>
      <c r="E479" s="4" t="s">
        <v>21</v>
      </c>
      <c r="F479" s="4" t="str">
        <f>VLOOKUP(E479,$O$12:Q489,2,0)</f>
        <v>Besi 10 Meter</v>
      </c>
      <c r="G479" s="11">
        <v>367</v>
      </c>
      <c r="H479" s="6">
        <f>VLOOKUP(E479,$O$12:Q489,3,0)</f>
        <v>375000</v>
      </c>
      <c r="I479" s="6">
        <f t="shared" si="43"/>
        <v>137625000</v>
      </c>
      <c r="J479" s="12">
        <f t="shared" si="44"/>
        <v>13762500</v>
      </c>
      <c r="K479" s="6">
        <f t="shared" si="45"/>
        <v>123862500</v>
      </c>
      <c r="L479" s="6" t="str">
        <f t="shared" si="46"/>
        <v>Penjualan Massal</v>
      </c>
      <c r="M479" s="6" t="str">
        <f t="shared" si="47"/>
        <v>Truk</v>
      </c>
    </row>
    <row r="480" spans="1:13" x14ac:dyDescent="0.25">
      <c r="A480" s="4">
        <v>476</v>
      </c>
      <c r="B480" s="3">
        <v>43322</v>
      </c>
      <c r="C480" s="4" t="s">
        <v>13</v>
      </c>
      <c r="D480" s="4" t="str">
        <f t="shared" si="42"/>
        <v>Toko Central</v>
      </c>
      <c r="E480" s="4" t="s">
        <v>23</v>
      </c>
      <c r="F480" s="4" t="str">
        <f>VLOOKUP(E480,$O$12:Q490,2,0)</f>
        <v>Pipa 10 Meter</v>
      </c>
      <c r="G480" s="11">
        <v>1283</v>
      </c>
      <c r="H480" s="6">
        <f>VLOOKUP(E480,$O$12:Q490,3,0)</f>
        <v>185000</v>
      </c>
      <c r="I480" s="6">
        <f t="shared" si="43"/>
        <v>237355000</v>
      </c>
      <c r="J480" s="12">
        <f t="shared" si="44"/>
        <v>47471000</v>
      </c>
      <c r="K480" s="6">
        <f t="shared" si="45"/>
        <v>189884000</v>
      </c>
      <c r="L480" s="6" t="str">
        <f t="shared" si="46"/>
        <v>Penjualan Massal</v>
      </c>
      <c r="M480" s="6" t="str">
        <f t="shared" si="47"/>
        <v>Truk</v>
      </c>
    </row>
    <row r="481" spans="1:13" x14ac:dyDescent="0.25">
      <c r="A481" s="4">
        <v>477</v>
      </c>
      <c r="B481" s="3">
        <v>43322</v>
      </c>
      <c r="C481" s="4" t="s">
        <v>13</v>
      </c>
      <c r="D481" s="4" t="str">
        <f t="shared" si="42"/>
        <v>Toko Central</v>
      </c>
      <c r="E481" s="4" t="s">
        <v>22</v>
      </c>
      <c r="F481" s="4" t="str">
        <f>VLOOKUP(E481,$O$12:Q491,2,0)</f>
        <v>Pipa 5 Meter</v>
      </c>
      <c r="G481" s="11">
        <v>1263</v>
      </c>
      <c r="H481" s="6">
        <f>VLOOKUP(E481,$O$12:Q491,3,0)</f>
        <v>100000</v>
      </c>
      <c r="I481" s="6">
        <f t="shared" si="43"/>
        <v>126300000</v>
      </c>
      <c r="J481" s="12">
        <f t="shared" si="44"/>
        <v>25260000</v>
      </c>
      <c r="K481" s="6">
        <f t="shared" si="45"/>
        <v>101040000</v>
      </c>
      <c r="L481" s="6" t="str">
        <f t="shared" si="46"/>
        <v>Penjualan Massal</v>
      </c>
      <c r="M481" s="6" t="str">
        <f t="shared" si="47"/>
        <v>Truk</v>
      </c>
    </row>
    <row r="482" spans="1:13" x14ac:dyDescent="0.25">
      <c r="A482" s="4">
        <v>478</v>
      </c>
      <c r="B482" s="3">
        <v>43322</v>
      </c>
      <c r="C482" s="4" t="s">
        <v>16</v>
      </c>
      <c r="D482" s="4" t="str">
        <f t="shared" si="42"/>
        <v>Toko Anton</v>
      </c>
      <c r="E482" s="4" t="s">
        <v>23</v>
      </c>
      <c r="F482" s="4" t="str">
        <f>VLOOKUP(E482,$O$12:Q492,2,0)</f>
        <v>Pipa 10 Meter</v>
      </c>
      <c r="G482" s="11">
        <v>760</v>
      </c>
      <c r="H482" s="6">
        <f>VLOOKUP(E482,$O$12:Q492,3,0)</f>
        <v>185000</v>
      </c>
      <c r="I482" s="6">
        <f t="shared" si="43"/>
        <v>140600000</v>
      </c>
      <c r="J482" s="12">
        <f t="shared" si="44"/>
        <v>28120000</v>
      </c>
      <c r="K482" s="6">
        <f t="shared" si="45"/>
        <v>112480000</v>
      </c>
      <c r="L482" s="6" t="str">
        <f t="shared" si="46"/>
        <v>Penjualan Massal</v>
      </c>
      <c r="M482" s="6" t="str">
        <f t="shared" si="47"/>
        <v>Truk</v>
      </c>
    </row>
    <row r="483" spans="1:13" x14ac:dyDescent="0.25">
      <c r="A483" s="4">
        <v>479</v>
      </c>
      <c r="B483" s="3">
        <v>43322</v>
      </c>
      <c r="C483" s="4" t="s">
        <v>12</v>
      </c>
      <c r="D483" s="4" t="str">
        <f t="shared" si="42"/>
        <v>Toko Nofri</v>
      </c>
      <c r="E483" s="4" t="s">
        <v>23</v>
      </c>
      <c r="F483" s="4" t="str">
        <f>VLOOKUP(E483,$O$12:Q493,2,0)</f>
        <v>Pipa 10 Meter</v>
      </c>
      <c r="G483" s="11">
        <v>1301</v>
      </c>
      <c r="H483" s="6">
        <f>VLOOKUP(E483,$O$12:Q493,3,0)</f>
        <v>185000</v>
      </c>
      <c r="I483" s="6">
        <f t="shared" si="43"/>
        <v>240685000</v>
      </c>
      <c r="J483" s="12">
        <f t="shared" si="44"/>
        <v>48137000</v>
      </c>
      <c r="K483" s="6">
        <f t="shared" si="45"/>
        <v>192548000</v>
      </c>
      <c r="L483" s="6" t="str">
        <f t="shared" si="46"/>
        <v>Penjualan Massal</v>
      </c>
      <c r="M483" s="6" t="str">
        <f t="shared" si="47"/>
        <v>Truk</v>
      </c>
    </row>
    <row r="484" spans="1:13" x14ac:dyDescent="0.25">
      <c r="A484" s="4">
        <v>480</v>
      </c>
      <c r="B484" s="3">
        <v>43322</v>
      </c>
      <c r="C484" s="4" t="s">
        <v>16</v>
      </c>
      <c r="D484" s="4" t="str">
        <f t="shared" si="42"/>
        <v>Toko Anton</v>
      </c>
      <c r="E484" s="4" t="s">
        <v>23</v>
      </c>
      <c r="F484" s="4" t="str">
        <f>VLOOKUP(E484,$O$12:Q494,2,0)</f>
        <v>Pipa 10 Meter</v>
      </c>
      <c r="G484" s="11">
        <v>1783</v>
      </c>
      <c r="H484" s="6">
        <f>VLOOKUP(E484,$O$12:Q494,3,0)</f>
        <v>185000</v>
      </c>
      <c r="I484" s="6">
        <f t="shared" si="43"/>
        <v>329855000</v>
      </c>
      <c r="J484" s="12">
        <f t="shared" si="44"/>
        <v>65971000</v>
      </c>
      <c r="K484" s="6">
        <f t="shared" si="45"/>
        <v>263884000</v>
      </c>
      <c r="L484" s="6" t="str">
        <f t="shared" si="46"/>
        <v>Penjualan Massal</v>
      </c>
      <c r="M484" s="6" t="str">
        <f t="shared" si="47"/>
        <v>Truk</v>
      </c>
    </row>
    <row r="485" spans="1:13" x14ac:dyDescent="0.25">
      <c r="A485" s="4">
        <v>481</v>
      </c>
      <c r="B485" s="3">
        <v>43322</v>
      </c>
      <c r="C485" s="4" t="s">
        <v>12</v>
      </c>
      <c r="D485" s="4" t="str">
        <f t="shared" si="42"/>
        <v>Toko Nofri</v>
      </c>
      <c r="E485" s="4" t="s">
        <v>21</v>
      </c>
      <c r="F485" s="4" t="str">
        <f>VLOOKUP(E485,$O$12:Q495,2,0)</f>
        <v>Besi 10 Meter</v>
      </c>
      <c r="G485" s="11">
        <v>1700</v>
      </c>
      <c r="H485" s="6">
        <f>VLOOKUP(E485,$O$12:Q495,3,0)</f>
        <v>375000</v>
      </c>
      <c r="I485" s="6">
        <f t="shared" si="43"/>
        <v>637500000</v>
      </c>
      <c r="J485" s="12">
        <f t="shared" si="44"/>
        <v>127500000</v>
      </c>
      <c r="K485" s="6">
        <f t="shared" si="45"/>
        <v>510000000</v>
      </c>
      <c r="L485" s="6" t="str">
        <f t="shared" si="46"/>
        <v>Penjualan Massal</v>
      </c>
      <c r="M485" s="6" t="str">
        <f t="shared" si="47"/>
        <v>Truk</v>
      </c>
    </row>
    <row r="486" spans="1:13" x14ac:dyDescent="0.25">
      <c r="A486" s="4">
        <v>482</v>
      </c>
      <c r="B486" s="3">
        <v>43322</v>
      </c>
      <c r="C486" s="4" t="s">
        <v>13</v>
      </c>
      <c r="D486" s="4" t="str">
        <f t="shared" si="42"/>
        <v>Toko Central</v>
      </c>
      <c r="E486" s="4" t="s">
        <v>21</v>
      </c>
      <c r="F486" s="4" t="str">
        <f>VLOOKUP(E486,$O$12:Q496,2,0)</f>
        <v>Besi 10 Meter</v>
      </c>
      <c r="G486" s="11">
        <v>559</v>
      </c>
      <c r="H486" s="6">
        <f>VLOOKUP(E486,$O$12:Q496,3,0)</f>
        <v>375000</v>
      </c>
      <c r="I486" s="6">
        <f t="shared" si="43"/>
        <v>209625000</v>
      </c>
      <c r="J486" s="12">
        <f t="shared" si="44"/>
        <v>41925000</v>
      </c>
      <c r="K486" s="6">
        <f t="shared" si="45"/>
        <v>167700000</v>
      </c>
      <c r="L486" s="6" t="str">
        <f t="shared" si="46"/>
        <v>Penjualan Massal</v>
      </c>
      <c r="M486" s="6" t="str">
        <f t="shared" si="47"/>
        <v>Truk</v>
      </c>
    </row>
    <row r="487" spans="1:13" x14ac:dyDescent="0.25">
      <c r="A487" s="4">
        <v>483</v>
      </c>
      <c r="B487" s="3">
        <v>43322</v>
      </c>
      <c r="C487" s="4" t="s">
        <v>16</v>
      </c>
      <c r="D487" s="4" t="str">
        <f t="shared" si="42"/>
        <v>Toko Anton</v>
      </c>
      <c r="E487" s="4" t="s">
        <v>22</v>
      </c>
      <c r="F487" s="4" t="str">
        <f>VLOOKUP(E487,$O$12:Q497,2,0)</f>
        <v>Pipa 5 Meter</v>
      </c>
      <c r="G487" s="11">
        <v>732</v>
      </c>
      <c r="H487" s="6">
        <f>VLOOKUP(E487,$O$12:Q497,3,0)</f>
        <v>100000</v>
      </c>
      <c r="I487" s="6">
        <f t="shared" si="43"/>
        <v>73200000</v>
      </c>
      <c r="J487" s="12">
        <f t="shared" si="44"/>
        <v>14640000</v>
      </c>
      <c r="K487" s="6">
        <f t="shared" si="45"/>
        <v>58560000</v>
      </c>
      <c r="L487" s="6" t="str">
        <f t="shared" si="46"/>
        <v>Penjualan Massal</v>
      </c>
      <c r="M487" s="6" t="str">
        <f t="shared" si="47"/>
        <v>Truk</v>
      </c>
    </row>
    <row r="488" spans="1:13" x14ac:dyDescent="0.25">
      <c r="A488" s="4">
        <v>484</v>
      </c>
      <c r="B488" s="3">
        <v>43322</v>
      </c>
      <c r="C488" s="4" t="s">
        <v>12</v>
      </c>
      <c r="D488" s="4" t="str">
        <f t="shared" si="42"/>
        <v>Toko Nofri</v>
      </c>
      <c r="E488" s="4" t="s">
        <v>21</v>
      </c>
      <c r="F488" s="4" t="str">
        <f>VLOOKUP(E488,$O$12:Q498,2,0)</f>
        <v>Besi 10 Meter</v>
      </c>
      <c r="G488" s="11">
        <v>847</v>
      </c>
      <c r="H488" s="6">
        <f>VLOOKUP(E488,$O$12:Q498,3,0)</f>
        <v>375000</v>
      </c>
      <c r="I488" s="6">
        <f t="shared" si="43"/>
        <v>317625000</v>
      </c>
      <c r="J488" s="12">
        <f t="shared" si="44"/>
        <v>63525000</v>
      </c>
      <c r="K488" s="6">
        <f t="shared" si="45"/>
        <v>254100000</v>
      </c>
      <c r="L488" s="6" t="str">
        <f t="shared" si="46"/>
        <v>Penjualan Massal</v>
      </c>
      <c r="M488" s="6" t="str">
        <f t="shared" si="47"/>
        <v>Truk</v>
      </c>
    </row>
    <row r="489" spans="1:13" x14ac:dyDescent="0.25">
      <c r="A489" s="4">
        <v>485</v>
      </c>
      <c r="B489" s="3">
        <v>43322</v>
      </c>
      <c r="C489" s="4" t="s">
        <v>12</v>
      </c>
      <c r="D489" s="4" t="str">
        <f t="shared" si="42"/>
        <v>Toko Nofri</v>
      </c>
      <c r="E489" s="4" t="s">
        <v>22</v>
      </c>
      <c r="F489" s="4" t="str">
        <f>VLOOKUP(E489,$O$12:Q499,2,0)</f>
        <v>Pipa 5 Meter</v>
      </c>
      <c r="G489" s="11">
        <v>769</v>
      </c>
      <c r="H489" s="6">
        <f>VLOOKUP(E489,$O$12:Q499,3,0)</f>
        <v>100000</v>
      </c>
      <c r="I489" s="6">
        <f t="shared" si="43"/>
        <v>76900000</v>
      </c>
      <c r="J489" s="12">
        <f t="shared" si="44"/>
        <v>15380000</v>
      </c>
      <c r="K489" s="6">
        <f t="shared" si="45"/>
        <v>61520000</v>
      </c>
      <c r="L489" s="6" t="str">
        <f t="shared" si="46"/>
        <v>Penjualan Massal</v>
      </c>
      <c r="M489" s="6" t="str">
        <f t="shared" si="47"/>
        <v>Truk</v>
      </c>
    </row>
    <row r="490" spans="1:13" x14ac:dyDescent="0.25">
      <c r="A490" s="4">
        <v>486</v>
      </c>
      <c r="B490" s="3">
        <v>43322</v>
      </c>
      <c r="C490" s="4" t="s">
        <v>16</v>
      </c>
      <c r="D490" s="4" t="str">
        <f t="shared" si="42"/>
        <v>Toko Anton</v>
      </c>
      <c r="E490" s="4" t="s">
        <v>23</v>
      </c>
      <c r="F490" s="4" t="str">
        <f>VLOOKUP(E490,$O$12:Q500,2,0)</f>
        <v>Pipa 10 Meter</v>
      </c>
      <c r="G490" s="11">
        <v>1122</v>
      </c>
      <c r="H490" s="6">
        <f>VLOOKUP(E490,$O$12:Q500,3,0)</f>
        <v>185000</v>
      </c>
      <c r="I490" s="6">
        <f t="shared" si="43"/>
        <v>207570000</v>
      </c>
      <c r="J490" s="12">
        <f t="shared" si="44"/>
        <v>41514000</v>
      </c>
      <c r="K490" s="6">
        <f t="shared" si="45"/>
        <v>166056000</v>
      </c>
      <c r="L490" s="6" t="str">
        <f t="shared" si="46"/>
        <v>Penjualan Massal</v>
      </c>
      <c r="M490" s="6" t="str">
        <f t="shared" si="47"/>
        <v>Truk</v>
      </c>
    </row>
    <row r="491" spans="1:13" x14ac:dyDescent="0.25">
      <c r="A491" s="4">
        <v>487</v>
      </c>
      <c r="B491" s="3">
        <v>43322</v>
      </c>
      <c r="C491" s="4" t="s">
        <v>12</v>
      </c>
      <c r="D491" s="4" t="str">
        <f t="shared" si="42"/>
        <v>Toko Nofri</v>
      </c>
      <c r="E491" s="4" t="s">
        <v>23</v>
      </c>
      <c r="F491" s="4" t="str">
        <f>VLOOKUP(E491,$O$12:Q501,2,0)</f>
        <v>Pipa 10 Meter</v>
      </c>
      <c r="G491" s="11">
        <v>783</v>
      </c>
      <c r="H491" s="6">
        <f>VLOOKUP(E491,$O$12:Q501,3,0)</f>
        <v>185000</v>
      </c>
      <c r="I491" s="6">
        <f t="shared" si="43"/>
        <v>144855000</v>
      </c>
      <c r="J491" s="12">
        <f t="shared" si="44"/>
        <v>28971000</v>
      </c>
      <c r="K491" s="6">
        <f t="shared" si="45"/>
        <v>115884000</v>
      </c>
      <c r="L491" s="6" t="str">
        <f t="shared" si="46"/>
        <v>Penjualan Massal</v>
      </c>
      <c r="M491" s="6" t="str">
        <f t="shared" si="47"/>
        <v>Truk</v>
      </c>
    </row>
    <row r="492" spans="1:13" x14ac:dyDescent="0.25">
      <c r="A492" s="4">
        <v>488</v>
      </c>
      <c r="B492" s="3">
        <v>43322</v>
      </c>
      <c r="C492" s="4" t="s">
        <v>13</v>
      </c>
      <c r="D492" s="4" t="str">
        <f t="shared" si="42"/>
        <v>Toko Central</v>
      </c>
      <c r="E492" s="4" t="s">
        <v>22</v>
      </c>
      <c r="F492" s="4" t="str">
        <f>VLOOKUP(E492,$O$12:Q502,2,0)</f>
        <v>Pipa 5 Meter</v>
      </c>
      <c r="G492" s="11">
        <v>1277</v>
      </c>
      <c r="H492" s="6">
        <f>VLOOKUP(E492,$O$12:Q502,3,0)</f>
        <v>100000</v>
      </c>
      <c r="I492" s="6">
        <f t="shared" si="43"/>
        <v>127700000</v>
      </c>
      <c r="J492" s="12">
        <f t="shared" si="44"/>
        <v>25540000</v>
      </c>
      <c r="K492" s="6">
        <f t="shared" si="45"/>
        <v>102160000</v>
      </c>
      <c r="L492" s="6" t="str">
        <f t="shared" si="46"/>
        <v>Penjualan Massal</v>
      </c>
      <c r="M492" s="6" t="str">
        <f t="shared" si="47"/>
        <v>Truk</v>
      </c>
    </row>
    <row r="493" spans="1:13" x14ac:dyDescent="0.25">
      <c r="A493" s="4">
        <v>489</v>
      </c>
      <c r="B493" s="3">
        <v>43322</v>
      </c>
      <c r="C493" s="4" t="s">
        <v>12</v>
      </c>
      <c r="D493" s="4" t="str">
        <f t="shared" si="42"/>
        <v>Toko Nofri</v>
      </c>
      <c r="E493" s="4" t="s">
        <v>20</v>
      </c>
      <c r="F493" s="4" t="str">
        <f>VLOOKUP(E493,$O$12:Q503,2,0)</f>
        <v>Besi 5 Meter</v>
      </c>
      <c r="G493" s="11">
        <v>717</v>
      </c>
      <c r="H493" s="6">
        <f>VLOOKUP(E493,$O$12:Q503,3,0)</f>
        <v>200000</v>
      </c>
      <c r="I493" s="6">
        <f t="shared" si="43"/>
        <v>143400000</v>
      </c>
      <c r="J493" s="12">
        <f t="shared" si="44"/>
        <v>28680000</v>
      </c>
      <c r="K493" s="6">
        <f t="shared" si="45"/>
        <v>114720000</v>
      </c>
      <c r="L493" s="6" t="str">
        <f t="shared" si="46"/>
        <v>Penjualan Massal</v>
      </c>
      <c r="M493" s="6" t="str">
        <f t="shared" si="47"/>
        <v>Truk</v>
      </c>
    </row>
    <row r="494" spans="1:13" x14ac:dyDescent="0.25">
      <c r="A494" s="4">
        <v>490</v>
      </c>
      <c r="B494" s="3">
        <v>43322</v>
      </c>
      <c r="C494" s="4" t="s">
        <v>16</v>
      </c>
      <c r="D494" s="4" t="str">
        <f t="shared" si="42"/>
        <v>Toko Anton</v>
      </c>
      <c r="E494" s="4" t="s">
        <v>23</v>
      </c>
      <c r="F494" s="4" t="str">
        <f>VLOOKUP(E494,$O$12:Q504,2,0)</f>
        <v>Pipa 10 Meter</v>
      </c>
      <c r="G494" s="11">
        <v>521</v>
      </c>
      <c r="H494" s="6">
        <f>VLOOKUP(E494,$O$12:Q504,3,0)</f>
        <v>185000</v>
      </c>
      <c r="I494" s="6">
        <f t="shared" si="43"/>
        <v>96385000</v>
      </c>
      <c r="J494" s="12">
        <f t="shared" si="44"/>
        <v>19277000</v>
      </c>
      <c r="K494" s="6">
        <f t="shared" si="45"/>
        <v>77108000</v>
      </c>
      <c r="L494" s="6" t="str">
        <f t="shared" si="46"/>
        <v>Penjualan Massal</v>
      </c>
      <c r="M494" s="6" t="str">
        <f t="shared" si="47"/>
        <v>Truk</v>
      </c>
    </row>
    <row r="495" spans="1:13" x14ac:dyDescent="0.25">
      <c r="A495" s="4">
        <v>491</v>
      </c>
      <c r="B495" s="3">
        <v>43322</v>
      </c>
      <c r="C495" s="4" t="s">
        <v>13</v>
      </c>
      <c r="D495" s="4" t="str">
        <f t="shared" si="42"/>
        <v>Toko Central</v>
      </c>
      <c r="E495" s="4" t="s">
        <v>21</v>
      </c>
      <c r="F495" s="4" t="str">
        <f>VLOOKUP(E495,$O$12:Q505,2,0)</f>
        <v>Besi 10 Meter</v>
      </c>
      <c r="G495" s="11">
        <v>596</v>
      </c>
      <c r="H495" s="6">
        <f>VLOOKUP(E495,$O$12:Q505,3,0)</f>
        <v>375000</v>
      </c>
      <c r="I495" s="6">
        <f t="shared" si="43"/>
        <v>223500000</v>
      </c>
      <c r="J495" s="12">
        <f t="shared" si="44"/>
        <v>44700000</v>
      </c>
      <c r="K495" s="6">
        <f t="shared" si="45"/>
        <v>178800000</v>
      </c>
      <c r="L495" s="6" t="str">
        <f t="shared" si="46"/>
        <v>Penjualan Massal</v>
      </c>
      <c r="M495" s="6" t="str">
        <f t="shared" si="47"/>
        <v>Truk</v>
      </c>
    </row>
    <row r="496" spans="1:13" x14ac:dyDescent="0.25">
      <c r="A496" s="4">
        <v>492</v>
      </c>
      <c r="B496" s="3">
        <v>43322</v>
      </c>
      <c r="C496" s="4" t="s">
        <v>13</v>
      </c>
      <c r="D496" s="4" t="str">
        <f t="shared" si="42"/>
        <v>Toko Central</v>
      </c>
      <c r="E496" s="4" t="s">
        <v>21</v>
      </c>
      <c r="F496" s="4" t="str">
        <f>VLOOKUP(E496,$O$12:Q506,2,0)</f>
        <v>Besi 10 Meter</v>
      </c>
      <c r="G496" s="11">
        <v>845</v>
      </c>
      <c r="H496" s="6">
        <f>VLOOKUP(E496,$O$12:Q506,3,0)</f>
        <v>375000</v>
      </c>
      <c r="I496" s="6">
        <f t="shared" si="43"/>
        <v>316875000</v>
      </c>
      <c r="J496" s="12">
        <f t="shared" si="44"/>
        <v>63375000</v>
      </c>
      <c r="K496" s="6">
        <f t="shared" si="45"/>
        <v>253500000</v>
      </c>
      <c r="L496" s="6" t="str">
        <f t="shared" si="46"/>
        <v>Penjualan Massal</v>
      </c>
      <c r="M496" s="6" t="str">
        <f t="shared" si="47"/>
        <v>Truk</v>
      </c>
    </row>
    <row r="497" spans="1:13" x14ac:dyDescent="0.25">
      <c r="A497" s="4">
        <v>493</v>
      </c>
      <c r="B497" s="3">
        <v>43322</v>
      </c>
      <c r="C497" s="4" t="s">
        <v>16</v>
      </c>
      <c r="D497" s="4" t="str">
        <f t="shared" si="42"/>
        <v>Toko Anton</v>
      </c>
      <c r="E497" s="4" t="s">
        <v>23</v>
      </c>
      <c r="F497" s="4" t="str">
        <f>VLOOKUP(E497,$O$12:Q507,2,0)</f>
        <v>Pipa 10 Meter</v>
      </c>
      <c r="G497" s="11">
        <v>1640</v>
      </c>
      <c r="H497" s="6">
        <f>VLOOKUP(E497,$O$12:Q507,3,0)</f>
        <v>185000</v>
      </c>
      <c r="I497" s="6">
        <f t="shared" si="43"/>
        <v>303400000</v>
      </c>
      <c r="J497" s="12">
        <f t="shared" si="44"/>
        <v>60680000</v>
      </c>
      <c r="K497" s="6">
        <f t="shared" si="45"/>
        <v>242720000</v>
      </c>
      <c r="L497" s="6" t="str">
        <f t="shared" si="46"/>
        <v>Penjualan Massal</v>
      </c>
      <c r="M497" s="6" t="str">
        <f t="shared" si="47"/>
        <v>Truk</v>
      </c>
    </row>
    <row r="498" spans="1:13" x14ac:dyDescent="0.25">
      <c r="A498" s="4">
        <v>494</v>
      </c>
      <c r="B498" s="3">
        <v>43322</v>
      </c>
      <c r="C498" s="4" t="s">
        <v>12</v>
      </c>
      <c r="D498" s="4" t="str">
        <f t="shared" si="42"/>
        <v>Toko Nofri</v>
      </c>
      <c r="E498" s="4" t="s">
        <v>20</v>
      </c>
      <c r="F498" s="4" t="str">
        <f>VLOOKUP(E498,$O$12:Q508,2,0)</f>
        <v>Besi 5 Meter</v>
      </c>
      <c r="G498" s="11">
        <v>1980</v>
      </c>
      <c r="H498" s="6">
        <f>VLOOKUP(E498,$O$12:Q508,3,0)</f>
        <v>200000</v>
      </c>
      <c r="I498" s="6">
        <f t="shared" si="43"/>
        <v>396000000</v>
      </c>
      <c r="J498" s="12">
        <f t="shared" si="44"/>
        <v>79200000</v>
      </c>
      <c r="K498" s="6">
        <f t="shared" si="45"/>
        <v>316800000</v>
      </c>
      <c r="L498" s="6" t="str">
        <f t="shared" si="46"/>
        <v>Penjualan Massal</v>
      </c>
      <c r="M498" s="6" t="str">
        <f t="shared" si="47"/>
        <v>Truk</v>
      </c>
    </row>
    <row r="499" spans="1:13" x14ac:dyDescent="0.25">
      <c r="A499" s="4">
        <v>495</v>
      </c>
      <c r="B499" s="3">
        <v>43322</v>
      </c>
      <c r="C499" s="4" t="s">
        <v>16</v>
      </c>
      <c r="D499" s="4" t="str">
        <f t="shared" si="42"/>
        <v>Toko Anton</v>
      </c>
      <c r="E499" s="4" t="s">
        <v>21</v>
      </c>
      <c r="F499" s="4" t="str">
        <f>VLOOKUP(E499,$O$12:Q509,2,0)</f>
        <v>Besi 10 Meter</v>
      </c>
      <c r="G499" s="11">
        <v>957</v>
      </c>
      <c r="H499" s="6">
        <f>VLOOKUP(E499,$O$12:Q509,3,0)</f>
        <v>375000</v>
      </c>
      <c r="I499" s="6">
        <f t="shared" si="43"/>
        <v>358875000</v>
      </c>
      <c r="J499" s="12">
        <f t="shared" si="44"/>
        <v>71775000</v>
      </c>
      <c r="K499" s="6">
        <f t="shared" si="45"/>
        <v>287100000</v>
      </c>
      <c r="L499" s="6" t="str">
        <f t="shared" si="46"/>
        <v>Penjualan Massal</v>
      </c>
      <c r="M499" s="6" t="str">
        <f t="shared" si="47"/>
        <v>Truk</v>
      </c>
    </row>
    <row r="500" spans="1:13" x14ac:dyDescent="0.25">
      <c r="A500" s="4">
        <v>496</v>
      </c>
      <c r="B500" s="3">
        <v>43322</v>
      </c>
      <c r="C500" s="4" t="s">
        <v>12</v>
      </c>
      <c r="D500" s="4" t="str">
        <f t="shared" si="42"/>
        <v>Toko Nofri</v>
      </c>
      <c r="E500" s="4" t="s">
        <v>21</v>
      </c>
      <c r="F500" s="4" t="str">
        <f>VLOOKUP(E500,$O$12:Q510,2,0)</f>
        <v>Besi 10 Meter</v>
      </c>
      <c r="G500" s="11">
        <v>658</v>
      </c>
      <c r="H500" s="6">
        <f>VLOOKUP(E500,$O$12:Q510,3,0)</f>
        <v>375000</v>
      </c>
      <c r="I500" s="6">
        <f t="shared" si="43"/>
        <v>246750000</v>
      </c>
      <c r="J500" s="12">
        <f t="shared" si="44"/>
        <v>49350000</v>
      </c>
      <c r="K500" s="6">
        <f t="shared" si="45"/>
        <v>197400000</v>
      </c>
      <c r="L500" s="6" t="str">
        <f t="shared" si="46"/>
        <v>Penjualan Massal</v>
      </c>
      <c r="M500" s="6" t="str">
        <f t="shared" si="47"/>
        <v>Truk</v>
      </c>
    </row>
    <row r="501" spans="1:13" x14ac:dyDescent="0.25">
      <c r="A501" s="4">
        <v>497</v>
      </c>
      <c r="B501" s="3">
        <v>43322</v>
      </c>
      <c r="C501" s="4" t="s">
        <v>13</v>
      </c>
      <c r="D501" s="4" t="str">
        <f t="shared" si="42"/>
        <v>Toko Central</v>
      </c>
      <c r="E501" s="4" t="s">
        <v>21</v>
      </c>
      <c r="F501" s="4" t="str">
        <f>VLOOKUP(E501,$O$12:Q511,2,0)</f>
        <v>Besi 10 Meter</v>
      </c>
      <c r="G501" s="11">
        <v>13</v>
      </c>
      <c r="H501" s="6">
        <f>VLOOKUP(E501,$O$12:Q511,3,0)</f>
        <v>375000</v>
      </c>
      <c r="I501" s="6">
        <f t="shared" si="43"/>
        <v>4875000</v>
      </c>
      <c r="J501" s="12">
        <f t="shared" si="44"/>
        <v>0</v>
      </c>
      <c r="K501" s="6">
        <f t="shared" si="45"/>
        <v>4875000</v>
      </c>
      <c r="L501" s="6" t="str">
        <f t="shared" si="46"/>
        <v>Penjualan Biasa</v>
      </c>
      <c r="M501" s="6" t="str">
        <f t="shared" si="47"/>
        <v>Mobil Biasa</v>
      </c>
    </row>
    <row r="502" spans="1:13" x14ac:dyDescent="0.25">
      <c r="A502" s="4">
        <v>498</v>
      </c>
      <c r="B502" s="3">
        <v>43322</v>
      </c>
      <c r="C502" s="4" t="s">
        <v>16</v>
      </c>
      <c r="D502" s="4" t="str">
        <f t="shared" si="42"/>
        <v>Toko Anton</v>
      </c>
      <c r="E502" s="4" t="s">
        <v>20</v>
      </c>
      <c r="F502" s="4" t="str">
        <f>VLOOKUP(E502,$O$12:Q512,2,0)</f>
        <v>Besi 5 Meter</v>
      </c>
      <c r="G502" s="11">
        <v>1483</v>
      </c>
      <c r="H502" s="6">
        <f>VLOOKUP(E502,$O$12:Q512,3,0)</f>
        <v>200000</v>
      </c>
      <c r="I502" s="6">
        <f t="shared" si="43"/>
        <v>296600000</v>
      </c>
      <c r="J502" s="12">
        <f t="shared" si="44"/>
        <v>59320000</v>
      </c>
      <c r="K502" s="6">
        <f t="shared" si="45"/>
        <v>237280000</v>
      </c>
      <c r="L502" s="6" t="str">
        <f t="shared" si="46"/>
        <v>Penjualan Massal</v>
      </c>
      <c r="M502" s="6" t="str">
        <f t="shared" si="47"/>
        <v>Truk</v>
      </c>
    </row>
    <row r="503" spans="1:13" x14ac:dyDescent="0.25">
      <c r="A503" s="4">
        <v>499</v>
      </c>
      <c r="B503" s="3">
        <v>43322</v>
      </c>
      <c r="C503" s="4" t="s">
        <v>12</v>
      </c>
      <c r="D503" s="4" t="str">
        <f t="shared" si="42"/>
        <v>Toko Nofri</v>
      </c>
      <c r="E503" s="4" t="s">
        <v>21</v>
      </c>
      <c r="F503" s="4" t="str">
        <f>VLOOKUP(E503,$O$12:Q513,2,0)</f>
        <v>Besi 10 Meter</v>
      </c>
      <c r="G503" s="11">
        <v>1787</v>
      </c>
      <c r="H503" s="6">
        <f>VLOOKUP(E503,$O$12:Q513,3,0)</f>
        <v>375000</v>
      </c>
      <c r="I503" s="6">
        <f t="shared" si="43"/>
        <v>670125000</v>
      </c>
      <c r="J503" s="12">
        <f t="shared" si="44"/>
        <v>134025000</v>
      </c>
      <c r="K503" s="6">
        <f t="shared" si="45"/>
        <v>536100000</v>
      </c>
      <c r="L503" s="6" t="str">
        <f t="shared" si="46"/>
        <v>Penjualan Massal</v>
      </c>
      <c r="M503" s="6" t="str">
        <f t="shared" si="47"/>
        <v>Truk</v>
      </c>
    </row>
    <row r="504" spans="1:13" x14ac:dyDescent="0.25">
      <c r="A504" s="4">
        <v>500</v>
      </c>
      <c r="B504" s="3">
        <v>43322</v>
      </c>
      <c r="C504" s="4" t="s">
        <v>12</v>
      </c>
      <c r="D504" s="4" t="str">
        <f t="shared" si="42"/>
        <v>Toko Nofri</v>
      </c>
      <c r="E504" s="4" t="s">
        <v>21</v>
      </c>
      <c r="F504" s="4" t="str">
        <f>VLOOKUP(E504,$O$12:Q514,2,0)</f>
        <v>Besi 10 Meter</v>
      </c>
      <c r="G504" s="11">
        <v>1281</v>
      </c>
      <c r="H504" s="6">
        <f>VLOOKUP(E504,$O$12:Q514,3,0)</f>
        <v>375000</v>
      </c>
      <c r="I504" s="6">
        <f t="shared" si="43"/>
        <v>480375000</v>
      </c>
      <c r="J504" s="12">
        <f t="shared" si="44"/>
        <v>96075000</v>
      </c>
      <c r="K504" s="6">
        <f t="shared" si="45"/>
        <v>384300000</v>
      </c>
      <c r="L504" s="6" t="str">
        <f t="shared" si="46"/>
        <v>Penjualan Massal</v>
      </c>
      <c r="M504" s="6" t="str">
        <f t="shared" si="47"/>
        <v>Truk</v>
      </c>
    </row>
    <row r="505" spans="1:13" x14ac:dyDescent="0.25">
      <c r="A505" s="4">
        <v>501</v>
      </c>
      <c r="B505" s="3">
        <v>43322</v>
      </c>
      <c r="C505" s="4" t="s">
        <v>16</v>
      </c>
      <c r="D505" s="4" t="str">
        <f t="shared" si="42"/>
        <v>Toko Anton</v>
      </c>
      <c r="E505" s="4" t="s">
        <v>23</v>
      </c>
      <c r="F505" s="4" t="str">
        <f>VLOOKUP(E505,$O$12:Q515,2,0)</f>
        <v>Pipa 10 Meter</v>
      </c>
      <c r="G505" s="11">
        <v>1287</v>
      </c>
      <c r="H505" s="6">
        <f>VLOOKUP(E505,$O$12:Q515,3,0)</f>
        <v>185000</v>
      </c>
      <c r="I505" s="6">
        <f t="shared" si="43"/>
        <v>238095000</v>
      </c>
      <c r="J505" s="12">
        <f t="shared" si="44"/>
        <v>47619000</v>
      </c>
      <c r="K505" s="6">
        <f t="shared" si="45"/>
        <v>190476000</v>
      </c>
      <c r="L505" s="6" t="str">
        <f t="shared" si="46"/>
        <v>Penjualan Massal</v>
      </c>
      <c r="M505" s="6" t="str">
        <f t="shared" si="47"/>
        <v>Truk</v>
      </c>
    </row>
    <row r="506" spans="1:13" x14ac:dyDescent="0.25">
      <c r="A506" s="4">
        <v>502</v>
      </c>
      <c r="B506" s="3">
        <v>43322</v>
      </c>
      <c r="C506" s="4" t="s">
        <v>12</v>
      </c>
      <c r="D506" s="4" t="str">
        <f t="shared" si="42"/>
        <v>Toko Nofri</v>
      </c>
      <c r="E506" s="4" t="s">
        <v>22</v>
      </c>
      <c r="F506" s="4" t="str">
        <f>VLOOKUP(E506,$O$12:Q516,2,0)</f>
        <v>Pipa 5 Meter</v>
      </c>
      <c r="G506" s="11">
        <v>1590</v>
      </c>
      <c r="H506" s="6">
        <f>VLOOKUP(E506,$O$12:Q516,3,0)</f>
        <v>100000</v>
      </c>
      <c r="I506" s="6">
        <f t="shared" si="43"/>
        <v>159000000</v>
      </c>
      <c r="J506" s="12">
        <f t="shared" si="44"/>
        <v>31800000</v>
      </c>
      <c r="K506" s="6">
        <f t="shared" si="45"/>
        <v>127200000</v>
      </c>
      <c r="L506" s="6" t="str">
        <f t="shared" si="46"/>
        <v>Penjualan Massal</v>
      </c>
      <c r="M506" s="6" t="str">
        <f t="shared" si="47"/>
        <v>Truk</v>
      </c>
    </row>
    <row r="507" spans="1:13" x14ac:dyDescent="0.25">
      <c r="A507" s="4">
        <v>503</v>
      </c>
      <c r="B507" s="3">
        <v>43322</v>
      </c>
      <c r="C507" s="4" t="s">
        <v>13</v>
      </c>
      <c r="D507" s="4" t="str">
        <f t="shared" si="42"/>
        <v>Toko Central</v>
      </c>
      <c r="E507" s="4" t="s">
        <v>21</v>
      </c>
      <c r="F507" s="4" t="str">
        <f>VLOOKUP(E507,$O$12:Q517,2,0)</f>
        <v>Besi 10 Meter</v>
      </c>
      <c r="G507" s="11">
        <v>1399</v>
      </c>
      <c r="H507" s="6">
        <f>VLOOKUP(E507,$O$12:Q517,3,0)</f>
        <v>375000</v>
      </c>
      <c r="I507" s="6">
        <f t="shared" si="43"/>
        <v>524625000</v>
      </c>
      <c r="J507" s="12">
        <f t="shared" si="44"/>
        <v>104925000</v>
      </c>
      <c r="K507" s="6">
        <f t="shared" si="45"/>
        <v>419700000</v>
      </c>
      <c r="L507" s="6" t="str">
        <f t="shared" si="46"/>
        <v>Penjualan Massal</v>
      </c>
      <c r="M507" s="6" t="str">
        <f t="shared" si="47"/>
        <v>Truk</v>
      </c>
    </row>
    <row r="508" spans="1:13" x14ac:dyDescent="0.25">
      <c r="A508" s="4">
        <v>504</v>
      </c>
      <c r="B508" s="3">
        <v>43322</v>
      </c>
      <c r="C508" s="4" t="s">
        <v>12</v>
      </c>
      <c r="D508" s="4" t="str">
        <f t="shared" si="42"/>
        <v>Toko Nofri</v>
      </c>
      <c r="E508" s="4" t="s">
        <v>23</v>
      </c>
      <c r="F508" s="4" t="str">
        <f>VLOOKUP(E508,$O$12:Q518,2,0)</f>
        <v>Pipa 10 Meter</v>
      </c>
      <c r="G508" s="11">
        <v>1410</v>
      </c>
      <c r="H508" s="6">
        <f>VLOOKUP(E508,$O$12:Q518,3,0)</f>
        <v>185000</v>
      </c>
      <c r="I508" s="6">
        <f t="shared" si="43"/>
        <v>260850000</v>
      </c>
      <c r="J508" s="12">
        <f t="shared" si="44"/>
        <v>52170000</v>
      </c>
      <c r="K508" s="6">
        <f t="shared" si="45"/>
        <v>208680000</v>
      </c>
      <c r="L508" s="6" t="str">
        <f t="shared" si="46"/>
        <v>Penjualan Massal</v>
      </c>
      <c r="M508" s="6" t="str">
        <f t="shared" si="47"/>
        <v>Truk</v>
      </c>
    </row>
    <row r="509" spans="1:13" x14ac:dyDescent="0.25">
      <c r="A509" s="4">
        <v>505</v>
      </c>
      <c r="B509" s="3">
        <v>43322</v>
      </c>
      <c r="C509" s="4" t="s">
        <v>16</v>
      </c>
      <c r="D509" s="4" t="str">
        <f t="shared" si="42"/>
        <v>Toko Anton</v>
      </c>
      <c r="E509" s="4" t="s">
        <v>23</v>
      </c>
      <c r="F509" s="4" t="str">
        <f>VLOOKUP(E509,$O$12:Q519,2,0)</f>
        <v>Pipa 10 Meter</v>
      </c>
      <c r="G509" s="11">
        <v>596</v>
      </c>
      <c r="H509" s="6">
        <f>VLOOKUP(E509,$O$12:Q519,3,0)</f>
        <v>185000</v>
      </c>
      <c r="I509" s="6">
        <f t="shared" si="43"/>
        <v>110260000</v>
      </c>
      <c r="J509" s="12">
        <f t="shared" si="44"/>
        <v>22052000</v>
      </c>
      <c r="K509" s="6">
        <f t="shared" si="45"/>
        <v>88208000</v>
      </c>
      <c r="L509" s="6" t="str">
        <f t="shared" si="46"/>
        <v>Penjualan Massal</v>
      </c>
      <c r="M509" s="6" t="str">
        <f t="shared" si="47"/>
        <v>Truk</v>
      </c>
    </row>
    <row r="510" spans="1:13" x14ac:dyDescent="0.25">
      <c r="A510" s="4">
        <v>506</v>
      </c>
      <c r="B510" s="3">
        <v>43322</v>
      </c>
      <c r="C510" s="4" t="s">
        <v>13</v>
      </c>
      <c r="D510" s="4" t="str">
        <f t="shared" si="42"/>
        <v>Toko Central</v>
      </c>
      <c r="E510" s="4" t="s">
        <v>22</v>
      </c>
      <c r="F510" s="4" t="str">
        <f>VLOOKUP(E510,$O$12:Q520,2,0)</f>
        <v>Pipa 5 Meter</v>
      </c>
      <c r="G510" s="11">
        <v>80</v>
      </c>
      <c r="H510" s="6">
        <f>VLOOKUP(E510,$O$12:Q520,3,0)</f>
        <v>100000</v>
      </c>
      <c r="I510" s="6">
        <f t="shared" si="43"/>
        <v>8000000</v>
      </c>
      <c r="J510" s="12">
        <f t="shared" si="44"/>
        <v>0</v>
      </c>
      <c r="K510" s="6">
        <f t="shared" si="45"/>
        <v>8000000</v>
      </c>
      <c r="L510" s="6" t="str">
        <f t="shared" si="46"/>
        <v>Penjualan Biasa</v>
      </c>
      <c r="M510" s="6" t="str">
        <f t="shared" si="47"/>
        <v>Mobil Biasa</v>
      </c>
    </row>
    <row r="511" spans="1:13" x14ac:dyDescent="0.25">
      <c r="A511" s="4">
        <v>507</v>
      </c>
      <c r="B511" s="3">
        <v>43322</v>
      </c>
      <c r="C511" s="4" t="s">
        <v>13</v>
      </c>
      <c r="D511" s="4" t="str">
        <f t="shared" si="42"/>
        <v>Toko Central</v>
      </c>
      <c r="E511" s="4" t="s">
        <v>20</v>
      </c>
      <c r="F511" s="4" t="str">
        <f>VLOOKUP(E511,$O$12:Q521,2,0)</f>
        <v>Besi 5 Meter</v>
      </c>
      <c r="G511" s="11">
        <v>843</v>
      </c>
      <c r="H511" s="6">
        <f>VLOOKUP(E511,$O$12:Q521,3,0)</f>
        <v>200000</v>
      </c>
      <c r="I511" s="6">
        <f t="shared" si="43"/>
        <v>168600000</v>
      </c>
      <c r="J511" s="12">
        <f t="shared" si="44"/>
        <v>33720000</v>
      </c>
      <c r="K511" s="6">
        <f t="shared" si="45"/>
        <v>134880000</v>
      </c>
      <c r="L511" s="6" t="str">
        <f t="shared" si="46"/>
        <v>Penjualan Massal</v>
      </c>
      <c r="M511" s="6" t="str">
        <f t="shared" si="47"/>
        <v>Truk</v>
      </c>
    </row>
    <row r="512" spans="1:13" x14ac:dyDescent="0.25">
      <c r="A512" s="4">
        <v>508</v>
      </c>
      <c r="B512" s="3">
        <v>43322</v>
      </c>
      <c r="C512" s="4" t="s">
        <v>16</v>
      </c>
      <c r="D512" s="4" t="str">
        <f t="shared" si="42"/>
        <v>Toko Anton</v>
      </c>
      <c r="E512" s="4" t="s">
        <v>23</v>
      </c>
      <c r="F512" s="4" t="str">
        <f>VLOOKUP(E512,$O$12:Q522,2,0)</f>
        <v>Pipa 10 Meter</v>
      </c>
      <c r="G512" s="11">
        <v>1525</v>
      </c>
      <c r="H512" s="6">
        <f>VLOOKUP(E512,$O$12:Q522,3,0)</f>
        <v>185000</v>
      </c>
      <c r="I512" s="6">
        <f t="shared" si="43"/>
        <v>282125000</v>
      </c>
      <c r="J512" s="12">
        <f t="shared" si="44"/>
        <v>56425000</v>
      </c>
      <c r="K512" s="6">
        <f t="shared" si="45"/>
        <v>225700000</v>
      </c>
      <c r="L512" s="6" t="str">
        <f t="shared" si="46"/>
        <v>Penjualan Massal</v>
      </c>
      <c r="M512" s="6" t="str">
        <f t="shared" si="47"/>
        <v>Truk</v>
      </c>
    </row>
    <row r="513" spans="1:13" x14ac:dyDescent="0.25">
      <c r="A513" s="4">
        <v>509</v>
      </c>
      <c r="B513" s="3">
        <v>43322</v>
      </c>
      <c r="C513" s="4" t="s">
        <v>12</v>
      </c>
      <c r="D513" s="4" t="str">
        <f t="shared" si="42"/>
        <v>Toko Nofri</v>
      </c>
      <c r="E513" s="4" t="s">
        <v>20</v>
      </c>
      <c r="F513" s="4" t="str">
        <f>VLOOKUP(E513,$O$12:Q523,2,0)</f>
        <v>Besi 5 Meter</v>
      </c>
      <c r="G513" s="11">
        <v>1356</v>
      </c>
      <c r="H513" s="6">
        <f>VLOOKUP(E513,$O$12:Q523,3,0)</f>
        <v>200000</v>
      </c>
      <c r="I513" s="6">
        <f t="shared" si="43"/>
        <v>271200000</v>
      </c>
      <c r="J513" s="12">
        <f t="shared" si="44"/>
        <v>54240000</v>
      </c>
      <c r="K513" s="6">
        <f t="shared" si="45"/>
        <v>216960000</v>
      </c>
      <c r="L513" s="6" t="str">
        <f t="shared" si="46"/>
        <v>Penjualan Massal</v>
      </c>
      <c r="M513" s="6" t="str">
        <f t="shared" si="47"/>
        <v>Truk</v>
      </c>
    </row>
    <row r="514" spans="1:13" x14ac:dyDescent="0.25">
      <c r="A514" s="4">
        <v>510</v>
      </c>
      <c r="B514" s="3">
        <v>43322</v>
      </c>
      <c r="C514" s="4" t="s">
        <v>16</v>
      </c>
      <c r="D514" s="4" t="str">
        <f t="shared" si="42"/>
        <v>Toko Anton</v>
      </c>
      <c r="E514" s="4" t="s">
        <v>22</v>
      </c>
      <c r="F514" s="4" t="str">
        <f>VLOOKUP(E514,$O$12:Q524,2,0)</f>
        <v>Pipa 5 Meter</v>
      </c>
      <c r="G514" s="11">
        <v>1616</v>
      </c>
      <c r="H514" s="6">
        <f>VLOOKUP(E514,$O$12:Q524,3,0)</f>
        <v>100000</v>
      </c>
      <c r="I514" s="6">
        <f t="shared" si="43"/>
        <v>161600000</v>
      </c>
      <c r="J514" s="12">
        <f t="shared" si="44"/>
        <v>32320000</v>
      </c>
      <c r="K514" s="6">
        <f t="shared" si="45"/>
        <v>129280000</v>
      </c>
      <c r="L514" s="6" t="str">
        <f t="shared" si="46"/>
        <v>Penjualan Massal</v>
      </c>
      <c r="M514" s="6" t="str">
        <f t="shared" si="47"/>
        <v>Truk</v>
      </c>
    </row>
    <row r="515" spans="1:13" x14ac:dyDescent="0.25">
      <c r="A515" s="4">
        <v>511</v>
      </c>
      <c r="B515" s="3">
        <v>43322</v>
      </c>
      <c r="C515" s="4" t="s">
        <v>12</v>
      </c>
      <c r="D515" s="4" t="str">
        <f t="shared" si="42"/>
        <v>Toko Nofri</v>
      </c>
      <c r="E515" s="4" t="s">
        <v>23</v>
      </c>
      <c r="F515" s="4" t="str">
        <f>VLOOKUP(E515,$O$12:Q525,2,0)</f>
        <v>Pipa 10 Meter</v>
      </c>
      <c r="G515" s="11">
        <v>392</v>
      </c>
      <c r="H515" s="6">
        <f>VLOOKUP(E515,$O$12:Q525,3,0)</f>
        <v>185000</v>
      </c>
      <c r="I515" s="6">
        <f t="shared" si="43"/>
        <v>72520000</v>
      </c>
      <c r="J515" s="12">
        <f t="shared" si="44"/>
        <v>7252000</v>
      </c>
      <c r="K515" s="6">
        <f t="shared" si="45"/>
        <v>65268000</v>
      </c>
      <c r="L515" s="6" t="str">
        <f t="shared" si="46"/>
        <v>Penjualan Massal</v>
      </c>
      <c r="M515" s="6" t="str">
        <f t="shared" si="47"/>
        <v>Truk</v>
      </c>
    </row>
    <row r="516" spans="1:13" x14ac:dyDescent="0.25">
      <c r="A516" s="4">
        <v>512</v>
      </c>
      <c r="B516" s="3">
        <v>43322</v>
      </c>
      <c r="C516" s="4" t="s">
        <v>13</v>
      </c>
      <c r="D516" s="4" t="str">
        <f t="shared" si="42"/>
        <v>Toko Central</v>
      </c>
      <c r="E516" s="4" t="s">
        <v>20</v>
      </c>
      <c r="F516" s="4" t="str">
        <f>VLOOKUP(E516,$O$12:Q526,2,0)</f>
        <v>Besi 5 Meter</v>
      </c>
      <c r="G516" s="11">
        <v>1710</v>
      </c>
      <c r="H516" s="6">
        <f>VLOOKUP(E516,$O$12:Q526,3,0)</f>
        <v>200000</v>
      </c>
      <c r="I516" s="6">
        <f t="shared" si="43"/>
        <v>342000000</v>
      </c>
      <c r="J516" s="12">
        <f t="shared" si="44"/>
        <v>68400000</v>
      </c>
      <c r="K516" s="6">
        <f t="shared" si="45"/>
        <v>273600000</v>
      </c>
      <c r="L516" s="6" t="str">
        <f t="shared" si="46"/>
        <v>Penjualan Massal</v>
      </c>
      <c r="M516" s="6" t="str">
        <f t="shared" si="47"/>
        <v>Truk</v>
      </c>
    </row>
    <row r="517" spans="1:13" x14ac:dyDescent="0.25">
      <c r="A517" s="4">
        <v>513</v>
      </c>
      <c r="B517" s="3">
        <v>43322</v>
      </c>
      <c r="C517" s="4" t="s">
        <v>16</v>
      </c>
      <c r="D517" s="4" t="str">
        <f t="shared" si="42"/>
        <v>Toko Anton</v>
      </c>
      <c r="E517" s="4" t="s">
        <v>22</v>
      </c>
      <c r="F517" s="4" t="str">
        <f>VLOOKUP(E517,$O$12:Q527,2,0)</f>
        <v>Pipa 5 Meter</v>
      </c>
      <c r="G517" s="11">
        <v>484</v>
      </c>
      <c r="H517" s="6">
        <f>VLOOKUP(E517,$O$12:Q527,3,0)</f>
        <v>100000</v>
      </c>
      <c r="I517" s="6">
        <f t="shared" si="43"/>
        <v>48400000</v>
      </c>
      <c r="J517" s="12">
        <f t="shared" si="44"/>
        <v>4840000</v>
      </c>
      <c r="K517" s="6">
        <f t="shared" si="45"/>
        <v>43560000</v>
      </c>
      <c r="L517" s="6" t="str">
        <f t="shared" si="46"/>
        <v>Penjualan Massal</v>
      </c>
      <c r="M517" s="6" t="str">
        <f t="shared" si="47"/>
        <v>Truk</v>
      </c>
    </row>
    <row r="518" spans="1:13" x14ac:dyDescent="0.25">
      <c r="A518" s="4">
        <v>514</v>
      </c>
      <c r="B518" s="3">
        <v>43322</v>
      </c>
      <c r="C518" s="4" t="s">
        <v>12</v>
      </c>
      <c r="D518" s="4" t="str">
        <f t="shared" ref="D518:D581" si="48">VLOOKUP(C518,$O$6:$P$8,2,0)</f>
        <v>Toko Nofri</v>
      </c>
      <c r="E518" s="4" t="s">
        <v>23</v>
      </c>
      <c r="F518" s="4" t="str">
        <f>VLOOKUP(E518,$O$12:Q528,2,0)</f>
        <v>Pipa 10 Meter</v>
      </c>
      <c r="G518" s="11">
        <v>679</v>
      </c>
      <c r="H518" s="6">
        <f>VLOOKUP(E518,$O$12:Q528,3,0)</f>
        <v>185000</v>
      </c>
      <c r="I518" s="6">
        <f t="shared" ref="I518:I581" si="49">H518*G518</f>
        <v>125615000</v>
      </c>
      <c r="J518" s="12">
        <f t="shared" ref="J518:J581" si="50">IF(G518&gt;500,I518*20%,IF(G518&gt;200,I518*10%,0))</f>
        <v>25123000</v>
      </c>
      <c r="K518" s="6">
        <f t="shared" ref="K518:K581" si="51">I518-J518</f>
        <v>100492000</v>
      </c>
      <c r="L518" s="6" t="str">
        <f t="shared" ref="L518:L581" si="52">IF(G518&lt;200,$P$21,IF(G518&lt;300,$P$20,$P$19))</f>
        <v>Penjualan Massal</v>
      </c>
      <c r="M518" s="6" t="str">
        <f t="shared" ref="M518:M581" si="53">HLOOKUP(L518,$S$4:$U$5,2,0)</f>
        <v>Truk</v>
      </c>
    </row>
    <row r="519" spans="1:13" x14ac:dyDescent="0.25">
      <c r="A519" s="4">
        <v>515</v>
      </c>
      <c r="B519" s="3">
        <v>43322</v>
      </c>
      <c r="C519" s="4" t="s">
        <v>12</v>
      </c>
      <c r="D519" s="4" t="str">
        <f t="shared" si="48"/>
        <v>Toko Nofri</v>
      </c>
      <c r="E519" s="4" t="s">
        <v>23</v>
      </c>
      <c r="F519" s="4" t="str">
        <f>VLOOKUP(E519,$O$12:Q529,2,0)</f>
        <v>Pipa 10 Meter</v>
      </c>
      <c r="G519" s="11">
        <v>1833</v>
      </c>
      <c r="H519" s="6">
        <f>VLOOKUP(E519,$O$12:Q529,3,0)</f>
        <v>185000</v>
      </c>
      <c r="I519" s="6">
        <f t="shared" si="49"/>
        <v>339105000</v>
      </c>
      <c r="J519" s="12">
        <f t="shared" si="50"/>
        <v>67821000</v>
      </c>
      <c r="K519" s="6">
        <f t="shared" si="51"/>
        <v>271284000</v>
      </c>
      <c r="L519" s="6" t="str">
        <f t="shared" si="52"/>
        <v>Penjualan Massal</v>
      </c>
      <c r="M519" s="6" t="str">
        <f t="shared" si="53"/>
        <v>Truk</v>
      </c>
    </row>
    <row r="520" spans="1:13" x14ac:dyDescent="0.25">
      <c r="A520" s="4">
        <v>516</v>
      </c>
      <c r="B520" s="3">
        <v>43322</v>
      </c>
      <c r="C520" s="4" t="s">
        <v>16</v>
      </c>
      <c r="D520" s="4" t="str">
        <f t="shared" si="48"/>
        <v>Toko Anton</v>
      </c>
      <c r="E520" s="4" t="s">
        <v>23</v>
      </c>
      <c r="F520" s="4" t="str">
        <f>VLOOKUP(E520,$O$12:Q530,2,0)</f>
        <v>Pipa 10 Meter</v>
      </c>
      <c r="G520" s="11">
        <v>1289</v>
      </c>
      <c r="H520" s="6">
        <f>VLOOKUP(E520,$O$12:Q530,3,0)</f>
        <v>185000</v>
      </c>
      <c r="I520" s="6">
        <f t="shared" si="49"/>
        <v>238465000</v>
      </c>
      <c r="J520" s="12">
        <f t="shared" si="50"/>
        <v>47693000</v>
      </c>
      <c r="K520" s="6">
        <f t="shared" si="51"/>
        <v>190772000</v>
      </c>
      <c r="L520" s="6" t="str">
        <f t="shared" si="52"/>
        <v>Penjualan Massal</v>
      </c>
      <c r="M520" s="6" t="str">
        <f t="shared" si="53"/>
        <v>Truk</v>
      </c>
    </row>
    <row r="521" spans="1:13" x14ac:dyDescent="0.25">
      <c r="A521" s="4">
        <v>517</v>
      </c>
      <c r="B521" s="3">
        <v>43322</v>
      </c>
      <c r="C521" s="4" t="s">
        <v>12</v>
      </c>
      <c r="D521" s="4" t="str">
        <f t="shared" si="48"/>
        <v>Toko Nofri</v>
      </c>
      <c r="E521" s="4" t="s">
        <v>23</v>
      </c>
      <c r="F521" s="4" t="str">
        <f>VLOOKUP(E521,$O$12:Q531,2,0)</f>
        <v>Pipa 10 Meter</v>
      </c>
      <c r="G521" s="11">
        <v>1779</v>
      </c>
      <c r="H521" s="6">
        <f>VLOOKUP(E521,$O$12:Q531,3,0)</f>
        <v>185000</v>
      </c>
      <c r="I521" s="6">
        <f t="shared" si="49"/>
        <v>329115000</v>
      </c>
      <c r="J521" s="12">
        <f t="shared" si="50"/>
        <v>65823000</v>
      </c>
      <c r="K521" s="6">
        <f t="shared" si="51"/>
        <v>263292000</v>
      </c>
      <c r="L521" s="6" t="str">
        <f t="shared" si="52"/>
        <v>Penjualan Massal</v>
      </c>
      <c r="M521" s="6" t="str">
        <f t="shared" si="53"/>
        <v>Truk</v>
      </c>
    </row>
    <row r="522" spans="1:13" x14ac:dyDescent="0.25">
      <c r="A522" s="4">
        <v>518</v>
      </c>
      <c r="B522" s="3">
        <v>43322</v>
      </c>
      <c r="C522" s="4" t="s">
        <v>13</v>
      </c>
      <c r="D522" s="4" t="str">
        <f t="shared" si="48"/>
        <v>Toko Central</v>
      </c>
      <c r="E522" s="4" t="s">
        <v>23</v>
      </c>
      <c r="F522" s="4" t="str">
        <f>VLOOKUP(E522,$O$12:Q532,2,0)</f>
        <v>Pipa 10 Meter</v>
      </c>
      <c r="G522" s="11">
        <v>379</v>
      </c>
      <c r="H522" s="6">
        <f>VLOOKUP(E522,$O$12:Q532,3,0)</f>
        <v>185000</v>
      </c>
      <c r="I522" s="6">
        <f t="shared" si="49"/>
        <v>70115000</v>
      </c>
      <c r="J522" s="12">
        <f t="shared" si="50"/>
        <v>7011500</v>
      </c>
      <c r="K522" s="6">
        <f t="shared" si="51"/>
        <v>63103500</v>
      </c>
      <c r="L522" s="6" t="str">
        <f t="shared" si="52"/>
        <v>Penjualan Massal</v>
      </c>
      <c r="M522" s="6" t="str">
        <f t="shared" si="53"/>
        <v>Truk</v>
      </c>
    </row>
    <row r="523" spans="1:13" x14ac:dyDescent="0.25">
      <c r="A523" s="4">
        <v>519</v>
      </c>
      <c r="B523" s="3">
        <v>43322</v>
      </c>
      <c r="C523" s="4" t="s">
        <v>12</v>
      </c>
      <c r="D523" s="4" t="str">
        <f t="shared" si="48"/>
        <v>Toko Nofri</v>
      </c>
      <c r="E523" s="4" t="s">
        <v>23</v>
      </c>
      <c r="F523" s="4" t="str">
        <f>VLOOKUP(E523,$O$12:Q533,2,0)</f>
        <v>Pipa 10 Meter</v>
      </c>
      <c r="G523" s="11">
        <v>722</v>
      </c>
      <c r="H523" s="6">
        <f>VLOOKUP(E523,$O$12:Q533,3,0)</f>
        <v>185000</v>
      </c>
      <c r="I523" s="6">
        <f t="shared" si="49"/>
        <v>133570000</v>
      </c>
      <c r="J523" s="12">
        <f t="shared" si="50"/>
        <v>26714000</v>
      </c>
      <c r="K523" s="6">
        <f t="shared" si="51"/>
        <v>106856000</v>
      </c>
      <c r="L523" s="6" t="str">
        <f t="shared" si="52"/>
        <v>Penjualan Massal</v>
      </c>
      <c r="M523" s="6" t="str">
        <f t="shared" si="53"/>
        <v>Truk</v>
      </c>
    </row>
    <row r="524" spans="1:13" x14ac:dyDescent="0.25">
      <c r="A524" s="4">
        <v>520</v>
      </c>
      <c r="B524" s="3">
        <v>43322</v>
      </c>
      <c r="C524" s="4" t="s">
        <v>16</v>
      </c>
      <c r="D524" s="4" t="str">
        <f t="shared" si="48"/>
        <v>Toko Anton</v>
      </c>
      <c r="E524" s="4" t="s">
        <v>22</v>
      </c>
      <c r="F524" s="4" t="str">
        <f>VLOOKUP(E524,$O$12:Q534,2,0)</f>
        <v>Pipa 5 Meter</v>
      </c>
      <c r="G524" s="11">
        <v>332</v>
      </c>
      <c r="H524" s="6">
        <f>VLOOKUP(E524,$O$12:Q534,3,0)</f>
        <v>100000</v>
      </c>
      <c r="I524" s="6">
        <f t="shared" si="49"/>
        <v>33200000</v>
      </c>
      <c r="J524" s="12">
        <f t="shared" si="50"/>
        <v>3320000</v>
      </c>
      <c r="K524" s="6">
        <f t="shared" si="51"/>
        <v>29880000</v>
      </c>
      <c r="L524" s="6" t="str">
        <f t="shared" si="52"/>
        <v>Penjualan Massal</v>
      </c>
      <c r="M524" s="6" t="str">
        <f t="shared" si="53"/>
        <v>Truk</v>
      </c>
    </row>
    <row r="525" spans="1:13" x14ac:dyDescent="0.25">
      <c r="A525" s="4">
        <v>521</v>
      </c>
      <c r="B525" s="3">
        <v>43322</v>
      </c>
      <c r="C525" s="4" t="s">
        <v>13</v>
      </c>
      <c r="D525" s="4" t="str">
        <f t="shared" si="48"/>
        <v>Toko Central</v>
      </c>
      <c r="E525" s="4" t="s">
        <v>20</v>
      </c>
      <c r="F525" s="4" t="str">
        <f>VLOOKUP(E525,$O$12:Q535,2,0)</f>
        <v>Besi 5 Meter</v>
      </c>
      <c r="G525" s="11">
        <v>794</v>
      </c>
      <c r="H525" s="6">
        <f>VLOOKUP(E525,$O$12:Q535,3,0)</f>
        <v>200000</v>
      </c>
      <c r="I525" s="6">
        <f t="shared" si="49"/>
        <v>158800000</v>
      </c>
      <c r="J525" s="12">
        <f t="shared" si="50"/>
        <v>31760000</v>
      </c>
      <c r="K525" s="6">
        <f t="shared" si="51"/>
        <v>127040000</v>
      </c>
      <c r="L525" s="6" t="str">
        <f t="shared" si="52"/>
        <v>Penjualan Massal</v>
      </c>
      <c r="M525" s="6" t="str">
        <f t="shared" si="53"/>
        <v>Truk</v>
      </c>
    </row>
    <row r="526" spans="1:13" x14ac:dyDescent="0.25">
      <c r="A526" s="4">
        <v>522</v>
      </c>
      <c r="B526" s="3">
        <v>43322</v>
      </c>
      <c r="C526" s="4" t="s">
        <v>13</v>
      </c>
      <c r="D526" s="4" t="str">
        <f t="shared" si="48"/>
        <v>Toko Central</v>
      </c>
      <c r="E526" s="4" t="s">
        <v>22</v>
      </c>
      <c r="F526" s="4" t="str">
        <f>VLOOKUP(E526,$O$12:Q536,2,0)</f>
        <v>Pipa 5 Meter</v>
      </c>
      <c r="G526" s="11">
        <v>644</v>
      </c>
      <c r="H526" s="6">
        <f>VLOOKUP(E526,$O$12:Q536,3,0)</f>
        <v>100000</v>
      </c>
      <c r="I526" s="6">
        <f t="shared" si="49"/>
        <v>64400000</v>
      </c>
      <c r="J526" s="12">
        <f t="shared" si="50"/>
        <v>12880000</v>
      </c>
      <c r="K526" s="6">
        <f t="shared" si="51"/>
        <v>51520000</v>
      </c>
      <c r="L526" s="6" t="str">
        <f t="shared" si="52"/>
        <v>Penjualan Massal</v>
      </c>
      <c r="M526" s="6" t="str">
        <f t="shared" si="53"/>
        <v>Truk</v>
      </c>
    </row>
    <row r="527" spans="1:13" x14ac:dyDescent="0.25">
      <c r="A527" s="4">
        <v>523</v>
      </c>
      <c r="B527" s="3">
        <v>43322</v>
      </c>
      <c r="C527" s="4" t="s">
        <v>16</v>
      </c>
      <c r="D527" s="4" t="str">
        <f t="shared" si="48"/>
        <v>Toko Anton</v>
      </c>
      <c r="E527" s="4" t="s">
        <v>23</v>
      </c>
      <c r="F527" s="4" t="str">
        <f>VLOOKUP(E527,$O$12:Q537,2,0)</f>
        <v>Pipa 10 Meter</v>
      </c>
      <c r="G527" s="11">
        <v>1495</v>
      </c>
      <c r="H527" s="6">
        <f>VLOOKUP(E527,$O$12:Q537,3,0)</f>
        <v>185000</v>
      </c>
      <c r="I527" s="6">
        <f t="shared" si="49"/>
        <v>276575000</v>
      </c>
      <c r="J527" s="12">
        <f t="shared" si="50"/>
        <v>55315000</v>
      </c>
      <c r="K527" s="6">
        <f t="shared" si="51"/>
        <v>221260000</v>
      </c>
      <c r="L527" s="6" t="str">
        <f t="shared" si="52"/>
        <v>Penjualan Massal</v>
      </c>
      <c r="M527" s="6" t="str">
        <f t="shared" si="53"/>
        <v>Truk</v>
      </c>
    </row>
    <row r="528" spans="1:13" x14ac:dyDescent="0.25">
      <c r="A528" s="4">
        <v>524</v>
      </c>
      <c r="B528" s="3">
        <v>43322</v>
      </c>
      <c r="C528" s="4" t="s">
        <v>12</v>
      </c>
      <c r="D528" s="4" t="str">
        <f t="shared" si="48"/>
        <v>Toko Nofri</v>
      </c>
      <c r="E528" s="4" t="s">
        <v>23</v>
      </c>
      <c r="F528" s="4" t="str">
        <f>VLOOKUP(E528,$O$12:Q538,2,0)</f>
        <v>Pipa 10 Meter</v>
      </c>
      <c r="G528" s="11">
        <v>952</v>
      </c>
      <c r="H528" s="6">
        <f>VLOOKUP(E528,$O$12:Q538,3,0)</f>
        <v>185000</v>
      </c>
      <c r="I528" s="6">
        <f t="shared" si="49"/>
        <v>176120000</v>
      </c>
      <c r="J528" s="12">
        <f t="shared" si="50"/>
        <v>35224000</v>
      </c>
      <c r="K528" s="6">
        <f t="shared" si="51"/>
        <v>140896000</v>
      </c>
      <c r="L528" s="6" t="str">
        <f t="shared" si="52"/>
        <v>Penjualan Massal</v>
      </c>
      <c r="M528" s="6" t="str">
        <f t="shared" si="53"/>
        <v>Truk</v>
      </c>
    </row>
    <row r="529" spans="1:13" x14ac:dyDescent="0.25">
      <c r="A529" s="4">
        <v>525</v>
      </c>
      <c r="B529" s="3">
        <v>43322</v>
      </c>
      <c r="C529" s="4" t="s">
        <v>16</v>
      </c>
      <c r="D529" s="4" t="str">
        <f t="shared" si="48"/>
        <v>Toko Anton</v>
      </c>
      <c r="E529" s="4" t="s">
        <v>23</v>
      </c>
      <c r="F529" s="4" t="str">
        <f>VLOOKUP(E529,$O$12:Q539,2,0)</f>
        <v>Pipa 10 Meter</v>
      </c>
      <c r="G529" s="11">
        <v>1659</v>
      </c>
      <c r="H529" s="6">
        <f>VLOOKUP(E529,$O$12:Q539,3,0)</f>
        <v>185000</v>
      </c>
      <c r="I529" s="6">
        <f t="shared" si="49"/>
        <v>306915000</v>
      </c>
      <c r="J529" s="12">
        <f t="shared" si="50"/>
        <v>61383000</v>
      </c>
      <c r="K529" s="6">
        <f t="shared" si="51"/>
        <v>245532000</v>
      </c>
      <c r="L529" s="6" t="str">
        <f t="shared" si="52"/>
        <v>Penjualan Massal</v>
      </c>
      <c r="M529" s="6" t="str">
        <f t="shared" si="53"/>
        <v>Truk</v>
      </c>
    </row>
    <row r="530" spans="1:13" x14ac:dyDescent="0.25">
      <c r="A530" s="4">
        <v>526</v>
      </c>
      <c r="B530" s="3">
        <v>43322</v>
      </c>
      <c r="C530" s="4" t="s">
        <v>12</v>
      </c>
      <c r="D530" s="4" t="str">
        <f t="shared" si="48"/>
        <v>Toko Nofri</v>
      </c>
      <c r="E530" s="4" t="s">
        <v>23</v>
      </c>
      <c r="F530" s="4" t="str">
        <f>VLOOKUP(E530,$O$12:Q540,2,0)</f>
        <v>Pipa 10 Meter</v>
      </c>
      <c r="G530" s="11">
        <v>290</v>
      </c>
      <c r="H530" s="6">
        <f>VLOOKUP(E530,$O$12:Q540,3,0)</f>
        <v>185000</v>
      </c>
      <c r="I530" s="6">
        <f t="shared" si="49"/>
        <v>53650000</v>
      </c>
      <c r="J530" s="12">
        <f t="shared" si="50"/>
        <v>5365000</v>
      </c>
      <c r="K530" s="6">
        <f t="shared" si="51"/>
        <v>48285000</v>
      </c>
      <c r="L530" s="6" t="str">
        <f t="shared" si="52"/>
        <v>Penjualan Besar</v>
      </c>
      <c r="M530" s="6" t="str">
        <f t="shared" si="53"/>
        <v>Truk Kecil</v>
      </c>
    </row>
    <row r="531" spans="1:13" x14ac:dyDescent="0.25">
      <c r="A531" s="4">
        <v>527</v>
      </c>
      <c r="B531" s="3">
        <v>43322</v>
      </c>
      <c r="C531" s="4" t="s">
        <v>13</v>
      </c>
      <c r="D531" s="4" t="str">
        <f t="shared" si="48"/>
        <v>Toko Central</v>
      </c>
      <c r="E531" s="4" t="s">
        <v>20</v>
      </c>
      <c r="F531" s="4" t="str">
        <f>VLOOKUP(E531,$O$12:Q541,2,0)</f>
        <v>Besi 5 Meter</v>
      </c>
      <c r="G531" s="11">
        <v>1887</v>
      </c>
      <c r="H531" s="6">
        <f>VLOOKUP(E531,$O$12:Q541,3,0)</f>
        <v>200000</v>
      </c>
      <c r="I531" s="6">
        <f t="shared" si="49"/>
        <v>377400000</v>
      </c>
      <c r="J531" s="12">
        <f t="shared" si="50"/>
        <v>75480000</v>
      </c>
      <c r="K531" s="6">
        <f t="shared" si="51"/>
        <v>301920000</v>
      </c>
      <c r="L531" s="6" t="str">
        <f t="shared" si="52"/>
        <v>Penjualan Massal</v>
      </c>
      <c r="M531" s="6" t="str">
        <f t="shared" si="53"/>
        <v>Truk</v>
      </c>
    </row>
    <row r="532" spans="1:13" x14ac:dyDescent="0.25">
      <c r="A532" s="4">
        <v>528</v>
      </c>
      <c r="B532" s="3">
        <v>43322</v>
      </c>
      <c r="C532" s="4" t="s">
        <v>16</v>
      </c>
      <c r="D532" s="4" t="str">
        <f t="shared" si="48"/>
        <v>Toko Anton</v>
      </c>
      <c r="E532" s="4" t="s">
        <v>20</v>
      </c>
      <c r="F532" s="4" t="str">
        <f>VLOOKUP(E532,$O$12:Q542,2,0)</f>
        <v>Besi 5 Meter</v>
      </c>
      <c r="G532" s="11">
        <v>1446</v>
      </c>
      <c r="H532" s="6">
        <f>VLOOKUP(E532,$O$12:Q542,3,0)</f>
        <v>200000</v>
      </c>
      <c r="I532" s="6">
        <f t="shared" si="49"/>
        <v>289200000</v>
      </c>
      <c r="J532" s="12">
        <f t="shared" si="50"/>
        <v>57840000</v>
      </c>
      <c r="K532" s="6">
        <f t="shared" si="51"/>
        <v>231360000</v>
      </c>
      <c r="L532" s="6" t="str">
        <f t="shared" si="52"/>
        <v>Penjualan Massal</v>
      </c>
      <c r="M532" s="6" t="str">
        <f t="shared" si="53"/>
        <v>Truk</v>
      </c>
    </row>
    <row r="533" spans="1:13" x14ac:dyDescent="0.25">
      <c r="A533" s="4">
        <v>529</v>
      </c>
      <c r="B533" s="3">
        <v>43322</v>
      </c>
      <c r="C533" s="4" t="s">
        <v>12</v>
      </c>
      <c r="D533" s="4" t="str">
        <f t="shared" si="48"/>
        <v>Toko Nofri</v>
      </c>
      <c r="E533" s="4" t="s">
        <v>20</v>
      </c>
      <c r="F533" s="4" t="str">
        <f>VLOOKUP(E533,$O$12:Q543,2,0)</f>
        <v>Besi 5 Meter</v>
      </c>
      <c r="G533" s="11">
        <v>1980</v>
      </c>
      <c r="H533" s="6">
        <f>VLOOKUP(E533,$O$12:Q543,3,0)</f>
        <v>200000</v>
      </c>
      <c r="I533" s="6">
        <f t="shared" si="49"/>
        <v>396000000</v>
      </c>
      <c r="J533" s="12">
        <f t="shared" si="50"/>
        <v>79200000</v>
      </c>
      <c r="K533" s="6">
        <f t="shared" si="51"/>
        <v>316800000</v>
      </c>
      <c r="L533" s="6" t="str">
        <f t="shared" si="52"/>
        <v>Penjualan Massal</v>
      </c>
      <c r="M533" s="6" t="str">
        <f t="shared" si="53"/>
        <v>Truk</v>
      </c>
    </row>
    <row r="534" spans="1:13" x14ac:dyDescent="0.25">
      <c r="A534" s="4">
        <v>530</v>
      </c>
      <c r="B534" s="3">
        <v>43322</v>
      </c>
      <c r="C534" s="4" t="s">
        <v>12</v>
      </c>
      <c r="D534" s="4" t="str">
        <f t="shared" si="48"/>
        <v>Toko Nofri</v>
      </c>
      <c r="E534" s="4" t="s">
        <v>22</v>
      </c>
      <c r="F534" s="4" t="str">
        <f>VLOOKUP(E534,$O$12:Q544,2,0)</f>
        <v>Pipa 5 Meter</v>
      </c>
      <c r="G534" s="11">
        <v>1226</v>
      </c>
      <c r="H534" s="6">
        <f>VLOOKUP(E534,$O$12:Q544,3,0)</f>
        <v>100000</v>
      </c>
      <c r="I534" s="6">
        <f t="shared" si="49"/>
        <v>122600000</v>
      </c>
      <c r="J534" s="12">
        <f t="shared" si="50"/>
        <v>24520000</v>
      </c>
      <c r="K534" s="6">
        <f t="shared" si="51"/>
        <v>98080000</v>
      </c>
      <c r="L534" s="6" t="str">
        <f t="shared" si="52"/>
        <v>Penjualan Massal</v>
      </c>
      <c r="M534" s="6" t="str">
        <f t="shared" si="53"/>
        <v>Truk</v>
      </c>
    </row>
    <row r="535" spans="1:13" x14ac:dyDescent="0.25">
      <c r="A535" s="4">
        <v>531</v>
      </c>
      <c r="B535" s="3">
        <v>43322</v>
      </c>
      <c r="C535" s="4" t="s">
        <v>16</v>
      </c>
      <c r="D535" s="4" t="str">
        <f t="shared" si="48"/>
        <v>Toko Anton</v>
      </c>
      <c r="E535" s="4" t="s">
        <v>20</v>
      </c>
      <c r="F535" s="4" t="str">
        <f>VLOOKUP(E535,$O$12:Q545,2,0)</f>
        <v>Besi 5 Meter</v>
      </c>
      <c r="G535" s="11">
        <v>1165</v>
      </c>
      <c r="H535" s="6">
        <f>VLOOKUP(E535,$O$12:Q545,3,0)</f>
        <v>200000</v>
      </c>
      <c r="I535" s="6">
        <f t="shared" si="49"/>
        <v>233000000</v>
      </c>
      <c r="J535" s="12">
        <f t="shared" si="50"/>
        <v>46600000</v>
      </c>
      <c r="K535" s="6">
        <f t="shared" si="51"/>
        <v>186400000</v>
      </c>
      <c r="L535" s="6" t="str">
        <f t="shared" si="52"/>
        <v>Penjualan Massal</v>
      </c>
      <c r="M535" s="6" t="str">
        <f t="shared" si="53"/>
        <v>Truk</v>
      </c>
    </row>
    <row r="536" spans="1:13" x14ac:dyDescent="0.25">
      <c r="A536" s="4">
        <v>532</v>
      </c>
      <c r="B536" s="3">
        <v>43322</v>
      </c>
      <c r="C536" s="4" t="s">
        <v>12</v>
      </c>
      <c r="D536" s="4" t="str">
        <f t="shared" si="48"/>
        <v>Toko Nofri</v>
      </c>
      <c r="E536" s="4" t="s">
        <v>23</v>
      </c>
      <c r="F536" s="4" t="str">
        <f>VLOOKUP(E536,$O$12:Q546,2,0)</f>
        <v>Pipa 10 Meter</v>
      </c>
      <c r="G536" s="11">
        <v>840</v>
      </c>
      <c r="H536" s="6">
        <f>VLOOKUP(E536,$O$12:Q546,3,0)</f>
        <v>185000</v>
      </c>
      <c r="I536" s="6">
        <f t="shared" si="49"/>
        <v>155400000</v>
      </c>
      <c r="J536" s="12">
        <f t="shared" si="50"/>
        <v>31080000</v>
      </c>
      <c r="K536" s="6">
        <f t="shared" si="51"/>
        <v>124320000</v>
      </c>
      <c r="L536" s="6" t="str">
        <f t="shared" si="52"/>
        <v>Penjualan Massal</v>
      </c>
      <c r="M536" s="6" t="str">
        <f t="shared" si="53"/>
        <v>Truk</v>
      </c>
    </row>
    <row r="537" spans="1:13" x14ac:dyDescent="0.25">
      <c r="A537" s="4">
        <v>533</v>
      </c>
      <c r="B537" s="3">
        <v>43322</v>
      </c>
      <c r="C537" s="4" t="s">
        <v>13</v>
      </c>
      <c r="D537" s="4" t="str">
        <f t="shared" si="48"/>
        <v>Toko Central</v>
      </c>
      <c r="E537" s="4" t="s">
        <v>22</v>
      </c>
      <c r="F537" s="4" t="str">
        <f>VLOOKUP(E537,$O$12:Q547,2,0)</f>
        <v>Pipa 5 Meter</v>
      </c>
      <c r="G537" s="11">
        <v>677</v>
      </c>
      <c r="H537" s="6">
        <f>VLOOKUP(E537,$O$12:Q547,3,0)</f>
        <v>100000</v>
      </c>
      <c r="I537" s="6">
        <f t="shared" si="49"/>
        <v>67700000</v>
      </c>
      <c r="J537" s="12">
        <f t="shared" si="50"/>
        <v>13540000</v>
      </c>
      <c r="K537" s="6">
        <f t="shared" si="51"/>
        <v>54160000</v>
      </c>
      <c r="L537" s="6" t="str">
        <f t="shared" si="52"/>
        <v>Penjualan Massal</v>
      </c>
      <c r="M537" s="6" t="str">
        <f t="shared" si="53"/>
        <v>Truk</v>
      </c>
    </row>
    <row r="538" spans="1:13" x14ac:dyDescent="0.25">
      <c r="A538" s="4">
        <v>534</v>
      </c>
      <c r="B538" s="3">
        <v>43322</v>
      </c>
      <c r="C538" s="4" t="s">
        <v>12</v>
      </c>
      <c r="D538" s="4" t="str">
        <f t="shared" si="48"/>
        <v>Toko Nofri</v>
      </c>
      <c r="E538" s="4" t="s">
        <v>22</v>
      </c>
      <c r="F538" s="4" t="str">
        <f>VLOOKUP(E538,$O$12:Q548,2,0)</f>
        <v>Pipa 5 Meter</v>
      </c>
      <c r="G538" s="11">
        <v>1763</v>
      </c>
      <c r="H538" s="6">
        <f>VLOOKUP(E538,$O$12:Q548,3,0)</f>
        <v>100000</v>
      </c>
      <c r="I538" s="6">
        <f t="shared" si="49"/>
        <v>176300000</v>
      </c>
      <c r="J538" s="12">
        <f t="shared" si="50"/>
        <v>35260000</v>
      </c>
      <c r="K538" s="6">
        <f t="shared" si="51"/>
        <v>141040000</v>
      </c>
      <c r="L538" s="6" t="str">
        <f t="shared" si="52"/>
        <v>Penjualan Massal</v>
      </c>
      <c r="M538" s="6" t="str">
        <f t="shared" si="53"/>
        <v>Truk</v>
      </c>
    </row>
    <row r="539" spans="1:13" x14ac:dyDescent="0.25">
      <c r="A539" s="4">
        <v>535</v>
      </c>
      <c r="B539" s="3">
        <v>43322</v>
      </c>
      <c r="C539" s="4" t="s">
        <v>16</v>
      </c>
      <c r="D539" s="4" t="str">
        <f t="shared" si="48"/>
        <v>Toko Anton</v>
      </c>
      <c r="E539" s="4" t="s">
        <v>23</v>
      </c>
      <c r="F539" s="4" t="str">
        <f>VLOOKUP(E539,$O$12:Q549,2,0)</f>
        <v>Pipa 10 Meter</v>
      </c>
      <c r="G539" s="11">
        <v>136</v>
      </c>
      <c r="H539" s="6">
        <f>VLOOKUP(E539,$O$12:Q549,3,0)</f>
        <v>185000</v>
      </c>
      <c r="I539" s="6">
        <f t="shared" si="49"/>
        <v>25160000</v>
      </c>
      <c r="J539" s="12">
        <f t="shared" si="50"/>
        <v>0</v>
      </c>
      <c r="K539" s="6">
        <f t="shared" si="51"/>
        <v>25160000</v>
      </c>
      <c r="L539" s="6" t="str">
        <f t="shared" si="52"/>
        <v>Penjualan Biasa</v>
      </c>
      <c r="M539" s="6" t="str">
        <f t="shared" si="53"/>
        <v>Mobil Biasa</v>
      </c>
    </row>
    <row r="540" spans="1:13" x14ac:dyDescent="0.25">
      <c r="A540" s="4">
        <v>536</v>
      </c>
      <c r="B540" s="3">
        <v>43322</v>
      </c>
      <c r="C540" s="4" t="s">
        <v>13</v>
      </c>
      <c r="D540" s="4" t="str">
        <f t="shared" si="48"/>
        <v>Toko Central</v>
      </c>
      <c r="E540" s="4" t="s">
        <v>22</v>
      </c>
      <c r="F540" s="4" t="str">
        <f>VLOOKUP(E540,$O$12:Q550,2,0)</f>
        <v>Pipa 5 Meter</v>
      </c>
      <c r="G540" s="11">
        <v>85</v>
      </c>
      <c r="H540" s="6">
        <f>VLOOKUP(E540,$O$12:Q550,3,0)</f>
        <v>100000</v>
      </c>
      <c r="I540" s="6">
        <f t="shared" si="49"/>
        <v>8500000</v>
      </c>
      <c r="J540" s="12">
        <f t="shared" si="50"/>
        <v>0</v>
      </c>
      <c r="K540" s="6">
        <f t="shared" si="51"/>
        <v>8500000</v>
      </c>
      <c r="L540" s="6" t="str">
        <f t="shared" si="52"/>
        <v>Penjualan Biasa</v>
      </c>
      <c r="M540" s="6" t="str">
        <f t="shared" si="53"/>
        <v>Mobil Biasa</v>
      </c>
    </row>
    <row r="541" spans="1:13" x14ac:dyDescent="0.25">
      <c r="A541" s="4">
        <v>537</v>
      </c>
      <c r="B541" s="3">
        <v>43322</v>
      </c>
      <c r="C541" s="4" t="s">
        <v>13</v>
      </c>
      <c r="D541" s="4" t="str">
        <f t="shared" si="48"/>
        <v>Toko Central</v>
      </c>
      <c r="E541" s="4" t="s">
        <v>22</v>
      </c>
      <c r="F541" s="4" t="str">
        <f>VLOOKUP(E541,$O$12:Q551,2,0)</f>
        <v>Pipa 5 Meter</v>
      </c>
      <c r="G541" s="11">
        <v>1138</v>
      </c>
      <c r="H541" s="6">
        <f>VLOOKUP(E541,$O$12:Q551,3,0)</f>
        <v>100000</v>
      </c>
      <c r="I541" s="6">
        <f t="shared" si="49"/>
        <v>113800000</v>
      </c>
      <c r="J541" s="12">
        <f t="shared" si="50"/>
        <v>22760000</v>
      </c>
      <c r="K541" s="6">
        <f t="shared" si="51"/>
        <v>91040000</v>
      </c>
      <c r="L541" s="6" t="str">
        <f t="shared" si="52"/>
        <v>Penjualan Massal</v>
      </c>
      <c r="M541" s="6" t="str">
        <f t="shared" si="53"/>
        <v>Truk</v>
      </c>
    </row>
    <row r="542" spans="1:13" x14ac:dyDescent="0.25">
      <c r="A542" s="4">
        <v>538</v>
      </c>
      <c r="B542" s="3">
        <v>43322</v>
      </c>
      <c r="C542" s="4" t="s">
        <v>16</v>
      </c>
      <c r="D542" s="4" t="str">
        <f t="shared" si="48"/>
        <v>Toko Anton</v>
      </c>
      <c r="E542" s="4" t="s">
        <v>21</v>
      </c>
      <c r="F542" s="4" t="str">
        <f>VLOOKUP(E542,$O$12:Q552,2,0)</f>
        <v>Besi 10 Meter</v>
      </c>
      <c r="G542" s="11">
        <v>1057</v>
      </c>
      <c r="H542" s="6">
        <f>VLOOKUP(E542,$O$12:Q552,3,0)</f>
        <v>375000</v>
      </c>
      <c r="I542" s="6">
        <f t="shared" si="49"/>
        <v>396375000</v>
      </c>
      <c r="J542" s="12">
        <f t="shared" si="50"/>
        <v>79275000</v>
      </c>
      <c r="K542" s="6">
        <f t="shared" si="51"/>
        <v>317100000</v>
      </c>
      <c r="L542" s="6" t="str">
        <f t="shared" si="52"/>
        <v>Penjualan Massal</v>
      </c>
      <c r="M542" s="6" t="str">
        <f t="shared" si="53"/>
        <v>Truk</v>
      </c>
    </row>
    <row r="543" spans="1:13" x14ac:dyDescent="0.25">
      <c r="A543" s="4">
        <v>539</v>
      </c>
      <c r="B543" s="3">
        <v>43322</v>
      </c>
      <c r="C543" s="4" t="s">
        <v>12</v>
      </c>
      <c r="D543" s="4" t="str">
        <f t="shared" si="48"/>
        <v>Toko Nofri</v>
      </c>
      <c r="E543" s="4" t="s">
        <v>21</v>
      </c>
      <c r="F543" s="4" t="str">
        <f>VLOOKUP(E543,$O$12:Q553,2,0)</f>
        <v>Besi 10 Meter</v>
      </c>
      <c r="G543" s="11">
        <v>308</v>
      </c>
      <c r="H543" s="6">
        <f>VLOOKUP(E543,$O$12:Q553,3,0)</f>
        <v>375000</v>
      </c>
      <c r="I543" s="6">
        <f t="shared" si="49"/>
        <v>115500000</v>
      </c>
      <c r="J543" s="12">
        <f t="shared" si="50"/>
        <v>11550000</v>
      </c>
      <c r="K543" s="6">
        <f t="shared" si="51"/>
        <v>103950000</v>
      </c>
      <c r="L543" s="6" t="str">
        <f t="shared" si="52"/>
        <v>Penjualan Massal</v>
      </c>
      <c r="M543" s="6" t="str">
        <f t="shared" si="53"/>
        <v>Truk</v>
      </c>
    </row>
    <row r="544" spans="1:13" x14ac:dyDescent="0.25">
      <c r="A544" s="4">
        <v>540</v>
      </c>
      <c r="B544" s="3">
        <v>43322</v>
      </c>
      <c r="C544" s="4" t="s">
        <v>16</v>
      </c>
      <c r="D544" s="4" t="str">
        <f t="shared" si="48"/>
        <v>Toko Anton</v>
      </c>
      <c r="E544" s="4" t="s">
        <v>23</v>
      </c>
      <c r="F544" s="4" t="str">
        <f>VLOOKUP(E544,$O$12:Q554,2,0)</f>
        <v>Pipa 10 Meter</v>
      </c>
      <c r="G544" s="11">
        <v>476</v>
      </c>
      <c r="H544" s="6">
        <f>VLOOKUP(E544,$O$12:Q554,3,0)</f>
        <v>185000</v>
      </c>
      <c r="I544" s="6">
        <f t="shared" si="49"/>
        <v>88060000</v>
      </c>
      <c r="J544" s="12">
        <f t="shared" si="50"/>
        <v>8806000</v>
      </c>
      <c r="K544" s="6">
        <f t="shared" si="51"/>
        <v>79254000</v>
      </c>
      <c r="L544" s="6" t="str">
        <f t="shared" si="52"/>
        <v>Penjualan Massal</v>
      </c>
      <c r="M544" s="6" t="str">
        <f t="shared" si="53"/>
        <v>Truk</v>
      </c>
    </row>
    <row r="545" spans="1:13" x14ac:dyDescent="0.25">
      <c r="A545" s="4">
        <v>541</v>
      </c>
      <c r="B545" s="3">
        <v>43322</v>
      </c>
      <c r="C545" s="4" t="s">
        <v>12</v>
      </c>
      <c r="D545" s="4" t="str">
        <f t="shared" si="48"/>
        <v>Toko Nofri</v>
      </c>
      <c r="E545" s="4" t="s">
        <v>20</v>
      </c>
      <c r="F545" s="4" t="str">
        <f>VLOOKUP(E545,$O$12:Q555,2,0)</f>
        <v>Besi 5 Meter</v>
      </c>
      <c r="G545" s="11">
        <v>983</v>
      </c>
      <c r="H545" s="6">
        <f>VLOOKUP(E545,$O$12:Q555,3,0)</f>
        <v>200000</v>
      </c>
      <c r="I545" s="6">
        <f t="shared" si="49"/>
        <v>196600000</v>
      </c>
      <c r="J545" s="12">
        <f t="shared" si="50"/>
        <v>39320000</v>
      </c>
      <c r="K545" s="6">
        <f t="shared" si="51"/>
        <v>157280000</v>
      </c>
      <c r="L545" s="6" t="str">
        <f t="shared" si="52"/>
        <v>Penjualan Massal</v>
      </c>
      <c r="M545" s="6" t="str">
        <f t="shared" si="53"/>
        <v>Truk</v>
      </c>
    </row>
    <row r="546" spans="1:13" x14ac:dyDescent="0.25">
      <c r="A546" s="4">
        <v>542</v>
      </c>
      <c r="B546" s="3">
        <v>43322</v>
      </c>
      <c r="C546" s="4" t="s">
        <v>13</v>
      </c>
      <c r="D546" s="4" t="str">
        <f t="shared" si="48"/>
        <v>Toko Central</v>
      </c>
      <c r="E546" s="4" t="s">
        <v>22</v>
      </c>
      <c r="F546" s="4" t="str">
        <f>VLOOKUP(E546,$O$12:Q556,2,0)</f>
        <v>Pipa 5 Meter</v>
      </c>
      <c r="G546" s="11">
        <v>70</v>
      </c>
      <c r="H546" s="6">
        <f>VLOOKUP(E546,$O$12:Q556,3,0)</f>
        <v>100000</v>
      </c>
      <c r="I546" s="6">
        <f t="shared" si="49"/>
        <v>7000000</v>
      </c>
      <c r="J546" s="12">
        <f t="shared" si="50"/>
        <v>0</v>
      </c>
      <c r="K546" s="6">
        <f t="shared" si="51"/>
        <v>7000000</v>
      </c>
      <c r="L546" s="6" t="str">
        <f t="shared" si="52"/>
        <v>Penjualan Biasa</v>
      </c>
      <c r="M546" s="6" t="str">
        <f t="shared" si="53"/>
        <v>Mobil Biasa</v>
      </c>
    </row>
    <row r="547" spans="1:13" x14ac:dyDescent="0.25">
      <c r="A547" s="4">
        <v>543</v>
      </c>
      <c r="B547" s="3">
        <v>43322</v>
      </c>
      <c r="C547" s="4" t="s">
        <v>16</v>
      </c>
      <c r="D547" s="4" t="str">
        <f t="shared" si="48"/>
        <v>Toko Anton</v>
      </c>
      <c r="E547" s="4" t="s">
        <v>20</v>
      </c>
      <c r="F547" s="4" t="str">
        <f>VLOOKUP(E547,$O$12:Q557,2,0)</f>
        <v>Besi 5 Meter</v>
      </c>
      <c r="G547" s="11">
        <v>1528</v>
      </c>
      <c r="H547" s="6">
        <f>VLOOKUP(E547,$O$12:Q557,3,0)</f>
        <v>200000</v>
      </c>
      <c r="I547" s="6">
        <f t="shared" si="49"/>
        <v>305600000</v>
      </c>
      <c r="J547" s="12">
        <f t="shared" si="50"/>
        <v>61120000</v>
      </c>
      <c r="K547" s="6">
        <f t="shared" si="51"/>
        <v>244480000</v>
      </c>
      <c r="L547" s="6" t="str">
        <f t="shared" si="52"/>
        <v>Penjualan Massal</v>
      </c>
      <c r="M547" s="6" t="str">
        <f t="shared" si="53"/>
        <v>Truk</v>
      </c>
    </row>
    <row r="548" spans="1:13" x14ac:dyDescent="0.25">
      <c r="A548" s="4">
        <v>544</v>
      </c>
      <c r="B548" s="3">
        <v>43322</v>
      </c>
      <c r="C548" s="4" t="s">
        <v>12</v>
      </c>
      <c r="D548" s="4" t="str">
        <f t="shared" si="48"/>
        <v>Toko Nofri</v>
      </c>
      <c r="E548" s="4" t="s">
        <v>21</v>
      </c>
      <c r="F548" s="4" t="str">
        <f>VLOOKUP(E548,$O$12:Q558,2,0)</f>
        <v>Besi 10 Meter</v>
      </c>
      <c r="G548" s="11">
        <v>1397</v>
      </c>
      <c r="H548" s="6">
        <f>VLOOKUP(E548,$O$12:Q558,3,0)</f>
        <v>375000</v>
      </c>
      <c r="I548" s="6">
        <f t="shared" si="49"/>
        <v>523875000</v>
      </c>
      <c r="J548" s="12">
        <f t="shared" si="50"/>
        <v>104775000</v>
      </c>
      <c r="K548" s="6">
        <f t="shared" si="51"/>
        <v>419100000</v>
      </c>
      <c r="L548" s="6" t="str">
        <f t="shared" si="52"/>
        <v>Penjualan Massal</v>
      </c>
      <c r="M548" s="6" t="str">
        <f t="shared" si="53"/>
        <v>Truk</v>
      </c>
    </row>
    <row r="549" spans="1:13" x14ac:dyDescent="0.25">
      <c r="A549" s="4">
        <v>545</v>
      </c>
      <c r="B549" s="3">
        <v>43322</v>
      </c>
      <c r="C549" s="4" t="s">
        <v>12</v>
      </c>
      <c r="D549" s="4" t="str">
        <f t="shared" si="48"/>
        <v>Toko Nofri</v>
      </c>
      <c r="E549" s="4" t="s">
        <v>22</v>
      </c>
      <c r="F549" s="4" t="str">
        <f>VLOOKUP(E549,$O$12:Q559,2,0)</f>
        <v>Pipa 5 Meter</v>
      </c>
      <c r="G549" s="11">
        <v>640</v>
      </c>
      <c r="H549" s="6">
        <f>VLOOKUP(E549,$O$12:Q559,3,0)</f>
        <v>100000</v>
      </c>
      <c r="I549" s="6">
        <f t="shared" si="49"/>
        <v>64000000</v>
      </c>
      <c r="J549" s="12">
        <f t="shared" si="50"/>
        <v>12800000</v>
      </c>
      <c r="K549" s="6">
        <f t="shared" si="51"/>
        <v>51200000</v>
      </c>
      <c r="L549" s="6" t="str">
        <f t="shared" si="52"/>
        <v>Penjualan Massal</v>
      </c>
      <c r="M549" s="6" t="str">
        <f t="shared" si="53"/>
        <v>Truk</v>
      </c>
    </row>
    <row r="550" spans="1:13" x14ac:dyDescent="0.25">
      <c r="A550" s="4">
        <v>546</v>
      </c>
      <c r="B550" s="3">
        <v>43322</v>
      </c>
      <c r="C550" s="4" t="s">
        <v>16</v>
      </c>
      <c r="D550" s="4" t="str">
        <f t="shared" si="48"/>
        <v>Toko Anton</v>
      </c>
      <c r="E550" s="4" t="s">
        <v>20</v>
      </c>
      <c r="F550" s="4" t="str">
        <f>VLOOKUP(E550,$O$12:Q560,2,0)</f>
        <v>Besi 5 Meter</v>
      </c>
      <c r="G550" s="11">
        <v>918</v>
      </c>
      <c r="H550" s="6">
        <f>VLOOKUP(E550,$O$12:Q560,3,0)</f>
        <v>200000</v>
      </c>
      <c r="I550" s="6">
        <f t="shared" si="49"/>
        <v>183600000</v>
      </c>
      <c r="J550" s="12">
        <f t="shared" si="50"/>
        <v>36720000</v>
      </c>
      <c r="K550" s="6">
        <f t="shared" si="51"/>
        <v>146880000</v>
      </c>
      <c r="L550" s="6" t="str">
        <f t="shared" si="52"/>
        <v>Penjualan Massal</v>
      </c>
      <c r="M550" s="6" t="str">
        <f t="shared" si="53"/>
        <v>Truk</v>
      </c>
    </row>
    <row r="551" spans="1:13" x14ac:dyDescent="0.25">
      <c r="A551" s="4">
        <v>547</v>
      </c>
      <c r="B551" s="3">
        <v>43322</v>
      </c>
      <c r="C551" s="4" t="s">
        <v>12</v>
      </c>
      <c r="D551" s="4" t="str">
        <f t="shared" si="48"/>
        <v>Toko Nofri</v>
      </c>
      <c r="E551" s="4" t="s">
        <v>20</v>
      </c>
      <c r="F551" s="4" t="str">
        <f>VLOOKUP(E551,$O$12:Q561,2,0)</f>
        <v>Besi 5 Meter</v>
      </c>
      <c r="G551" s="11">
        <v>1758</v>
      </c>
      <c r="H551" s="6">
        <f>VLOOKUP(E551,$O$12:Q561,3,0)</f>
        <v>200000</v>
      </c>
      <c r="I551" s="6">
        <f t="shared" si="49"/>
        <v>351600000</v>
      </c>
      <c r="J551" s="12">
        <f t="shared" si="50"/>
        <v>70320000</v>
      </c>
      <c r="K551" s="6">
        <f t="shared" si="51"/>
        <v>281280000</v>
      </c>
      <c r="L551" s="6" t="str">
        <f t="shared" si="52"/>
        <v>Penjualan Massal</v>
      </c>
      <c r="M551" s="6" t="str">
        <f t="shared" si="53"/>
        <v>Truk</v>
      </c>
    </row>
    <row r="552" spans="1:13" x14ac:dyDescent="0.25">
      <c r="A552" s="4">
        <v>548</v>
      </c>
      <c r="B552" s="3">
        <v>43322</v>
      </c>
      <c r="C552" s="4" t="s">
        <v>13</v>
      </c>
      <c r="D552" s="4" t="str">
        <f t="shared" si="48"/>
        <v>Toko Central</v>
      </c>
      <c r="E552" s="4" t="s">
        <v>22</v>
      </c>
      <c r="F552" s="4" t="str">
        <f>VLOOKUP(E552,$O$12:Q562,2,0)</f>
        <v>Pipa 5 Meter</v>
      </c>
      <c r="G552" s="11">
        <v>1167</v>
      </c>
      <c r="H552" s="6">
        <f>VLOOKUP(E552,$O$12:Q562,3,0)</f>
        <v>100000</v>
      </c>
      <c r="I552" s="6">
        <f t="shared" si="49"/>
        <v>116700000</v>
      </c>
      <c r="J552" s="12">
        <f t="shared" si="50"/>
        <v>23340000</v>
      </c>
      <c r="K552" s="6">
        <f t="shared" si="51"/>
        <v>93360000</v>
      </c>
      <c r="L552" s="6" t="str">
        <f t="shared" si="52"/>
        <v>Penjualan Massal</v>
      </c>
      <c r="M552" s="6" t="str">
        <f t="shared" si="53"/>
        <v>Truk</v>
      </c>
    </row>
    <row r="553" spans="1:13" x14ac:dyDescent="0.25">
      <c r="A553" s="4">
        <v>549</v>
      </c>
      <c r="B553" s="3">
        <v>43322</v>
      </c>
      <c r="C553" s="4" t="s">
        <v>12</v>
      </c>
      <c r="D553" s="4" t="str">
        <f t="shared" si="48"/>
        <v>Toko Nofri</v>
      </c>
      <c r="E553" s="4" t="s">
        <v>23</v>
      </c>
      <c r="F553" s="4" t="str">
        <f>VLOOKUP(E553,$O$12:Q563,2,0)</f>
        <v>Pipa 10 Meter</v>
      </c>
      <c r="G553" s="11">
        <v>265</v>
      </c>
      <c r="H553" s="6">
        <f>VLOOKUP(E553,$O$12:Q563,3,0)</f>
        <v>185000</v>
      </c>
      <c r="I553" s="6">
        <f t="shared" si="49"/>
        <v>49025000</v>
      </c>
      <c r="J553" s="12">
        <f t="shared" si="50"/>
        <v>4902500</v>
      </c>
      <c r="K553" s="6">
        <f t="shared" si="51"/>
        <v>44122500</v>
      </c>
      <c r="L553" s="6" t="str">
        <f t="shared" si="52"/>
        <v>Penjualan Besar</v>
      </c>
      <c r="M553" s="6" t="str">
        <f t="shared" si="53"/>
        <v>Truk Kecil</v>
      </c>
    </row>
    <row r="554" spans="1:13" x14ac:dyDescent="0.25">
      <c r="A554" s="4">
        <v>550</v>
      </c>
      <c r="B554" s="3">
        <v>43322</v>
      </c>
      <c r="C554" s="4" t="s">
        <v>16</v>
      </c>
      <c r="D554" s="4" t="str">
        <f t="shared" si="48"/>
        <v>Toko Anton</v>
      </c>
      <c r="E554" s="4" t="s">
        <v>20</v>
      </c>
      <c r="F554" s="4" t="str">
        <f>VLOOKUP(E554,$O$12:Q564,2,0)</f>
        <v>Besi 5 Meter</v>
      </c>
      <c r="G554" s="11">
        <v>775</v>
      </c>
      <c r="H554" s="6">
        <f>VLOOKUP(E554,$O$12:Q564,3,0)</f>
        <v>200000</v>
      </c>
      <c r="I554" s="6">
        <f t="shared" si="49"/>
        <v>155000000</v>
      </c>
      <c r="J554" s="12">
        <f t="shared" si="50"/>
        <v>31000000</v>
      </c>
      <c r="K554" s="6">
        <f t="shared" si="51"/>
        <v>124000000</v>
      </c>
      <c r="L554" s="6" t="str">
        <f t="shared" si="52"/>
        <v>Penjualan Massal</v>
      </c>
      <c r="M554" s="6" t="str">
        <f t="shared" si="53"/>
        <v>Truk</v>
      </c>
    </row>
    <row r="555" spans="1:13" x14ac:dyDescent="0.25">
      <c r="A555" s="4">
        <v>551</v>
      </c>
      <c r="B555" s="3">
        <v>43322</v>
      </c>
      <c r="C555" s="4" t="s">
        <v>13</v>
      </c>
      <c r="D555" s="4" t="str">
        <f t="shared" si="48"/>
        <v>Toko Central</v>
      </c>
      <c r="E555" s="4" t="s">
        <v>22</v>
      </c>
      <c r="F555" s="4" t="str">
        <f>VLOOKUP(E555,$O$12:Q565,2,0)</f>
        <v>Pipa 5 Meter</v>
      </c>
      <c r="G555" s="11">
        <v>1257</v>
      </c>
      <c r="H555" s="6">
        <f>VLOOKUP(E555,$O$12:Q565,3,0)</f>
        <v>100000</v>
      </c>
      <c r="I555" s="6">
        <f t="shared" si="49"/>
        <v>125700000</v>
      </c>
      <c r="J555" s="12">
        <f t="shared" si="50"/>
        <v>25140000</v>
      </c>
      <c r="K555" s="6">
        <f t="shared" si="51"/>
        <v>100560000</v>
      </c>
      <c r="L555" s="6" t="str">
        <f t="shared" si="52"/>
        <v>Penjualan Massal</v>
      </c>
      <c r="M555" s="6" t="str">
        <f t="shared" si="53"/>
        <v>Truk</v>
      </c>
    </row>
    <row r="556" spans="1:13" x14ac:dyDescent="0.25">
      <c r="A556" s="4">
        <v>552</v>
      </c>
      <c r="B556" s="3">
        <v>43322</v>
      </c>
      <c r="C556" s="4" t="s">
        <v>13</v>
      </c>
      <c r="D556" s="4" t="str">
        <f t="shared" si="48"/>
        <v>Toko Central</v>
      </c>
      <c r="E556" s="4" t="s">
        <v>22</v>
      </c>
      <c r="F556" s="4" t="str">
        <f>VLOOKUP(E556,$O$12:Q566,2,0)</f>
        <v>Pipa 5 Meter</v>
      </c>
      <c r="G556" s="11">
        <v>1578</v>
      </c>
      <c r="H556" s="6">
        <f>VLOOKUP(E556,$O$12:Q566,3,0)</f>
        <v>100000</v>
      </c>
      <c r="I556" s="6">
        <f t="shared" si="49"/>
        <v>157800000</v>
      </c>
      <c r="J556" s="12">
        <f t="shared" si="50"/>
        <v>31560000</v>
      </c>
      <c r="K556" s="6">
        <f t="shared" si="51"/>
        <v>126240000</v>
      </c>
      <c r="L556" s="6" t="str">
        <f t="shared" si="52"/>
        <v>Penjualan Massal</v>
      </c>
      <c r="M556" s="6" t="str">
        <f t="shared" si="53"/>
        <v>Truk</v>
      </c>
    </row>
    <row r="557" spans="1:13" x14ac:dyDescent="0.25">
      <c r="A557" s="4">
        <v>553</v>
      </c>
      <c r="B557" s="3">
        <v>43322</v>
      </c>
      <c r="C557" s="4" t="s">
        <v>16</v>
      </c>
      <c r="D557" s="4" t="str">
        <f t="shared" si="48"/>
        <v>Toko Anton</v>
      </c>
      <c r="E557" s="4" t="s">
        <v>23</v>
      </c>
      <c r="F557" s="4" t="str">
        <f>VLOOKUP(E557,$O$12:Q567,2,0)</f>
        <v>Pipa 10 Meter</v>
      </c>
      <c r="G557" s="11">
        <v>1505</v>
      </c>
      <c r="H557" s="6">
        <f>VLOOKUP(E557,$O$12:Q567,3,0)</f>
        <v>185000</v>
      </c>
      <c r="I557" s="6">
        <f t="shared" si="49"/>
        <v>278425000</v>
      </c>
      <c r="J557" s="12">
        <f t="shared" si="50"/>
        <v>55685000</v>
      </c>
      <c r="K557" s="6">
        <f t="shared" si="51"/>
        <v>222740000</v>
      </c>
      <c r="L557" s="6" t="str">
        <f t="shared" si="52"/>
        <v>Penjualan Massal</v>
      </c>
      <c r="M557" s="6" t="str">
        <f t="shared" si="53"/>
        <v>Truk</v>
      </c>
    </row>
    <row r="558" spans="1:13" x14ac:dyDescent="0.25">
      <c r="A558" s="4">
        <v>554</v>
      </c>
      <c r="B558" s="3">
        <v>43322</v>
      </c>
      <c r="C558" s="4" t="s">
        <v>12</v>
      </c>
      <c r="D558" s="4" t="str">
        <f t="shared" si="48"/>
        <v>Toko Nofri</v>
      </c>
      <c r="E558" s="4" t="s">
        <v>23</v>
      </c>
      <c r="F558" s="4" t="str">
        <f>VLOOKUP(E558,$O$12:Q568,2,0)</f>
        <v>Pipa 10 Meter</v>
      </c>
      <c r="G558" s="11">
        <v>377</v>
      </c>
      <c r="H558" s="6">
        <f>VLOOKUP(E558,$O$12:Q568,3,0)</f>
        <v>185000</v>
      </c>
      <c r="I558" s="6">
        <f t="shared" si="49"/>
        <v>69745000</v>
      </c>
      <c r="J558" s="12">
        <f t="shared" si="50"/>
        <v>6974500</v>
      </c>
      <c r="K558" s="6">
        <f t="shared" si="51"/>
        <v>62770500</v>
      </c>
      <c r="L558" s="6" t="str">
        <f t="shared" si="52"/>
        <v>Penjualan Massal</v>
      </c>
      <c r="M558" s="6" t="str">
        <f t="shared" si="53"/>
        <v>Truk</v>
      </c>
    </row>
    <row r="559" spans="1:13" x14ac:dyDescent="0.25">
      <c r="A559" s="4">
        <v>555</v>
      </c>
      <c r="B559" s="3">
        <v>43322</v>
      </c>
      <c r="C559" s="4" t="s">
        <v>16</v>
      </c>
      <c r="D559" s="4" t="str">
        <f t="shared" si="48"/>
        <v>Toko Anton</v>
      </c>
      <c r="E559" s="4" t="s">
        <v>21</v>
      </c>
      <c r="F559" s="4" t="str">
        <f>VLOOKUP(E559,$O$12:Q569,2,0)</f>
        <v>Besi 10 Meter</v>
      </c>
      <c r="G559" s="11">
        <v>1394</v>
      </c>
      <c r="H559" s="6">
        <f>VLOOKUP(E559,$O$12:Q569,3,0)</f>
        <v>375000</v>
      </c>
      <c r="I559" s="6">
        <f t="shared" si="49"/>
        <v>522750000</v>
      </c>
      <c r="J559" s="12">
        <f t="shared" si="50"/>
        <v>104550000</v>
      </c>
      <c r="K559" s="6">
        <f t="shared" si="51"/>
        <v>418200000</v>
      </c>
      <c r="L559" s="6" t="str">
        <f t="shared" si="52"/>
        <v>Penjualan Massal</v>
      </c>
      <c r="M559" s="6" t="str">
        <f t="shared" si="53"/>
        <v>Truk</v>
      </c>
    </row>
    <row r="560" spans="1:13" x14ac:dyDescent="0.25">
      <c r="A560" s="4">
        <v>556</v>
      </c>
      <c r="B560" s="3">
        <v>43322</v>
      </c>
      <c r="C560" s="4" t="s">
        <v>12</v>
      </c>
      <c r="D560" s="4" t="str">
        <f t="shared" si="48"/>
        <v>Toko Nofri</v>
      </c>
      <c r="E560" s="4" t="s">
        <v>20</v>
      </c>
      <c r="F560" s="4" t="str">
        <f>VLOOKUP(E560,$O$12:Q570,2,0)</f>
        <v>Besi 5 Meter</v>
      </c>
      <c r="G560" s="11">
        <v>1988</v>
      </c>
      <c r="H560" s="6">
        <f>VLOOKUP(E560,$O$12:Q570,3,0)</f>
        <v>200000</v>
      </c>
      <c r="I560" s="6">
        <f t="shared" si="49"/>
        <v>397600000</v>
      </c>
      <c r="J560" s="12">
        <f t="shared" si="50"/>
        <v>79520000</v>
      </c>
      <c r="K560" s="6">
        <f t="shared" si="51"/>
        <v>318080000</v>
      </c>
      <c r="L560" s="6" t="str">
        <f t="shared" si="52"/>
        <v>Penjualan Massal</v>
      </c>
      <c r="M560" s="6" t="str">
        <f t="shared" si="53"/>
        <v>Truk</v>
      </c>
    </row>
    <row r="561" spans="1:13" x14ac:dyDescent="0.25">
      <c r="A561" s="4">
        <v>557</v>
      </c>
      <c r="B561" s="3">
        <v>43322</v>
      </c>
      <c r="C561" s="4" t="s">
        <v>13</v>
      </c>
      <c r="D561" s="4" t="str">
        <f t="shared" si="48"/>
        <v>Toko Central</v>
      </c>
      <c r="E561" s="4" t="s">
        <v>23</v>
      </c>
      <c r="F561" s="4" t="str">
        <f>VLOOKUP(E561,$O$12:Q571,2,0)</f>
        <v>Pipa 10 Meter</v>
      </c>
      <c r="G561" s="11">
        <v>94</v>
      </c>
      <c r="H561" s="6">
        <f>VLOOKUP(E561,$O$12:Q571,3,0)</f>
        <v>185000</v>
      </c>
      <c r="I561" s="6">
        <f t="shared" si="49"/>
        <v>17390000</v>
      </c>
      <c r="J561" s="12">
        <f t="shared" si="50"/>
        <v>0</v>
      </c>
      <c r="K561" s="6">
        <f t="shared" si="51"/>
        <v>17390000</v>
      </c>
      <c r="L561" s="6" t="str">
        <f t="shared" si="52"/>
        <v>Penjualan Biasa</v>
      </c>
      <c r="M561" s="6" t="str">
        <f t="shared" si="53"/>
        <v>Mobil Biasa</v>
      </c>
    </row>
    <row r="562" spans="1:13" x14ac:dyDescent="0.25">
      <c r="A562" s="4">
        <v>558</v>
      </c>
      <c r="B562" s="3">
        <v>43322</v>
      </c>
      <c r="C562" s="4" t="s">
        <v>16</v>
      </c>
      <c r="D562" s="4" t="str">
        <f t="shared" si="48"/>
        <v>Toko Anton</v>
      </c>
      <c r="E562" s="4" t="s">
        <v>22</v>
      </c>
      <c r="F562" s="4" t="str">
        <f>VLOOKUP(E562,$O$12:Q572,2,0)</f>
        <v>Pipa 5 Meter</v>
      </c>
      <c r="G562" s="11">
        <v>629</v>
      </c>
      <c r="H562" s="6">
        <f>VLOOKUP(E562,$O$12:Q572,3,0)</f>
        <v>100000</v>
      </c>
      <c r="I562" s="6">
        <f t="shared" si="49"/>
        <v>62900000</v>
      </c>
      <c r="J562" s="12">
        <f t="shared" si="50"/>
        <v>12580000</v>
      </c>
      <c r="K562" s="6">
        <f t="shared" si="51"/>
        <v>50320000</v>
      </c>
      <c r="L562" s="6" t="str">
        <f t="shared" si="52"/>
        <v>Penjualan Massal</v>
      </c>
      <c r="M562" s="6" t="str">
        <f t="shared" si="53"/>
        <v>Truk</v>
      </c>
    </row>
    <row r="563" spans="1:13" x14ac:dyDescent="0.25">
      <c r="A563" s="4">
        <v>559</v>
      </c>
      <c r="B563" s="3">
        <v>43322</v>
      </c>
      <c r="C563" s="4" t="s">
        <v>12</v>
      </c>
      <c r="D563" s="4" t="str">
        <f t="shared" si="48"/>
        <v>Toko Nofri</v>
      </c>
      <c r="E563" s="4" t="s">
        <v>20</v>
      </c>
      <c r="F563" s="4" t="str">
        <f>VLOOKUP(E563,$O$12:Q573,2,0)</f>
        <v>Besi 5 Meter</v>
      </c>
      <c r="G563" s="11">
        <v>1196</v>
      </c>
      <c r="H563" s="6">
        <f>VLOOKUP(E563,$O$12:Q573,3,0)</f>
        <v>200000</v>
      </c>
      <c r="I563" s="6">
        <f t="shared" si="49"/>
        <v>239200000</v>
      </c>
      <c r="J563" s="12">
        <f t="shared" si="50"/>
        <v>47840000</v>
      </c>
      <c r="K563" s="6">
        <f t="shared" si="51"/>
        <v>191360000</v>
      </c>
      <c r="L563" s="6" t="str">
        <f t="shared" si="52"/>
        <v>Penjualan Massal</v>
      </c>
      <c r="M563" s="6" t="str">
        <f t="shared" si="53"/>
        <v>Truk</v>
      </c>
    </row>
    <row r="564" spans="1:13" x14ac:dyDescent="0.25">
      <c r="A564" s="4">
        <v>560</v>
      </c>
      <c r="B564" s="3">
        <v>43322</v>
      </c>
      <c r="C564" s="4" t="s">
        <v>12</v>
      </c>
      <c r="D564" s="4" t="str">
        <f t="shared" si="48"/>
        <v>Toko Nofri</v>
      </c>
      <c r="E564" s="4" t="s">
        <v>21</v>
      </c>
      <c r="F564" s="4" t="str">
        <f>VLOOKUP(E564,$O$12:Q574,2,0)</f>
        <v>Besi 10 Meter</v>
      </c>
      <c r="G564" s="11">
        <v>1572</v>
      </c>
      <c r="H564" s="6">
        <f>VLOOKUP(E564,$O$12:Q574,3,0)</f>
        <v>375000</v>
      </c>
      <c r="I564" s="6">
        <f t="shared" si="49"/>
        <v>589500000</v>
      </c>
      <c r="J564" s="12">
        <f t="shared" si="50"/>
        <v>117900000</v>
      </c>
      <c r="K564" s="6">
        <f t="shared" si="51"/>
        <v>471600000</v>
      </c>
      <c r="L564" s="6" t="str">
        <f t="shared" si="52"/>
        <v>Penjualan Massal</v>
      </c>
      <c r="M564" s="6" t="str">
        <f t="shared" si="53"/>
        <v>Truk</v>
      </c>
    </row>
    <row r="565" spans="1:13" x14ac:dyDescent="0.25">
      <c r="A565" s="4">
        <v>561</v>
      </c>
      <c r="B565" s="3">
        <v>43322</v>
      </c>
      <c r="C565" s="4" t="s">
        <v>16</v>
      </c>
      <c r="D565" s="4" t="str">
        <f t="shared" si="48"/>
        <v>Toko Anton</v>
      </c>
      <c r="E565" s="4" t="s">
        <v>21</v>
      </c>
      <c r="F565" s="4" t="str">
        <f>VLOOKUP(E565,$O$12:Q575,2,0)</f>
        <v>Besi 10 Meter</v>
      </c>
      <c r="G565" s="11">
        <v>601</v>
      </c>
      <c r="H565" s="6">
        <f>VLOOKUP(E565,$O$12:Q575,3,0)</f>
        <v>375000</v>
      </c>
      <c r="I565" s="6">
        <f t="shared" si="49"/>
        <v>225375000</v>
      </c>
      <c r="J565" s="12">
        <f t="shared" si="50"/>
        <v>45075000</v>
      </c>
      <c r="K565" s="6">
        <f t="shared" si="51"/>
        <v>180300000</v>
      </c>
      <c r="L565" s="6" t="str">
        <f t="shared" si="52"/>
        <v>Penjualan Massal</v>
      </c>
      <c r="M565" s="6" t="str">
        <f t="shared" si="53"/>
        <v>Truk</v>
      </c>
    </row>
    <row r="566" spans="1:13" x14ac:dyDescent="0.25">
      <c r="A566" s="4">
        <v>562</v>
      </c>
      <c r="B566" s="3">
        <v>43322</v>
      </c>
      <c r="C566" s="4" t="s">
        <v>12</v>
      </c>
      <c r="D566" s="4" t="str">
        <f t="shared" si="48"/>
        <v>Toko Nofri</v>
      </c>
      <c r="E566" s="4" t="s">
        <v>22</v>
      </c>
      <c r="F566" s="4" t="str">
        <f>VLOOKUP(E566,$O$12:Q576,2,0)</f>
        <v>Pipa 5 Meter</v>
      </c>
      <c r="G566" s="11">
        <v>1653</v>
      </c>
      <c r="H566" s="6">
        <f>VLOOKUP(E566,$O$12:Q576,3,0)</f>
        <v>100000</v>
      </c>
      <c r="I566" s="6">
        <f t="shared" si="49"/>
        <v>165300000</v>
      </c>
      <c r="J566" s="12">
        <f t="shared" si="50"/>
        <v>33060000</v>
      </c>
      <c r="K566" s="6">
        <f t="shared" si="51"/>
        <v>132240000</v>
      </c>
      <c r="L566" s="6" t="str">
        <f t="shared" si="52"/>
        <v>Penjualan Massal</v>
      </c>
      <c r="M566" s="6" t="str">
        <f t="shared" si="53"/>
        <v>Truk</v>
      </c>
    </row>
    <row r="567" spans="1:13" x14ac:dyDescent="0.25">
      <c r="A567" s="4">
        <v>563</v>
      </c>
      <c r="B567" s="3">
        <v>43322</v>
      </c>
      <c r="C567" s="4" t="s">
        <v>13</v>
      </c>
      <c r="D567" s="4" t="str">
        <f t="shared" si="48"/>
        <v>Toko Central</v>
      </c>
      <c r="E567" s="4" t="s">
        <v>22</v>
      </c>
      <c r="F567" s="4" t="str">
        <f>VLOOKUP(E567,$O$12:Q577,2,0)</f>
        <v>Pipa 5 Meter</v>
      </c>
      <c r="G567" s="11">
        <v>1812</v>
      </c>
      <c r="H567" s="6">
        <f>VLOOKUP(E567,$O$12:Q577,3,0)</f>
        <v>100000</v>
      </c>
      <c r="I567" s="6">
        <f t="shared" si="49"/>
        <v>181200000</v>
      </c>
      <c r="J567" s="12">
        <f t="shared" si="50"/>
        <v>36240000</v>
      </c>
      <c r="K567" s="6">
        <f t="shared" si="51"/>
        <v>144960000</v>
      </c>
      <c r="L567" s="6" t="str">
        <f t="shared" si="52"/>
        <v>Penjualan Massal</v>
      </c>
      <c r="M567" s="6" t="str">
        <f t="shared" si="53"/>
        <v>Truk</v>
      </c>
    </row>
    <row r="568" spans="1:13" x14ac:dyDescent="0.25">
      <c r="A568" s="4">
        <v>564</v>
      </c>
      <c r="B568" s="3">
        <v>43322</v>
      </c>
      <c r="C568" s="4" t="s">
        <v>12</v>
      </c>
      <c r="D568" s="4" t="str">
        <f t="shared" si="48"/>
        <v>Toko Nofri</v>
      </c>
      <c r="E568" s="4" t="s">
        <v>22</v>
      </c>
      <c r="F568" s="4" t="str">
        <f>VLOOKUP(E568,$O$12:Q578,2,0)</f>
        <v>Pipa 5 Meter</v>
      </c>
      <c r="G568" s="11">
        <v>225</v>
      </c>
      <c r="H568" s="6">
        <f>VLOOKUP(E568,$O$12:Q578,3,0)</f>
        <v>100000</v>
      </c>
      <c r="I568" s="6">
        <f t="shared" si="49"/>
        <v>22500000</v>
      </c>
      <c r="J568" s="12">
        <f t="shared" si="50"/>
        <v>2250000</v>
      </c>
      <c r="K568" s="6">
        <f t="shared" si="51"/>
        <v>20250000</v>
      </c>
      <c r="L568" s="6" t="str">
        <f t="shared" si="52"/>
        <v>Penjualan Besar</v>
      </c>
      <c r="M568" s="6" t="str">
        <f t="shared" si="53"/>
        <v>Truk Kecil</v>
      </c>
    </row>
    <row r="569" spans="1:13" x14ac:dyDescent="0.25">
      <c r="A569" s="4">
        <v>565</v>
      </c>
      <c r="B569" s="3">
        <v>43322</v>
      </c>
      <c r="C569" s="4" t="s">
        <v>16</v>
      </c>
      <c r="D569" s="4" t="str">
        <f t="shared" si="48"/>
        <v>Toko Anton</v>
      </c>
      <c r="E569" s="4" t="s">
        <v>21</v>
      </c>
      <c r="F569" s="4" t="str">
        <f>VLOOKUP(E569,$O$12:Q579,2,0)</f>
        <v>Besi 10 Meter</v>
      </c>
      <c r="G569" s="11">
        <v>1481</v>
      </c>
      <c r="H569" s="6">
        <f>VLOOKUP(E569,$O$12:Q579,3,0)</f>
        <v>375000</v>
      </c>
      <c r="I569" s="6">
        <f t="shared" si="49"/>
        <v>555375000</v>
      </c>
      <c r="J569" s="12">
        <f t="shared" si="50"/>
        <v>111075000</v>
      </c>
      <c r="K569" s="6">
        <f t="shared" si="51"/>
        <v>444300000</v>
      </c>
      <c r="L569" s="6" t="str">
        <f t="shared" si="52"/>
        <v>Penjualan Massal</v>
      </c>
      <c r="M569" s="6" t="str">
        <f t="shared" si="53"/>
        <v>Truk</v>
      </c>
    </row>
    <row r="570" spans="1:13" x14ac:dyDescent="0.25">
      <c r="A570" s="4">
        <v>566</v>
      </c>
      <c r="B570" s="3">
        <v>43322</v>
      </c>
      <c r="C570" s="4" t="s">
        <v>13</v>
      </c>
      <c r="D570" s="4" t="str">
        <f t="shared" si="48"/>
        <v>Toko Central</v>
      </c>
      <c r="E570" s="4" t="s">
        <v>23</v>
      </c>
      <c r="F570" s="4" t="str">
        <f>VLOOKUP(E570,$O$12:Q580,2,0)</f>
        <v>Pipa 10 Meter</v>
      </c>
      <c r="G570" s="11">
        <v>1826</v>
      </c>
      <c r="H570" s="6">
        <f>VLOOKUP(E570,$O$12:Q580,3,0)</f>
        <v>185000</v>
      </c>
      <c r="I570" s="6">
        <f t="shared" si="49"/>
        <v>337810000</v>
      </c>
      <c r="J570" s="12">
        <f t="shared" si="50"/>
        <v>67562000</v>
      </c>
      <c r="K570" s="6">
        <f t="shared" si="51"/>
        <v>270248000</v>
      </c>
      <c r="L570" s="6" t="str">
        <f t="shared" si="52"/>
        <v>Penjualan Massal</v>
      </c>
      <c r="M570" s="6" t="str">
        <f t="shared" si="53"/>
        <v>Truk</v>
      </c>
    </row>
    <row r="571" spans="1:13" x14ac:dyDescent="0.25">
      <c r="A571" s="4">
        <v>567</v>
      </c>
      <c r="B571" s="3">
        <v>43322</v>
      </c>
      <c r="C571" s="4" t="s">
        <v>13</v>
      </c>
      <c r="D571" s="4" t="str">
        <f t="shared" si="48"/>
        <v>Toko Central</v>
      </c>
      <c r="E571" s="4" t="s">
        <v>22</v>
      </c>
      <c r="F571" s="4" t="str">
        <f>VLOOKUP(E571,$O$12:Q581,2,0)</f>
        <v>Pipa 5 Meter</v>
      </c>
      <c r="G571" s="11">
        <v>1666</v>
      </c>
      <c r="H571" s="6">
        <f>VLOOKUP(E571,$O$12:Q581,3,0)</f>
        <v>100000</v>
      </c>
      <c r="I571" s="6">
        <f t="shared" si="49"/>
        <v>166600000</v>
      </c>
      <c r="J571" s="12">
        <f t="shared" si="50"/>
        <v>33320000</v>
      </c>
      <c r="K571" s="6">
        <f t="shared" si="51"/>
        <v>133280000</v>
      </c>
      <c r="L571" s="6" t="str">
        <f t="shared" si="52"/>
        <v>Penjualan Massal</v>
      </c>
      <c r="M571" s="6" t="str">
        <f t="shared" si="53"/>
        <v>Truk</v>
      </c>
    </row>
    <row r="572" spans="1:13" x14ac:dyDescent="0.25">
      <c r="A572" s="4">
        <v>568</v>
      </c>
      <c r="B572" s="3">
        <v>43322</v>
      </c>
      <c r="C572" s="4" t="s">
        <v>16</v>
      </c>
      <c r="D572" s="4" t="str">
        <f t="shared" si="48"/>
        <v>Toko Anton</v>
      </c>
      <c r="E572" s="4" t="s">
        <v>23</v>
      </c>
      <c r="F572" s="4" t="str">
        <f>VLOOKUP(E572,$O$12:Q582,2,0)</f>
        <v>Pipa 10 Meter</v>
      </c>
      <c r="G572" s="11">
        <v>594</v>
      </c>
      <c r="H572" s="6">
        <f>VLOOKUP(E572,$O$12:Q582,3,0)</f>
        <v>185000</v>
      </c>
      <c r="I572" s="6">
        <f t="shared" si="49"/>
        <v>109890000</v>
      </c>
      <c r="J572" s="12">
        <f t="shared" si="50"/>
        <v>21978000</v>
      </c>
      <c r="K572" s="6">
        <f t="shared" si="51"/>
        <v>87912000</v>
      </c>
      <c r="L572" s="6" t="str">
        <f t="shared" si="52"/>
        <v>Penjualan Massal</v>
      </c>
      <c r="M572" s="6" t="str">
        <f t="shared" si="53"/>
        <v>Truk</v>
      </c>
    </row>
    <row r="573" spans="1:13" x14ac:dyDescent="0.25">
      <c r="A573" s="4">
        <v>569</v>
      </c>
      <c r="B573" s="3">
        <v>43322</v>
      </c>
      <c r="C573" s="4" t="s">
        <v>12</v>
      </c>
      <c r="D573" s="4" t="str">
        <f t="shared" si="48"/>
        <v>Toko Nofri</v>
      </c>
      <c r="E573" s="4" t="s">
        <v>23</v>
      </c>
      <c r="F573" s="4" t="str">
        <f>VLOOKUP(E573,$O$12:Q583,2,0)</f>
        <v>Pipa 10 Meter</v>
      </c>
      <c r="G573" s="11">
        <v>699</v>
      </c>
      <c r="H573" s="6">
        <f>VLOOKUP(E573,$O$12:Q583,3,0)</f>
        <v>185000</v>
      </c>
      <c r="I573" s="6">
        <f t="shared" si="49"/>
        <v>129315000</v>
      </c>
      <c r="J573" s="12">
        <f t="shared" si="50"/>
        <v>25863000</v>
      </c>
      <c r="K573" s="6">
        <f t="shared" si="51"/>
        <v>103452000</v>
      </c>
      <c r="L573" s="6" t="str">
        <f t="shared" si="52"/>
        <v>Penjualan Massal</v>
      </c>
      <c r="M573" s="6" t="str">
        <f t="shared" si="53"/>
        <v>Truk</v>
      </c>
    </row>
    <row r="574" spans="1:13" x14ac:dyDescent="0.25">
      <c r="A574" s="4">
        <v>570</v>
      </c>
      <c r="B574" s="3">
        <v>43322</v>
      </c>
      <c r="C574" s="4" t="s">
        <v>16</v>
      </c>
      <c r="D574" s="4" t="str">
        <f t="shared" si="48"/>
        <v>Toko Anton</v>
      </c>
      <c r="E574" s="4" t="s">
        <v>23</v>
      </c>
      <c r="F574" s="4" t="str">
        <f>VLOOKUP(E574,$O$12:Q584,2,0)</f>
        <v>Pipa 10 Meter</v>
      </c>
      <c r="G574" s="11">
        <v>1053</v>
      </c>
      <c r="H574" s="6">
        <f>VLOOKUP(E574,$O$12:Q584,3,0)</f>
        <v>185000</v>
      </c>
      <c r="I574" s="6">
        <f t="shared" si="49"/>
        <v>194805000</v>
      </c>
      <c r="J574" s="12">
        <f t="shared" si="50"/>
        <v>38961000</v>
      </c>
      <c r="K574" s="6">
        <f t="shared" si="51"/>
        <v>155844000</v>
      </c>
      <c r="L574" s="6" t="str">
        <f t="shared" si="52"/>
        <v>Penjualan Massal</v>
      </c>
      <c r="M574" s="6" t="str">
        <f t="shared" si="53"/>
        <v>Truk</v>
      </c>
    </row>
    <row r="575" spans="1:13" x14ac:dyDescent="0.25">
      <c r="A575" s="4">
        <v>571</v>
      </c>
      <c r="B575" s="3">
        <v>43322</v>
      </c>
      <c r="C575" s="4" t="s">
        <v>12</v>
      </c>
      <c r="D575" s="4" t="str">
        <f t="shared" si="48"/>
        <v>Toko Nofri</v>
      </c>
      <c r="E575" s="4" t="s">
        <v>21</v>
      </c>
      <c r="F575" s="4" t="str">
        <f>VLOOKUP(E575,$O$12:Q585,2,0)</f>
        <v>Besi 10 Meter</v>
      </c>
      <c r="G575" s="11">
        <v>572</v>
      </c>
      <c r="H575" s="6">
        <f>VLOOKUP(E575,$O$12:Q585,3,0)</f>
        <v>375000</v>
      </c>
      <c r="I575" s="6">
        <f t="shared" si="49"/>
        <v>214500000</v>
      </c>
      <c r="J575" s="12">
        <f t="shared" si="50"/>
        <v>42900000</v>
      </c>
      <c r="K575" s="6">
        <f t="shared" si="51"/>
        <v>171600000</v>
      </c>
      <c r="L575" s="6" t="str">
        <f t="shared" si="52"/>
        <v>Penjualan Massal</v>
      </c>
      <c r="M575" s="6" t="str">
        <f t="shared" si="53"/>
        <v>Truk</v>
      </c>
    </row>
    <row r="576" spans="1:13" x14ac:dyDescent="0.25">
      <c r="A576" s="4">
        <v>572</v>
      </c>
      <c r="B576" s="3">
        <v>43322</v>
      </c>
      <c r="C576" s="4" t="s">
        <v>13</v>
      </c>
      <c r="D576" s="4" t="str">
        <f t="shared" si="48"/>
        <v>Toko Central</v>
      </c>
      <c r="E576" s="4" t="s">
        <v>21</v>
      </c>
      <c r="F576" s="4" t="str">
        <f>VLOOKUP(E576,$O$12:Q586,2,0)</f>
        <v>Besi 10 Meter</v>
      </c>
      <c r="G576" s="11">
        <v>783</v>
      </c>
      <c r="H576" s="6">
        <f>VLOOKUP(E576,$O$12:Q586,3,0)</f>
        <v>375000</v>
      </c>
      <c r="I576" s="6">
        <f t="shared" si="49"/>
        <v>293625000</v>
      </c>
      <c r="J576" s="12">
        <f t="shared" si="50"/>
        <v>58725000</v>
      </c>
      <c r="K576" s="6">
        <f t="shared" si="51"/>
        <v>234900000</v>
      </c>
      <c r="L576" s="6" t="str">
        <f t="shared" si="52"/>
        <v>Penjualan Massal</v>
      </c>
      <c r="M576" s="6" t="str">
        <f t="shared" si="53"/>
        <v>Truk</v>
      </c>
    </row>
    <row r="577" spans="1:13" x14ac:dyDescent="0.25">
      <c r="A577" s="4">
        <v>573</v>
      </c>
      <c r="B577" s="3">
        <v>43322</v>
      </c>
      <c r="C577" s="4" t="s">
        <v>16</v>
      </c>
      <c r="D577" s="4" t="str">
        <f t="shared" si="48"/>
        <v>Toko Anton</v>
      </c>
      <c r="E577" s="4" t="s">
        <v>22</v>
      </c>
      <c r="F577" s="4" t="str">
        <f>VLOOKUP(E577,$O$12:Q587,2,0)</f>
        <v>Pipa 5 Meter</v>
      </c>
      <c r="G577" s="11">
        <v>1070</v>
      </c>
      <c r="H577" s="6">
        <f>VLOOKUP(E577,$O$12:Q587,3,0)</f>
        <v>100000</v>
      </c>
      <c r="I577" s="6">
        <f t="shared" si="49"/>
        <v>107000000</v>
      </c>
      <c r="J577" s="12">
        <f t="shared" si="50"/>
        <v>21400000</v>
      </c>
      <c r="K577" s="6">
        <f t="shared" si="51"/>
        <v>85600000</v>
      </c>
      <c r="L577" s="6" t="str">
        <f t="shared" si="52"/>
        <v>Penjualan Massal</v>
      </c>
      <c r="M577" s="6" t="str">
        <f t="shared" si="53"/>
        <v>Truk</v>
      </c>
    </row>
    <row r="578" spans="1:13" x14ac:dyDescent="0.25">
      <c r="A578" s="4">
        <v>574</v>
      </c>
      <c r="B578" s="3">
        <v>43322</v>
      </c>
      <c r="C578" s="4" t="s">
        <v>12</v>
      </c>
      <c r="D578" s="4" t="str">
        <f t="shared" si="48"/>
        <v>Toko Nofri</v>
      </c>
      <c r="E578" s="4" t="s">
        <v>21</v>
      </c>
      <c r="F578" s="4" t="str">
        <f>VLOOKUP(E578,$O$12:Q588,2,0)</f>
        <v>Besi 10 Meter</v>
      </c>
      <c r="G578" s="11">
        <v>978</v>
      </c>
      <c r="H578" s="6">
        <f>VLOOKUP(E578,$O$12:Q588,3,0)</f>
        <v>375000</v>
      </c>
      <c r="I578" s="6">
        <f t="shared" si="49"/>
        <v>366750000</v>
      </c>
      <c r="J578" s="12">
        <f t="shared" si="50"/>
        <v>73350000</v>
      </c>
      <c r="K578" s="6">
        <f t="shared" si="51"/>
        <v>293400000</v>
      </c>
      <c r="L578" s="6" t="str">
        <f t="shared" si="52"/>
        <v>Penjualan Massal</v>
      </c>
      <c r="M578" s="6" t="str">
        <f t="shared" si="53"/>
        <v>Truk</v>
      </c>
    </row>
    <row r="579" spans="1:13" x14ac:dyDescent="0.25">
      <c r="A579" s="4">
        <v>575</v>
      </c>
      <c r="B579" s="3">
        <v>43322</v>
      </c>
      <c r="C579" s="4" t="s">
        <v>12</v>
      </c>
      <c r="D579" s="4" t="str">
        <f t="shared" si="48"/>
        <v>Toko Nofri</v>
      </c>
      <c r="E579" s="4" t="s">
        <v>22</v>
      </c>
      <c r="F579" s="4" t="str">
        <f>VLOOKUP(E579,$O$12:Q589,2,0)</f>
        <v>Pipa 5 Meter</v>
      </c>
      <c r="G579" s="11">
        <v>228</v>
      </c>
      <c r="H579" s="6">
        <f>VLOOKUP(E579,$O$12:Q589,3,0)</f>
        <v>100000</v>
      </c>
      <c r="I579" s="6">
        <f t="shared" si="49"/>
        <v>22800000</v>
      </c>
      <c r="J579" s="12">
        <f t="shared" si="50"/>
        <v>2280000</v>
      </c>
      <c r="K579" s="6">
        <f t="shared" si="51"/>
        <v>20520000</v>
      </c>
      <c r="L579" s="6" t="str">
        <f t="shared" si="52"/>
        <v>Penjualan Besar</v>
      </c>
      <c r="M579" s="6" t="str">
        <f t="shared" si="53"/>
        <v>Truk Kecil</v>
      </c>
    </row>
    <row r="580" spans="1:13" x14ac:dyDescent="0.25">
      <c r="A580" s="4">
        <v>576</v>
      </c>
      <c r="B580" s="3">
        <v>43322</v>
      </c>
      <c r="C580" s="4" t="s">
        <v>16</v>
      </c>
      <c r="D580" s="4" t="str">
        <f t="shared" si="48"/>
        <v>Toko Anton</v>
      </c>
      <c r="E580" s="4" t="s">
        <v>23</v>
      </c>
      <c r="F580" s="4" t="str">
        <f>VLOOKUP(E580,$O$12:Q590,2,0)</f>
        <v>Pipa 10 Meter</v>
      </c>
      <c r="G580" s="11">
        <v>608</v>
      </c>
      <c r="H580" s="6">
        <f>VLOOKUP(E580,$O$12:Q590,3,0)</f>
        <v>185000</v>
      </c>
      <c r="I580" s="6">
        <f t="shared" si="49"/>
        <v>112480000</v>
      </c>
      <c r="J580" s="12">
        <f t="shared" si="50"/>
        <v>22496000</v>
      </c>
      <c r="K580" s="6">
        <f t="shared" si="51"/>
        <v>89984000</v>
      </c>
      <c r="L580" s="6" t="str">
        <f t="shared" si="52"/>
        <v>Penjualan Massal</v>
      </c>
      <c r="M580" s="6" t="str">
        <f t="shared" si="53"/>
        <v>Truk</v>
      </c>
    </row>
    <row r="581" spans="1:13" x14ac:dyDescent="0.25">
      <c r="A581" s="4">
        <v>577</v>
      </c>
      <c r="B581" s="3">
        <v>43322</v>
      </c>
      <c r="C581" s="4" t="s">
        <v>12</v>
      </c>
      <c r="D581" s="4" t="str">
        <f t="shared" si="48"/>
        <v>Toko Nofri</v>
      </c>
      <c r="E581" s="4" t="s">
        <v>23</v>
      </c>
      <c r="F581" s="4" t="str">
        <f>VLOOKUP(E581,$O$12:Q591,2,0)</f>
        <v>Pipa 10 Meter</v>
      </c>
      <c r="G581" s="11">
        <v>797</v>
      </c>
      <c r="H581" s="6">
        <f>VLOOKUP(E581,$O$12:Q591,3,0)</f>
        <v>185000</v>
      </c>
      <c r="I581" s="6">
        <f t="shared" si="49"/>
        <v>147445000</v>
      </c>
      <c r="J581" s="12">
        <f t="shared" si="50"/>
        <v>29489000</v>
      </c>
      <c r="K581" s="6">
        <f t="shared" si="51"/>
        <v>117956000</v>
      </c>
      <c r="L581" s="6" t="str">
        <f t="shared" si="52"/>
        <v>Penjualan Massal</v>
      </c>
      <c r="M581" s="6" t="str">
        <f t="shared" si="53"/>
        <v>Truk</v>
      </c>
    </row>
    <row r="582" spans="1:13" x14ac:dyDescent="0.25">
      <c r="A582" s="4">
        <v>578</v>
      </c>
      <c r="B582" s="3">
        <v>43322</v>
      </c>
      <c r="C582" s="4" t="s">
        <v>13</v>
      </c>
      <c r="D582" s="4" t="str">
        <f t="shared" ref="D582:D645" si="54">VLOOKUP(C582,$O$6:$P$8,2,0)</f>
        <v>Toko Central</v>
      </c>
      <c r="E582" s="4" t="s">
        <v>22</v>
      </c>
      <c r="F582" s="4" t="str">
        <f>VLOOKUP(E582,$O$12:Q592,2,0)</f>
        <v>Pipa 5 Meter</v>
      </c>
      <c r="G582" s="11">
        <v>418</v>
      </c>
      <c r="H582" s="6">
        <f>VLOOKUP(E582,$O$12:Q592,3,0)</f>
        <v>100000</v>
      </c>
      <c r="I582" s="6">
        <f t="shared" ref="I582:I645" si="55">H582*G582</f>
        <v>41800000</v>
      </c>
      <c r="J582" s="12">
        <f t="shared" ref="J582:J645" si="56">IF(G582&gt;500,I582*20%,IF(G582&gt;200,I582*10%,0))</f>
        <v>4180000</v>
      </c>
      <c r="K582" s="6">
        <f t="shared" ref="K582:K645" si="57">I582-J582</f>
        <v>37620000</v>
      </c>
      <c r="L582" s="6" t="str">
        <f t="shared" ref="L582:L645" si="58">IF(G582&lt;200,$P$21,IF(G582&lt;300,$P$20,$P$19))</f>
        <v>Penjualan Massal</v>
      </c>
      <c r="M582" s="6" t="str">
        <f t="shared" ref="M582:M645" si="59">HLOOKUP(L582,$S$4:$U$5,2,0)</f>
        <v>Truk</v>
      </c>
    </row>
    <row r="583" spans="1:13" x14ac:dyDescent="0.25">
      <c r="A583" s="4">
        <v>579</v>
      </c>
      <c r="B583" s="3">
        <v>43322</v>
      </c>
      <c r="C583" s="4" t="s">
        <v>12</v>
      </c>
      <c r="D583" s="4" t="str">
        <f t="shared" si="54"/>
        <v>Toko Nofri</v>
      </c>
      <c r="E583" s="4" t="s">
        <v>20</v>
      </c>
      <c r="F583" s="4" t="str">
        <f>VLOOKUP(E583,$O$12:Q593,2,0)</f>
        <v>Besi 5 Meter</v>
      </c>
      <c r="G583" s="11">
        <v>1079</v>
      </c>
      <c r="H583" s="6">
        <f>VLOOKUP(E583,$O$12:Q593,3,0)</f>
        <v>200000</v>
      </c>
      <c r="I583" s="6">
        <f t="shared" si="55"/>
        <v>215800000</v>
      </c>
      <c r="J583" s="12">
        <f t="shared" si="56"/>
        <v>43160000</v>
      </c>
      <c r="K583" s="6">
        <f t="shared" si="57"/>
        <v>172640000</v>
      </c>
      <c r="L583" s="6" t="str">
        <f t="shared" si="58"/>
        <v>Penjualan Massal</v>
      </c>
      <c r="M583" s="6" t="str">
        <f t="shared" si="59"/>
        <v>Truk</v>
      </c>
    </row>
    <row r="584" spans="1:13" x14ac:dyDescent="0.25">
      <c r="A584" s="4">
        <v>580</v>
      </c>
      <c r="B584" s="3">
        <v>43322</v>
      </c>
      <c r="C584" s="4" t="s">
        <v>16</v>
      </c>
      <c r="D584" s="4" t="str">
        <f t="shared" si="54"/>
        <v>Toko Anton</v>
      </c>
      <c r="E584" s="4" t="s">
        <v>23</v>
      </c>
      <c r="F584" s="4" t="str">
        <f>VLOOKUP(E584,$O$12:Q594,2,0)</f>
        <v>Pipa 10 Meter</v>
      </c>
      <c r="G584" s="11">
        <v>568</v>
      </c>
      <c r="H584" s="6">
        <f>VLOOKUP(E584,$O$12:Q594,3,0)</f>
        <v>185000</v>
      </c>
      <c r="I584" s="6">
        <f t="shared" si="55"/>
        <v>105080000</v>
      </c>
      <c r="J584" s="12">
        <f t="shared" si="56"/>
        <v>21016000</v>
      </c>
      <c r="K584" s="6">
        <f t="shared" si="57"/>
        <v>84064000</v>
      </c>
      <c r="L584" s="6" t="str">
        <f t="shared" si="58"/>
        <v>Penjualan Massal</v>
      </c>
      <c r="M584" s="6" t="str">
        <f t="shared" si="59"/>
        <v>Truk</v>
      </c>
    </row>
    <row r="585" spans="1:13" x14ac:dyDescent="0.25">
      <c r="A585" s="4">
        <v>581</v>
      </c>
      <c r="B585" s="3">
        <v>43322</v>
      </c>
      <c r="C585" s="4" t="s">
        <v>13</v>
      </c>
      <c r="D585" s="4" t="str">
        <f t="shared" si="54"/>
        <v>Toko Central</v>
      </c>
      <c r="E585" s="4" t="s">
        <v>21</v>
      </c>
      <c r="F585" s="4" t="str">
        <f>VLOOKUP(E585,$O$12:Q595,2,0)</f>
        <v>Besi 10 Meter</v>
      </c>
      <c r="G585" s="11">
        <v>522</v>
      </c>
      <c r="H585" s="6">
        <f>VLOOKUP(E585,$O$12:Q595,3,0)</f>
        <v>375000</v>
      </c>
      <c r="I585" s="6">
        <f t="shared" si="55"/>
        <v>195750000</v>
      </c>
      <c r="J585" s="12">
        <f t="shared" si="56"/>
        <v>39150000</v>
      </c>
      <c r="K585" s="6">
        <f t="shared" si="57"/>
        <v>156600000</v>
      </c>
      <c r="L585" s="6" t="str">
        <f t="shared" si="58"/>
        <v>Penjualan Massal</v>
      </c>
      <c r="M585" s="6" t="str">
        <f t="shared" si="59"/>
        <v>Truk</v>
      </c>
    </row>
    <row r="586" spans="1:13" x14ac:dyDescent="0.25">
      <c r="A586" s="4">
        <v>582</v>
      </c>
      <c r="B586" s="3">
        <v>43322</v>
      </c>
      <c r="C586" s="4" t="s">
        <v>13</v>
      </c>
      <c r="D586" s="4" t="str">
        <f t="shared" si="54"/>
        <v>Toko Central</v>
      </c>
      <c r="E586" s="4" t="s">
        <v>21</v>
      </c>
      <c r="F586" s="4" t="str">
        <f>VLOOKUP(E586,$O$12:Q596,2,0)</f>
        <v>Besi 10 Meter</v>
      </c>
      <c r="G586" s="11">
        <v>229</v>
      </c>
      <c r="H586" s="6">
        <f>VLOOKUP(E586,$O$12:Q596,3,0)</f>
        <v>375000</v>
      </c>
      <c r="I586" s="6">
        <f t="shared" si="55"/>
        <v>85875000</v>
      </c>
      <c r="J586" s="12">
        <f t="shared" si="56"/>
        <v>8587500</v>
      </c>
      <c r="K586" s="6">
        <f t="shared" si="57"/>
        <v>77287500</v>
      </c>
      <c r="L586" s="6" t="str">
        <f t="shared" si="58"/>
        <v>Penjualan Besar</v>
      </c>
      <c r="M586" s="6" t="str">
        <f t="shared" si="59"/>
        <v>Truk Kecil</v>
      </c>
    </row>
    <row r="587" spans="1:13" x14ac:dyDescent="0.25">
      <c r="A587" s="4">
        <v>583</v>
      </c>
      <c r="B587" s="3">
        <v>43322</v>
      </c>
      <c r="C587" s="4" t="s">
        <v>16</v>
      </c>
      <c r="D587" s="4" t="str">
        <f t="shared" si="54"/>
        <v>Toko Anton</v>
      </c>
      <c r="E587" s="4" t="s">
        <v>23</v>
      </c>
      <c r="F587" s="4" t="str">
        <f>VLOOKUP(E587,$O$12:Q597,2,0)</f>
        <v>Pipa 10 Meter</v>
      </c>
      <c r="G587" s="11">
        <v>1187</v>
      </c>
      <c r="H587" s="6">
        <f>VLOOKUP(E587,$O$12:Q597,3,0)</f>
        <v>185000</v>
      </c>
      <c r="I587" s="6">
        <f t="shared" si="55"/>
        <v>219595000</v>
      </c>
      <c r="J587" s="12">
        <f t="shared" si="56"/>
        <v>43919000</v>
      </c>
      <c r="K587" s="6">
        <f t="shared" si="57"/>
        <v>175676000</v>
      </c>
      <c r="L587" s="6" t="str">
        <f t="shared" si="58"/>
        <v>Penjualan Massal</v>
      </c>
      <c r="M587" s="6" t="str">
        <f t="shared" si="59"/>
        <v>Truk</v>
      </c>
    </row>
    <row r="588" spans="1:13" x14ac:dyDescent="0.25">
      <c r="A588" s="4">
        <v>584</v>
      </c>
      <c r="B588" s="3">
        <v>43322</v>
      </c>
      <c r="C588" s="4" t="s">
        <v>12</v>
      </c>
      <c r="D588" s="4" t="str">
        <f t="shared" si="54"/>
        <v>Toko Nofri</v>
      </c>
      <c r="E588" s="4" t="s">
        <v>20</v>
      </c>
      <c r="F588" s="4" t="str">
        <f>VLOOKUP(E588,$O$12:Q598,2,0)</f>
        <v>Besi 5 Meter</v>
      </c>
      <c r="G588" s="11">
        <v>1693</v>
      </c>
      <c r="H588" s="6">
        <f>VLOOKUP(E588,$O$12:Q598,3,0)</f>
        <v>200000</v>
      </c>
      <c r="I588" s="6">
        <f t="shared" si="55"/>
        <v>338600000</v>
      </c>
      <c r="J588" s="12">
        <f t="shared" si="56"/>
        <v>67720000</v>
      </c>
      <c r="K588" s="6">
        <f t="shared" si="57"/>
        <v>270880000</v>
      </c>
      <c r="L588" s="6" t="str">
        <f t="shared" si="58"/>
        <v>Penjualan Massal</v>
      </c>
      <c r="M588" s="6" t="str">
        <f t="shared" si="59"/>
        <v>Truk</v>
      </c>
    </row>
    <row r="589" spans="1:13" x14ac:dyDescent="0.25">
      <c r="A589" s="4">
        <v>585</v>
      </c>
      <c r="B589" s="3">
        <v>43322</v>
      </c>
      <c r="C589" s="4" t="s">
        <v>16</v>
      </c>
      <c r="D589" s="4" t="str">
        <f t="shared" si="54"/>
        <v>Toko Anton</v>
      </c>
      <c r="E589" s="4" t="s">
        <v>21</v>
      </c>
      <c r="F589" s="4" t="str">
        <f>VLOOKUP(E589,$O$12:Q599,2,0)</f>
        <v>Besi 10 Meter</v>
      </c>
      <c r="G589" s="11">
        <v>1633</v>
      </c>
      <c r="H589" s="6">
        <f>VLOOKUP(E589,$O$12:Q599,3,0)</f>
        <v>375000</v>
      </c>
      <c r="I589" s="6">
        <f t="shared" si="55"/>
        <v>612375000</v>
      </c>
      <c r="J589" s="12">
        <f t="shared" si="56"/>
        <v>122475000</v>
      </c>
      <c r="K589" s="6">
        <f t="shared" si="57"/>
        <v>489900000</v>
      </c>
      <c r="L589" s="6" t="str">
        <f t="shared" si="58"/>
        <v>Penjualan Massal</v>
      </c>
      <c r="M589" s="6" t="str">
        <f t="shared" si="59"/>
        <v>Truk</v>
      </c>
    </row>
    <row r="590" spans="1:13" x14ac:dyDescent="0.25">
      <c r="A590" s="4">
        <v>586</v>
      </c>
      <c r="B590" s="3">
        <v>43322</v>
      </c>
      <c r="C590" s="4" t="s">
        <v>12</v>
      </c>
      <c r="D590" s="4" t="str">
        <f t="shared" si="54"/>
        <v>Toko Nofri</v>
      </c>
      <c r="E590" s="4" t="s">
        <v>21</v>
      </c>
      <c r="F590" s="4" t="str">
        <f>VLOOKUP(E590,$O$12:Q600,2,0)</f>
        <v>Besi 10 Meter</v>
      </c>
      <c r="G590" s="11">
        <v>871</v>
      </c>
      <c r="H590" s="6">
        <f>VLOOKUP(E590,$O$12:Q600,3,0)</f>
        <v>375000</v>
      </c>
      <c r="I590" s="6">
        <f t="shared" si="55"/>
        <v>326625000</v>
      </c>
      <c r="J590" s="12">
        <f t="shared" si="56"/>
        <v>65325000</v>
      </c>
      <c r="K590" s="6">
        <f t="shared" si="57"/>
        <v>261300000</v>
      </c>
      <c r="L590" s="6" t="str">
        <f t="shared" si="58"/>
        <v>Penjualan Massal</v>
      </c>
      <c r="M590" s="6" t="str">
        <f t="shared" si="59"/>
        <v>Truk</v>
      </c>
    </row>
    <row r="591" spans="1:13" x14ac:dyDescent="0.25">
      <c r="A591" s="4">
        <v>587</v>
      </c>
      <c r="B591" s="3">
        <v>43322</v>
      </c>
      <c r="C591" s="4" t="s">
        <v>13</v>
      </c>
      <c r="D591" s="4" t="str">
        <f t="shared" si="54"/>
        <v>Toko Central</v>
      </c>
      <c r="E591" s="4" t="s">
        <v>21</v>
      </c>
      <c r="F591" s="4" t="str">
        <f>VLOOKUP(E591,$O$12:Q601,2,0)</f>
        <v>Besi 10 Meter</v>
      </c>
      <c r="G591" s="11">
        <v>93</v>
      </c>
      <c r="H591" s="6">
        <f>VLOOKUP(E591,$O$12:Q601,3,0)</f>
        <v>375000</v>
      </c>
      <c r="I591" s="6">
        <f t="shared" si="55"/>
        <v>34875000</v>
      </c>
      <c r="J591" s="12">
        <f t="shared" si="56"/>
        <v>0</v>
      </c>
      <c r="K591" s="6">
        <f t="shared" si="57"/>
        <v>34875000</v>
      </c>
      <c r="L591" s="6" t="str">
        <f t="shared" si="58"/>
        <v>Penjualan Biasa</v>
      </c>
      <c r="M591" s="6" t="str">
        <f t="shared" si="59"/>
        <v>Mobil Biasa</v>
      </c>
    </row>
    <row r="592" spans="1:13" x14ac:dyDescent="0.25">
      <c r="A592" s="4">
        <v>588</v>
      </c>
      <c r="B592" s="3">
        <v>43322</v>
      </c>
      <c r="C592" s="4" t="s">
        <v>16</v>
      </c>
      <c r="D592" s="4" t="str">
        <f t="shared" si="54"/>
        <v>Toko Anton</v>
      </c>
      <c r="E592" s="4" t="s">
        <v>20</v>
      </c>
      <c r="F592" s="4" t="str">
        <f>VLOOKUP(E592,$O$12:Q602,2,0)</f>
        <v>Besi 5 Meter</v>
      </c>
      <c r="G592" s="11">
        <v>1625</v>
      </c>
      <c r="H592" s="6">
        <f>VLOOKUP(E592,$O$12:Q602,3,0)</f>
        <v>200000</v>
      </c>
      <c r="I592" s="6">
        <f t="shared" si="55"/>
        <v>325000000</v>
      </c>
      <c r="J592" s="12">
        <f t="shared" si="56"/>
        <v>65000000</v>
      </c>
      <c r="K592" s="6">
        <f t="shared" si="57"/>
        <v>260000000</v>
      </c>
      <c r="L592" s="6" t="str">
        <f t="shared" si="58"/>
        <v>Penjualan Massal</v>
      </c>
      <c r="M592" s="6" t="str">
        <f t="shared" si="59"/>
        <v>Truk</v>
      </c>
    </row>
    <row r="593" spans="1:13" x14ac:dyDescent="0.25">
      <c r="A593" s="4">
        <v>589</v>
      </c>
      <c r="B593" s="3">
        <v>43322</v>
      </c>
      <c r="C593" s="4" t="s">
        <v>12</v>
      </c>
      <c r="D593" s="4" t="str">
        <f t="shared" si="54"/>
        <v>Toko Nofri</v>
      </c>
      <c r="E593" s="4" t="s">
        <v>21</v>
      </c>
      <c r="F593" s="4" t="str">
        <f>VLOOKUP(E593,$O$12:Q603,2,0)</f>
        <v>Besi 10 Meter</v>
      </c>
      <c r="G593" s="11">
        <v>1452</v>
      </c>
      <c r="H593" s="6">
        <f>VLOOKUP(E593,$O$12:Q603,3,0)</f>
        <v>375000</v>
      </c>
      <c r="I593" s="6">
        <f t="shared" si="55"/>
        <v>544500000</v>
      </c>
      <c r="J593" s="12">
        <f t="shared" si="56"/>
        <v>108900000</v>
      </c>
      <c r="K593" s="6">
        <f t="shared" si="57"/>
        <v>435600000</v>
      </c>
      <c r="L593" s="6" t="str">
        <f t="shared" si="58"/>
        <v>Penjualan Massal</v>
      </c>
      <c r="M593" s="6" t="str">
        <f t="shared" si="59"/>
        <v>Truk</v>
      </c>
    </row>
    <row r="594" spans="1:13" x14ac:dyDescent="0.25">
      <c r="A594" s="4">
        <v>590</v>
      </c>
      <c r="B594" s="3">
        <v>43322</v>
      </c>
      <c r="C594" s="4" t="s">
        <v>12</v>
      </c>
      <c r="D594" s="4" t="str">
        <f t="shared" si="54"/>
        <v>Toko Nofri</v>
      </c>
      <c r="E594" s="4" t="s">
        <v>21</v>
      </c>
      <c r="F594" s="4" t="str">
        <f>VLOOKUP(E594,$O$12:Q604,2,0)</f>
        <v>Besi 10 Meter</v>
      </c>
      <c r="G594" s="11">
        <v>21</v>
      </c>
      <c r="H594" s="6">
        <f>VLOOKUP(E594,$O$12:Q604,3,0)</f>
        <v>375000</v>
      </c>
      <c r="I594" s="6">
        <f t="shared" si="55"/>
        <v>7875000</v>
      </c>
      <c r="J594" s="12">
        <f t="shared" si="56"/>
        <v>0</v>
      </c>
      <c r="K594" s="6">
        <f t="shared" si="57"/>
        <v>7875000</v>
      </c>
      <c r="L594" s="6" t="str">
        <f t="shared" si="58"/>
        <v>Penjualan Biasa</v>
      </c>
      <c r="M594" s="6" t="str">
        <f t="shared" si="59"/>
        <v>Mobil Biasa</v>
      </c>
    </row>
    <row r="595" spans="1:13" x14ac:dyDescent="0.25">
      <c r="A595" s="4">
        <v>591</v>
      </c>
      <c r="B595" s="3">
        <v>43322</v>
      </c>
      <c r="C595" s="4" t="s">
        <v>16</v>
      </c>
      <c r="D595" s="4" t="str">
        <f t="shared" si="54"/>
        <v>Toko Anton</v>
      </c>
      <c r="E595" s="4" t="s">
        <v>23</v>
      </c>
      <c r="F595" s="4" t="str">
        <f>VLOOKUP(E595,$O$12:Q605,2,0)</f>
        <v>Pipa 10 Meter</v>
      </c>
      <c r="G595" s="11">
        <v>663</v>
      </c>
      <c r="H595" s="6">
        <f>VLOOKUP(E595,$O$12:Q605,3,0)</f>
        <v>185000</v>
      </c>
      <c r="I595" s="6">
        <f t="shared" si="55"/>
        <v>122655000</v>
      </c>
      <c r="J595" s="12">
        <f t="shared" si="56"/>
        <v>24531000</v>
      </c>
      <c r="K595" s="6">
        <f t="shared" si="57"/>
        <v>98124000</v>
      </c>
      <c r="L595" s="6" t="str">
        <f t="shared" si="58"/>
        <v>Penjualan Massal</v>
      </c>
      <c r="M595" s="6" t="str">
        <f t="shared" si="59"/>
        <v>Truk</v>
      </c>
    </row>
    <row r="596" spans="1:13" x14ac:dyDescent="0.25">
      <c r="A596" s="4">
        <v>592</v>
      </c>
      <c r="B596" s="3">
        <v>43322</v>
      </c>
      <c r="C596" s="4" t="s">
        <v>12</v>
      </c>
      <c r="D596" s="4" t="str">
        <f t="shared" si="54"/>
        <v>Toko Nofri</v>
      </c>
      <c r="E596" s="4" t="s">
        <v>22</v>
      </c>
      <c r="F596" s="4" t="str">
        <f>VLOOKUP(E596,$O$12:Q606,2,0)</f>
        <v>Pipa 5 Meter</v>
      </c>
      <c r="G596" s="11">
        <v>1402</v>
      </c>
      <c r="H596" s="6">
        <f>VLOOKUP(E596,$O$12:Q606,3,0)</f>
        <v>100000</v>
      </c>
      <c r="I596" s="6">
        <f t="shared" si="55"/>
        <v>140200000</v>
      </c>
      <c r="J596" s="12">
        <f t="shared" si="56"/>
        <v>28040000</v>
      </c>
      <c r="K596" s="6">
        <f t="shared" si="57"/>
        <v>112160000</v>
      </c>
      <c r="L596" s="6" t="str">
        <f t="shared" si="58"/>
        <v>Penjualan Massal</v>
      </c>
      <c r="M596" s="6" t="str">
        <f t="shared" si="59"/>
        <v>Truk</v>
      </c>
    </row>
    <row r="597" spans="1:13" x14ac:dyDescent="0.25">
      <c r="A597" s="4">
        <v>593</v>
      </c>
      <c r="B597" s="3">
        <v>43322</v>
      </c>
      <c r="C597" s="4" t="s">
        <v>13</v>
      </c>
      <c r="D597" s="4" t="str">
        <f t="shared" si="54"/>
        <v>Toko Central</v>
      </c>
      <c r="E597" s="4" t="s">
        <v>21</v>
      </c>
      <c r="F597" s="4" t="str">
        <f>VLOOKUP(E597,$O$12:Q607,2,0)</f>
        <v>Besi 10 Meter</v>
      </c>
      <c r="G597" s="11">
        <v>227</v>
      </c>
      <c r="H597" s="6">
        <f>VLOOKUP(E597,$O$12:Q607,3,0)</f>
        <v>375000</v>
      </c>
      <c r="I597" s="6">
        <f t="shared" si="55"/>
        <v>85125000</v>
      </c>
      <c r="J597" s="12">
        <f t="shared" si="56"/>
        <v>8512500</v>
      </c>
      <c r="K597" s="6">
        <f t="shared" si="57"/>
        <v>76612500</v>
      </c>
      <c r="L597" s="6" t="str">
        <f t="shared" si="58"/>
        <v>Penjualan Besar</v>
      </c>
      <c r="M597" s="6" t="str">
        <f t="shared" si="59"/>
        <v>Truk Kecil</v>
      </c>
    </row>
    <row r="598" spans="1:13" x14ac:dyDescent="0.25">
      <c r="A598" s="4">
        <v>594</v>
      </c>
      <c r="B598" s="3">
        <v>43322</v>
      </c>
      <c r="C598" s="4" t="s">
        <v>12</v>
      </c>
      <c r="D598" s="4" t="str">
        <f t="shared" si="54"/>
        <v>Toko Nofri</v>
      </c>
      <c r="E598" s="4" t="s">
        <v>23</v>
      </c>
      <c r="F598" s="4" t="str">
        <f>VLOOKUP(E598,$O$12:Q608,2,0)</f>
        <v>Pipa 10 Meter</v>
      </c>
      <c r="G598" s="11">
        <v>1522</v>
      </c>
      <c r="H598" s="6">
        <f>VLOOKUP(E598,$O$12:Q608,3,0)</f>
        <v>185000</v>
      </c>
      <c r="I598" s="6">
        <f t="shared" si="55"/>
        <v>281570000</v>
      </c>
      <c r="J598" s="12">
        <f t="shared" si="56"/>
        <v>56314000</v>
      </c>
      <c r="K598" s="6">
        <f t="shared" si="57"/>
        <v>225256000</v>
      </c>
      <c r="L598" s="6" t="str">
        <f t="shared" si="58"/>
        <v>Penjualan Massal</v>
      </c>
      <c r="M598" s="6" t="str">
        <f t="shared" si="59"/>
        <v>Truk</v>
      </c>
    </row>
    <row r="599" spans="1:13" x14ac:dyDescent="0.25">
      <c r="A599" s="4">
        <v>595</v>
      </c>
      <c r="B599" s="3">
        <v>43322</v>
      </c>
      <c r="C599" s="4" t="s">
        <v>16</v>
      </c>
      <c r="D599" s="4" t="str">
        <f t="shared" si="54"/>
        <v>Toko Anton</v>
      </c>
      <c r="E599" s="4" t="s">
        <v>23</v>
      </c>
      <c r="F599" s="4" t="str">
        <f>VLOOKUP(E599,$O$12:Q609,2,0)</f>
        <v>Pipa 10 Meter</v>
      </c>
      <c r="G599" s="11">
        <v>1231</v>
      </c>
      <c r="H599" s="6">
        <f>VLOOKUP(E599,$O$12:Q609,3,0)</f>
        <v>185000</v>
      </c>
      <c r="I599" s="6">
        <f t="shared" si="55"/>
        <v>227735000</v>
      </c>
      <c r="J599" s="12">
        <f t="shared" si="56"/>
        <v>45547000</v>
      </c>
      <c r="K599" s="6">
        <f t="shared" si="57"/>
        <v>182188000</v>
      </c>
      <c r="L599" s="6" t="str">
        <f t="shared" si="58"/>
        <v>Penjualan Massal</v>
      </c>
      <c r="M599" s="6" t="str">
        <f t="shared" si="59"/>
        <v>Truk</v>
      </c>
    </row>
    <row r="600" spans="1:13" x14ac:dyDescent="0.25">
      <c r="A600" s="4">
        <v>596</v>
      </c>
      <c r="B600" s="3">
        <v>43322</v>
      </c>
      <c r="C600" s="4" t="s">
        <v>13</v>
      </c>
      <c r="D600" s="4" t="str">
        <f t="shared" si="54"/>
        <v>Toko Central</v>
      </c>
      <c r="E600" s="4" t="s">
        <v>22</v>
      </c>
      <c r="F600" s="4" t="str">
        <f>VLOOKUP(E600,$O$12:Q610,2,0)</f>
        <v>Pipa 5 Meter</v>
      </c>
      <c r="G600" s="11">
        <v>471</v>
      </c>
      <c r="H600" s="6">
        <f>VLOOKUP(E600,$O$12:Q610,3,0)</f>
        <v>100000</v>
      </c>
      <c r="I600" s="6">
        <f t="shared" si="55"/>
        <v>47100000</v>
      </c>
      <c r="J600" s="12">
        <f t="shared" si="56"/>
        <v>4710000</v>
      </c>
      <c r="K600" s="6">
        <f t="shared" si="57"/>
        <v>42390000</v>
      </c>
      <c r="L600" s="6" t="str">
        <f t="shared" si="58"/>
        <v>Penjualan Massal</v>
      </c>
      <c r="M600" s="6" t="str">
        <f t="shared" si="59"/>
        <v>Truk</v>
      </c>
    </row>
    <row r="601" spans="1:13" x14ac:dyDescent="0.25">
      <c r="A601" s="4">
        <v>597</v>
      </c>
      <c r="B601" s="3">
        <v>43322</v>
      </c>
      <c r="C601" s="4" t="s">
        <v>13</v>
      </c>
      <c r="D601" s="4" t="str">
        <f t="shared" si="54"/>
        <v>Toko Central</v>
      </c>
      <c r="E601" s="4" t="s">
        <v>20</v>
      </c>
      <c r="F601" s="4" t="str">
        <f>VLOOKUP(E601,$O$12:Q611,2,0)</f>
        <v>Besi 5 Meter</v>
      </c>
      <c r="G601" s="11">
        <v>1918</v>
      </c>
      <c r="H601" s="6">
        <f>VLOOKUP(E601,$O$12:Q611,3,0)</f>
        <v>200000</v>
      </c>
      <c r="I601" s="6">
        <f t="shared" si="55"/>
        <v>383600000</v>
      </c>
      <c r="J601" s="12">
        <f t="shared" si="56"/>
        <v>76720000</v>
      </c>
      <c r="K601" s="6">
        <f t="shared" si="57"/>
        <v>306880000</v>
      </c>
      <c r="L601" s="6" t="str">
        <f t="shared" si="58"/>
        <v>Penjualan Massal</v>
      </c>
      <c r="M601" s="6" t="str">
        <f t="shared" si="59"/>
        <v>Truk</v>
      </c>
    </row>
    <row r="602" spans="1:13" x14ac:dyDescent="0.25">
      <c r="A602" s="4">
        <v>598</v>
      </c>
      <c r="B602" s="3">
        <v>43322</v>
      </c>
      <c r="C602" s="4" t="s">
        <v>16</v>
      </c>
      <c r="D602" s="4" t="str">
        <f t="shared" si="54"/>
        <v>Toko Anton</v>
      </c>
      <c r="E602" s="4" t="s">
        <v>23</v>
      </c>
      <c r="F602" s="4" t="str">
        <f>VLOOKUP(E602,$O$12:Q612,2,0)</f>
        <v>Pipa 10 Meter</v>
      </c>
      <c r="G602" s="11">
        <v>176</v>
      </c>
      <c r="H602" s="6">
        <f>VLOOKUP(E602,$O$12:Q612,3,0)</f>
        <v>185000</v>
      </c>
      <c r="I602" s="6">
        <f t="shared" si="55"/>
        <v>32560000</v>
      </c>
      <c r="J602" s="12">
        <f t="shared" si="56"/>
        <v>0</v>
      </c>
      <c r="K602" s="6">
        <f t="shared" si="57"/>
        <v>32560000</v>
      </c>
      <c r="L602" s="6" t="str">
        <f t="shared" si="58"/>
        <v>Penjualan Biasa</v>
      </c>
      <c r="M602" s="6" t="str">
        <f t="shared" si="59"/>
        <v>Mobil Biasa</v>
      </c>
    </row>
    <row r="603" spans="1:13" x14ac:dyDescent="0.25">
      <c r="A603" s="4">
        <v>599</v>
      </c>
      <c r="B603" s="3">
        <v>43322</v>
      </c>
      <c r="C603" s="4" t="s">
        <v>12</v>
      </c>
      <c r="D603" s="4" t="str">
        <f t="shared" si="54"/>
        <v>Toko Nofri</v>
      </c>
      <c r="E603" s="4" t="s">
        <v>23</v>
      </c>
      <c r="F603" s="4" t="str">
        <f>VLOOKUP(E603,$O$12:Q613,2,0)</f>
        <v>Pipa 10 Meter</v>
      </c>
      <c r="G603" s="11">
        <v>900</v>
      </c>
      <c r="H603" s="6">
        <f>VLOOKUP(E603,$O$12:Q613,3,0)</f>
        <v>185000</v>
      </c>
      <c r="I603" s="6">
        <f t="shared" si="55"/>
        <v>166500000</v>
      </c>
      <c r="J603" s="12">
        <f t="shared" si="56"/>
        <v>33300000</v>
      </c>
      <c r="K603" s="6">
        <f t="shared" si="57"/>
        <v>133200000</v>
      </c>
      <c r="L603" s="6" t="str">
        <f t="shared" si="58"/>
        <v>Penjualan Massal</v>
      </c>
      <c r="M603" s="6" t="str">
        <f t="shared" si="59"/>
        <v>Truk</v>
      </c>
    </row>
    <row r="604" spans="1:13" x14ac:dyDescent="0.25">
      <c r="A604" s="4">
        <v>600</v>
      </c>
      <c r="B604" s="3">
        <v>43322</v>
      </c>
      <c r="C604" s="4" t="s">
        <v>16</v>
      </c>
      <c r="D604" s="4" t="str">
        <f t="shared" si="54"/>
        <v>Toko Anton</v>
      </c>
      <c r="E604" s="4" t="s">
        <v>22</v>
      </c>
      <c r="F604" s="4" t="str">
        <f>VLOOKUP(E604,$O$12:Q614,2,0)</f>
        <v>Pipa 5 Meter</v>
      </c>
      <c r="G604" s="11">
        <v>1205</v>
      </c>
      <c r="H604" s="6">
        <f>VLOOKUP(E604,$O$12:Q614,3,0)</f>
        <v>100000</v>
      </c>
      <c r="I604" s="6">
        <f t="shared" si="55"/>
        <v>120500000</v>
      </c>
      <c r="J604" s="12">
        <f t="shared" si="56"/>
        <v>24100000</v>
      </c>
      <c r="K604" s="6">
        <f t="shared" si="57"/>
        <v>96400000</v>
      </c>
      <c r="L604" s="6" t="str">
        <f t="shared" si="58"/>
        <v>Penjualan Massal</v>
      </c>
      <c r="M604" s="6" t="str">
        <f t="shared" si="59"/>
        <v>Truk</v>
      </c>
    </row>
    <row r="605" spans="1:13" x14ac:dyDescent="0.25">
      <c r="A605" s="4">
        <v>601</v>
      </c>
      <c r="B605" s="3">
        <v>43322</v>
      </c>
      <c r="C605" s="4" t="s">
        <v>13</v>
      </c>
      <c r="D605" s="4" t="str">
        <f t="shared" si="54"/>
        <v>Toko Central</v>
      </c>
      <c r="E605" s="4" t="s">
        <v>20</v>
      </c>
      <c r="F605" s="4" t="str">
        <f>VLOOKUP(E605,$O$12:Q615,2,0)</f>
        <v>Besi 5 Meter</v>
      </c>
      <c r="G605" s="11">
        <v>1635</v>
      </c>
      <c r="H605" s="6">
        <f>VLOOKUP(E605,$O$12:Q615,3,0)</f>
        <v>200000</v>
      </c>
      <c r="I605" s="6">
        <f t="shared" si="55"/>
        <v>327000000</v>
      </c>
      <c r="J605" s="12">
        <f t="shared" si="56"/>
        <v>65400000</v>
      </c>
      <c r="K605" s="6">
        <f t="shared" si="57"/>
        <v>261600000</v>
      </c>
      <c r="L605" s="6" t="str">
        <f t="shared" si="58"/>
        <v>Penjualan Massal</v>
      </c>
      <c r="M605" s="6" t="str">
        <f t="shared" si="59"/>
        <v>Truk</v>
      </c>
    </row>
    <row r="606" spans="1:13" x14ac:dyDescent="0.25">
      <c r="A606" s="4">
        <v>602</v>
      </c>
      <c r="B606" s="3">
        <v>43322</v>
      </c>
      <c r="C606" s="4" t="s">
        <v>13</v>
      </c>
      <c r="D606" s="4" t="str">
        <f t="shared" si="54"/>
        <v>Toko Central</v>
      </c>
      <c r="E606" s="4" t="s">
        <v>22</v>
      </c>
      <c r="F606" s="4" t="str">
        <f>VLOOKUP(E606,$O$12:Q616,2,0)</f>
        <v>Pipa 5 Meter</v>
      </c>
      <c r="G606" s="11">
        <v>1729</v>
      </c>
      <c r="H606" s="6">
        <f>VLOOKUP(E606,$O$12:Q616,3,0)</f>
        <v>100000</v>
      </c>
      <c r="I606" s="6">
        <f t="shared" si="55"/>
        <v>172900000</v>
      </c>
      <c r="J606" s="12">
        <f t="shared" si="56"/>
        <v>34580000</v>
      </c>
      <c r="K606" s="6">
        <f t="shared" si="57"/>
        <v>138320000</v>
      </c>
      <c r="L606" s="6" t="str">
        <f t="shared" si="58"/>
        <v>Penjualan Massal</v>
      </c>
      <c r="M606" s="6" t="str">
        <f t="shared" si="59"/>
        <v>Truk</v>
      </c>
    </row>
    <row r="607" spans="1:13" x14ac:dyDescent="0.25">
      <c r="A607" s="4">
        <v>603</v>
      </c>
      <c r="B607" s="3">
        <v>43322</v>
      </c>
      <c r="C607" s="4" t="s">
        <v>16</v>
      </c>
      <c r="D607" s="4" t="str">
        <f t="shared" si="54"/>
        <v>Toko Anton</v>
      </c>
      <c r="E607" s="4" t="s">
        <v>23</v>
      </c>
      <c r="F607" s="4" t="str">
        <f>VLOOKUP(E607,$O$12:Q617,2,0)</f>
        <v>Pipa 10 Meter</v>
      </c>
      <c r="G607" s="11">
        <v>30</v>
      </c>
      <c r="H607" s="6">
        <f>VLOOKUP(E607,$O$12:Q617,3,0)</f>
        <v>185000</v>
      </c>
      <c r="I607" s="6">
        <f t="shared" si="55"/>
        <v>5550000</v>
      </c>
      <c r="J607" s="12">
        <f t="shared" si="56"/>
        <v>0</v>
      </c>
      <c r="K607" s="6">
        <f t="shared" si="57"/>
        <v>5550000</v>
      </c>
      <c r="L607" s="6" t="str">
        <f t="shared" si="58"/>
        <v>Penjualan Biasa</v>
      </c>
      <c r="M607" s="6" t="str">
        <f t="shared" si="59"/>
        <v>Mobil Biasa</v>
      </c>
    </row>
    <row r="608" spans="1:13" x14ac:dyDescent="0.25">
      <c r="A608" s="4">
        <v>604</v>
      </c>
      <c r="B608" s="3">
        <v>43322</v>
      </c>
      <c r="C608" s="4" t="s">
        <v>12</v>
      </c>
      <c r="D608" s="4" t="str">
        <f t="shared" si="54"/>
        <v>Toko Nofri</v>
      </c>
      <c r="E608" s="4" t="s">
        <v>23</v>
      </c>
      <c r="F608" s="4" t="str">
        <f>VLOOKUP(E608,$O$12:Q618,2,0)</f>
        <v>Pipa 10 Meter</v>
      </c>
      <c r="G608" s="11">
        <v>1777</v>
      </c>
      <c r="H608" s="6">
        <f>VLOOKUP(E608,$O$12:Q618,3,0)</f>
        <v>185000</v>
      </c>
      <c r="I608" s="6">
        <f t="shared" si="55"/>
        <v>328745000</v>
      </c>
      <c r="J608" s="12">
        <f t="shared" si="56"/>
        <v>65749000</v>
      </c>
      <c r="K608" s="6">
        <f t="shared" si="57"/>
        <v>262996000</v>
      </c>
      <c r="L608" s="6" t="str">
        <f t="shared" si="58"/>
        <v>Penjualan Massal</v>
      </c>
      <c r="M608" s="6" t="str">
        <f t="shared" si="59"/>
        <v>Truk</v>
      </c>
    </row>
    <row r="609" spans="1:13" x14ac:dyDescent="0.25">
      <c r="A609" s="4">
        <v>605</v>
      </c>
      <c r="B609" s="3">
        <v>43322</v>
      </c>
      <c r="C609" s="4" t="s">
        <v>16</v>
      </c>
      <c r="D609" s="4" t="str">
        <f t="shared" si="54"/>
        <v>Toko Anton</v>
      </c>
      <c r="E609" s="4" t="s">
        <v>23</v>
      </c>
      <c r="F609" s="4" t="str">
        <f>VLOOKUP(E609,$O$12:Q619,2,0)</f>
        <v>Pipa 10 Meter</v>
      </c>
      <c r="G609" s="11">
        <v>761</v>
      </c>
      <c r="H609" s="6">
        <f>VLOOKUP(E609,$O$12:Q619,3,0)</f>
        <v>185000</v>
      </c>
      <c r="I609" s="6">
        <f t="shared" si="55"/>
        <v>140785000</v>
      </c>
      <c r="J609" s="12">
        <f t="shared" si="56"/>
        <v>28157000</v>
      </c>
      <c r="K609" s="6">
        <f t="shared" si="57"/>
        <v>112628000</v>
      </c>
      <c r="L609" s="6" t="str">
        <f t="shared" si="58"/>
        <v>Penjualan Massal</v>
      </c>
      <c r="M609" s="6" t="str">
        <f t="shared" si="59"/>
        <v>Truk</v>
      </c>
    </row>
    <row r="610" spans="1:13" x14ac:dyDescent="0.25">
      <c r="A610" s="4">
        <v>606</v>
      </c>
      <c r="B610" s="3">
        <v>43322</v>
      </c>
      <c r="C610" s="4" t="s">
        <v>12</v>
      </c>
      <c r="D610" s="4" t="str">
        <f t="shared" si="54"/>
        <v>Toko Nofri</v>
      </c>
      <c r="E610" s="4" t="s">
        <v>23</v>
      </c>
      <c r="F610" s="4" t="str">
        <f>VLOOKUP(E610,$O$12:Q620,2,0)</f>
        <v>Pipa 10 Meter</v>
      </c>
      <c r="G610" s="11">
        <v>676</v>
      </c>
      <c r="H610" s="6">
        <f>VLOOKUP(E610,$O$12:Q620,3,0)</f>
        <v>185000</v>
      </c>
      <c r="I610" s="6">
        <f t="shared" si="55"/>
        <v>125060000</v>
      </c>
      <c r="J610" s="12">
        <f t="shared" si="56"/>
        <v>25012000</v>
      </c>
      <c r="K610" s="6">
        <f t="shared" si="57"/>
        <v>100048000</v>
      </c>
      <c r="L610" s="6" t="str">
        <f t="shared" si="58"/>
        <v>Penjualan Massal</v>
      </c>
      <c r="M610" s="6" t="str">
        <f t="shared" si="59"/>
        <v>Truk</v>
      </c>
    </row>
    <row r="611" spans="1:13" x14ac:dyDescent="0.25">
      <c r="A611" s="4">
        <v>607</v>
      </c>
      <c r="B611" s="3">
        <v>43322</v>
      </c>
      <c r="C611" s="4" t="s">
        <v>13</v>
      </c>
      <c r="D611" s="4" t="str">
        <f t="shared" si="54"/>
        <v>Toko Central</v>
      </c>
      <c r="E611" s="4" t="s">
        <v>20</v>
      </c>
      <c r="F611" s="4" t="str">
        <f>VLOOKUP(E611,$O$12:Q621,2,0)</f>
        <v>Besi 5 Meter</v>
      </c>
      <c r="G611" s="11">
        <v>952</v>
      </c>
      <c r="H611" s="6">
        <f>VLOOKUP(E611,$O$12:Q621,3,0)</f>
        <v>200000</v>
      </c>
      <c r="I611" s="6">
        <f t="shared" si="55"/>
        <v>190400000</v>
      </c>
      <c r="J611" s="12">
        <f t="shared" si="56"/>
        <v>38080000</v>
      </c>
      <c r="K611" s="6">
        <f t="shared" si="57"/>
        <v>152320000</v>
      </c>
      <c r="L611" s="6" t="str">
        <f t="shared" si="58"/>
        <v>Penjualan Massal</v>
      </c>
      <c r="M611" s="6" t="str">
        <f t="shared" si="59"/>
        <v>Truk</v>
      </c>
    </row>
    <row r="612" spans="1:13" x14ac:dyDescent="0.25">
      <c r="A612" s="4">
        <v>608</v>
      </c>
      <c r="B612" s="3">
        <v>43322</v>
      </c>
      <c r="C612" s="4" t="s">
        <v>16</v>
      </c>
      <c r="D612" s="4" t="str">
        <f t="shared" si="54"/>
        <v>Toko Anton</v>
      </c>
      <c r="E612" s="4" t="s">
        <v>20</v>
      </c>
      <c r="F612" s="4" t="str">
        <f>VLOOKUP(E612,$O$12:Q622,2,0)</f>
        <v>Besi 5 Meter</v>
      </c>
      <c r="G612" s="11">
        <v>1660</v>
      </c>
      <c r="H612" s="6">
        <f>VLOOKUP(E612,$O$12:Q622,3,0)</f>
        <v>200000</v>
      </c>
      <c r="I612" s="6">
        <f t="shared" si="55"/>
        <v>332000000</v>
      </c>
      <c r="J612" s="12">
        <f t="shared" si="56"/>
        <v>66400000</v>
      </c>
      <c r="K612" s="6">
        <f t="shared" si="57"/>
        <v>265600000</v>
      </c>
      <c r="L612" s="6" t="str">
        <f t="shared" si="58"/>
        <v>Penjualan Massal</v>
      </c>
      <c r="M612" s="6" t="str">
        <f t="shared" si="59"/>
        <v>Truk</v>
      </c>
    </row>
    <row r="613" spans="1:13" x14ac:dyDescent="0.25">
      <c r="A613" s="4">
        <v>609</v>
      </c>
      <c r="B613" s="3">
        <v>43322</v>
      </c>
      <c r="C613" s="4" t="s">
        <v>12</v>
      </c>
      <c r="D613" s="4" t="str">
        <f t="shared" si="54"/>
        <v>Toko Nofri</v>
      </c>
      <c r="E613" s="4" t="s">
        <v>20</v>
      </c>
      <c r="F613" s="4" t="str">
        <f>VLOOKUP(E613,$O$12:Q623,2,0)</f>
        <v>Besi 5 Meter</v>
      </c>
      <c r="G613" s="11">
        <v>996</v>
      </c>
      <c r="H613" s="6">
        <f>VLOOKUP(E613,$O$12:Q623,3,0)</f>
        <v>200000</v>
      </c>
      <c r="I613" s="6">
        <f t="shared" si="55"/>
        <v>199200000</v>
      </c>
      <c r="J613" s="12">
        <f t="shared" si="56"/>
        <v>39840000</v>
      </c>
      <c r="K613" s="6">
        <f t="shared" si="57"/>
        <v>159360000</v>
      </c>
      <c r="L613" s="6" t="str">
        <f t="shared" si="58"/>
        <v>Penjualan Massal</v>
      </c>
      <c r="M613" s="6" t="str">
        <f t="shared" si="59"/>
        <v>Truk</v>
      </c>
    </row>
    <row r="614" spans="1:13" x14ac:dyDescent="0.25">
      <c r="A614" s="4">
        <v>610</v>
      </c>
      <c r="B614" s="3">
        <v>43322</v>
      </c>
      <c r="C614" s="4" t="s">
        <v>12</v>
      </c>
      <c r="D614" s="4" t="str">
        <f t="shared" si="54"/>
        <v>Toko Nofri</v>
      </c>
      <c r="E614" s="4" t="s">
        <v>22</v>
      </c>
      <c r="F614" s="4" t="str">
        <f>VLOOKUP(E614,$O$12:Q624,2,0)</f>
        <v>Pipa 5 Meter</v>
      </c>
      <c r="G614" s="11">
        <v>1094</v>
      </c>
      <c r="H614" s="6">
        <f>VLOOKUP(E614,$O$12:Q624,3,0)</f>
        <v>100000</v>
      </c>
      <c r="I614" s="6">
        <f t="shared" si="55"/>
        <v>109400000</v>
      </c>
      <c r="J614" s="12">
        <f t="shared" si="56"/>
        <v>21880000</v>
      </c>
      <c r="K614" s="6">
        <f t="shared" si="57"/>
        <v>87520000</v>
      </c>
      <c r="L614" s="6" t="str">
        <f t="shared" si="58"/>
        <v>Penjualan Massal</v>
      </c>
      <c r="M614" s="6" t="str">
        <f t="shared" si="59"/>
        <v>Truk</v>
      </c>
    </row>
    <row r="615" spans="1:13" x14ac:dyDescent="0.25">
      <c r="A615" s="4">
        <v>611</v>
      </c>
      <c r="B615" s="3">
        <v>43322</v>
      </c>
      <c r="C615" s="4" t="s">
        <v>16</v>
      </c>
      <c r="D615" s="4" t="str">
        <f t="shared" si="54"/>
        <v>Toko Anton</v>
      </c>
      <c r="E615" s="4" t="s">
        <v>20</v>
      </c>
      <c r="F615" s="4" t="str">
        <f>VLOOKUP(E615,$O$12:Q625,2,0)</f>
        <v>Besi 5 Meter</v>
      </c>
      <c r="G615" s="11">
        <v>1347</v>
      </c>
      <c r="H615" s="6">
        <f>VLOOKUP(E615,$O$12:Q625,3,0)</f>
        <v>200000</v>
      </c>
      <c r="I615" s="6">
        <f t="shared" si="55"/>
        <v>269400000</v>
      </c>
      <c r="J615" s="12">
        <f t="shared" si="56"/>
        <v>53880000</v>
      </c>
      <c r="K615" s="6">
        <f t="shared" si="57"/>
        <v>215520000</v>
      </c>
      <c r="L615" s="6" t="str">
        <f t="shared" si="58"/>
        <v>Penjualan Massal</v>
      </c>
      <c r="M615" s="6" t="str">
        <f t="shared" si="59"/>
        <v>Truk</v>
      </c>
    </row>
    <row r="616" spans="1:13" x14ac:dyDescent="0.25">
      <c r="A616" s="4">
        <v>612</v>
      </c>
      <c r="B616" s="3">
        <v>43322</v>
      </c>
      <c r="C616" s="4" t="s">
        <v>12</v>
      </c>
      <c r="D616" s="4" t="str">
        <f t="shared" si="54"/>
        <v>Toko Nofri</v>
      </c>
      <c r="E616" s="4" t="s">
        <v>23</v>
      </c>
      <c r="F616" s="4" t="str">
        <f>VLOOKUP(E616,$O$12:Q626,2,0)</f>
        <v>Pipa 10 Meter</v>
      </c>
      <c r="G616" s="11">
        <v>1516</v>
      </c>
      <c r="H616" s="6">
        <f>VLOOKUP(E616,$O$12:Q626,3,0)</f>
        <v>185000</v>
      </c>
      <c r="I616" s="6">
        <f t="shared" si="55"/>
        <v>280460000</v>
      </c>
      <c r="J616" s="12">
        <f t="shared" si="56"/>
        <v>56092000</v>
      </c>
      <c r="K616" s="6">
        <f t="shared" si="57"/>
        <v>224368000</v>
      </c>
      <c r="L616" s="6" t="str">
        <f t="shared" si="58"/>
        <v>Penjualan Massal</v>
      </c>
      <c r="M616" s="6" t="str">
        <f t="shared" si="59"/>
        <v>Truk</v>
      </c>
    </row>
    <row r="617" spans="1:13" x14ac:dyDescent="0.25">
      <c r="A617" s="4">
        <v>613</v>
      </c>
      <c r="B617" s="3">
        <v>43322</v>
      </c>
      <c r="C617" s="4" t="s">
        <v>13</v>
      </c>
      <c r="D617" s="4" t="str">
        <f t="shared" si="54"/>
        <v>Toko Central</v>
      </c>
      <c r="E617" s="4" t="s">
        <v>22</v>
      </c>
      <c r="F617" s="4" t="str">
        <f>VLOOKUP(E617,$O$12:Q627,2,0)</f>
        <v>Pipa 5 Meter</v>
      </c>
      <c r="G617" s="11">
        <v>1556</v>
      </c>
      <c r="H617" s="6">
        <f>VLOOKUP(E617,$O$12:Q627,3,0)</f>
        <v>100000</v>
      </c>
      <c r="I617" s="6">
        <f t="shared" si="55"/>
        <v>155600000</v>
      </c>
      <c r="J617" s="12">
        <f t="shared" si="56"/>
        <v>31120000</v>
      </c>
      <c r="K617" s="6">
        <f t="shared" si="57"/>
        <v>124480000</v>
      </c>
      <c r="L617" s="6" t="str">
        <f t="shared" si="58"/>
        <v>Penjualan Massal</v>
      </c>
      <c r="M617" s="6" t="str">
        <f t="shared" si="59"/>
        <v>Truk</v>
      </c>
    </row>
    <row r="618" spans="1:13" x14ac:dyDescent="0.25">
      <c r="A618" s="4">
        <v>614</v>
      </c>
      <c r="B618" s="3">
        <v>43322</v>
      </c>
      <c r="C618" s="4" t="s">
        <v>12</v>
      </c>
      <c r="D618" s="4" t="str">
        <f t="shared" si="54"/>
        <v>Toko Nofri</v>
      </c>
      <c r="E618" s="4" t="s">
        <v>22</v>
      </c>
      <c r="F618" s="4" t="str">
        <f>VLOOKUP(E618,$O$12:Q628,2,0)</f>
        <v>Pipa 5 Meter</v>
      </c>
      <c r="G618" s="11">
        <v>1648</v>
      </c>
      <c r="H618" s="6">
        <f>VLOOKUP(E618,$O$12:Q628,3,0)</f>
        <v>100000</v>
      </c>
      <c r="I618" s="6">
        <f t="shared" si="55"/>
        <v>164800000</v>
      </c>
      <c r="J618" s="12">
        <f t="shared" si="56"/>
        <v>32960000</v>
      </c>
      <c r="K618" s="6">
        <f t="shared" si="57"/>
        <v>131840000</v>
      </c>
      <c r="L618" s="6" t="str">
        <f t="shared" si="58"/>
        <v>Penjualan Massal</v>
      </c>
      <c r="M618" s="6" t="str">
        <f t="shared" si="59"/>
        <v>Truk</v>
      </c>
    </row>
    <row r="619" spans="1:13" x14ac:dyDescent="0.25">
      <c r="A619" s="4">
        <v>615</v>
      </c>
      <c r="B619" s="3">
        <v>43322</v>
      </c>
      <c r="C619" s="4" t="s">
        <v>16</v>
      </c>
      <c r="D619" s="4" t="str">
        <f t="shared" si="54"/>
        <v>Toko Anton</v>
      </c>
      <c r="E619" s="4" t="s">
        <v>23</v>
      </c>
      <c r="F619" s="4" t="str">
        <f>VLOOKUP(E619,$O$12:Q629,2,0)</f>
        <v>Pipa 10 Meter</v>
      </c>
      <c r="G619" s="11">
        <v>1132</v>
      </c>
      <c r="H619" s="6">
        <f>VLOOKUP(E619,$O$12:Q629,3,0)</f>
        <v>185000</v>
      </c>
      <c r="I619" s="6">
        <f t="shared" si="55"/>
        <v>209420000</v>
      </c>
      <c r="J619" s="12">
        <f t="shared" si="56"/>
        <v>41884000</v>
      </c>
      <c r="K619" s="6">
        <f t="shared" si="57"/>
        <v>167536000</v>
      </c>
      <c r="L619" s="6" t="str">
        <f t="shared" si="58"/>
        <v>Penjualan Massal</v>
      </c>
      <c r="M619" s="6" t="str">
        <f t="shared" si="59"/>
        <v>Truk</v>
      </c>
    </row>
    <row r="620" spans="1:13" x14ac:dyDescent="0.25">
      <c r="A620" s="4">
        <v>616</v>
      </c>
      <c r="B620" s="3">
        <v>43322</v>
      </c>
      <c r="C620" s="4" t="s">
        <v>13</v>
      </c>
      <c r="D620" s="4" t="str">
        <f t="shared" si="54"/>
        <v>Toko Central</v>
      </c>
      <c r="E620" s="4" t="s">
        <v>22</v>
      </c>
      <c r="F620" s="4" t="str">
        <f>VLOOKUP(E620,$O$12:Q630,2,0)</f>
        <v>Pipa 5 Meter</v>
      </c>
      <c r="G620" s="11">
        <v>1766</v>
      </c>
      <c r="H620" s="6">
        <f>VLOOKUP(E620,$O$12:Q630,3,0)</f>
        <v>100000</v>
      </c>
      <c r="I620" s="6">
        <f t="shared" si="55"/>
        <v>176600000</v>
      </c>
      <c r="J620" s="12">
        <f t="shared" si="56"/>
        <v>35320000</v>
      </c>
      <c r="K620" s="6">
        <f t="shared" si="57"/>
        <v>141280000</v>
      </c>
      <c r="L620" s="6" t="str">
        <f t="shared" si="58"/>
        <v>Penjualan Massal</v>
      </c>
      <c r="M620" s="6" t="str">
        <f t="shared" si="59"/>
        <v>Truk</v>
      </c>
    </row>
    <row r="621" spans="1:13" x14ac:dyDescent="0.25">
      <c r="A621" s="4">
        <v>617</v>
      </c>
      <c r="B621" s="3">
        <v>43322</v>
      </c>
      <c r="C621" s="4" t="s">
        <v>13</v>
      </c>
      <c r="D621" s="4" t="str">
        <f t="shared" si="54"/>
        <v>Toko Central</v>
      </c>
      <c r="E621" s="4" t="s">
        <v>22</v>
      </c>
      <c r="F621" s="4" t="str">
        <f>VLOOKUP(E621,$O$12:Q631,2,0)</f>
        <v>Pipa 5 Meter</v>
      </c>
      <c r="G621" s="11">
        <v>212</v>
      </c>
      <c r="H621" s="6">
        <f>VLOOKUP(E621,$O$12:Q631,3,0)</f>
        <v>100000</v>
      </c>
      <c r="I621" s="6">
        <f t="shared" si="55"/>
        <v>21200000</v>
      </c>
      <c r="J621" s="12">
        <f t="shared" si="56"/>
        <v>2120000</v>
      </c>
      <c r="K621" s="6">
        <f t="shared" si="57"/>
        <v>19080000</v>
      </c>
      <c r="L621" s="6" t="str">
        <f t="shared" si="58"/>
        <v>Penjualan Besar</v>
      </c>
      <c r="M621" s="6" t="str">
        <f t="shared" si="59"/>
        <v>Truk Kecil</v>
      </c>
    </row>
    <row r="622" spans="1:13" x14ac:dyDescent="0.25">
      <c r="A622" s="4">
        <v>618</v>
      </c>
      <c r="B622" s="3">
        <v>43322</v>
      </c>
      <c r="C622" s="4" t="s">
        <v>16</v>
      </c>
      <c r="D622" s="4" t="str">
        <f t="shared" si="54"/>
        <v>Toko Anton</v>
      </c>
      <c r="E622" s="4" t="s">
        <v>21</v>
      </c>
      <c r="F622" s="4" t="str">
        <f>VLOOKUP(E622,$O$12:Q632,2,0)</f>
        <v>Besi 10 Meter</v>
      </c>
      <c r="G622" s="11">
        <v>1835</v>
      </c>
      <c r="H622" s="6">
        <f>VLOOKUP(E622,$O$12:Q632,3,0)</f>
        <v>375000</v>
      </c>
      <c r="I622" s="6">
        <f t="shared" si="55"/>
        <v>688125000</v>
      </c>
      <c r="J622" s="12">
        <f t="shared" si="56"/>
        <v>137625000</v>
      </c>
      <c r="K622" s="6">
        <f t="shared" si="57"/>
        <v>550500000</v>
      </c>
      <c r="L622" s="6" t="str">
        <f t="shared" si="58"/>
        <v>Penjualan Massal</v>
      </c>
      <c r="M622" s="6" t="str">
        <f t="shared" si="59"/>
        <v>Truk</v>
      </c>
    </row>
    <row r="623" spans="1:13" x14ac:dyDescent="0.25">
      <c r="A623" s="4">
        <v>619</v>
      </c>
      <c r="B623" s="3">
        <v>43322</v>
      </c>
      <c r="C623" s="4" t="s">
        <v>12</v>
      </c>
      <c r="D623" s="4" t="str">
        <f t="shared" si="54"/>
        <v>Toko Nofri</v>
      </c>
      <c r="E623" s="4" t="s">
        <v>21</v>
      </c>
      <c r="F623" s="4" t="str">
        <f>VLOOKUP(E623,$O$12:Q633,2,0)</f>
        <v>Besi 10 Meter</v>
      </c>
      <c r="G623" s="11">
        <v>1762</v>
      </c>
      <c r="H623" s="6">
        <f>VLOOKUP(E623,$O$12:Q633,3,0)</f>
        <v>375000</v>
      </c>
      <c r="I623" s="6">
        <f t="shared" si="55"/>
        <v>660750000</v>
      </c>
      <c r="J623" s="12">
        <f t="shared" si="56"/>
        <v>132150000</v>
      </c>
      <c r="K623" s="6">
        <f t="shared" si="57"/>
        <v>528600000</v>
      </c>
      <c r="L623" s="6" t="str">
        <f t="shared" si="58"/>
        <v>Penjualan Massal</v>
      </c>
      <c r="M623" s="6" t="str">
        <f t="shared" si="59"/>
        <v>Truk</v>
      </c>
    </row>
    <row r="624" spans="1:13" x14ac:dyDescent="0.25">
      <c r="A624" s="4">
        <v>620</v>
      </c>
      <c r="B624" s="3">
        <v>43322</v>
      </c>
      <c r="C624" s="4" t="s">
        <v>16</v>
      </c>
      <c r="D624" s="4" t="str">
        <f t="shared" si="54"/>
        <v>Toko Anton</v>
      </c>
      <c r="E624" s="4" t="s">
        <v>23</v>
      </c>
      <c r="F624" s="4" t="str">
        <f>VLOOKUP(E624,$O$12:Q634,2,0)</f>
        <v>Pipa 10 Meter</v>
      </c>
      <c r="G624" s="11">
        <v>1763</v>
      </c>
      <c r="H624" s="6">
        <f>VLOOKUP(E624,$O$12:Q634,3,0)</f>
        <v>185000</v>
      </c>
      <c r="I624" s="6">
        <f t="shared" si="55"/>
        <v>326155000</v>
      </c>
      <c r="J624" s="12">
        <f t="shared" si="56"/>
        <v>65231000</v>
      </c>
      <c r="K624" s="6">
        <f t="shared" si="57"/>
        <v>260924000</v>
      </c>
      <c r="L624" s="6" t="str">
        <f t="shared" si="58"/>
        <v>Penjualan Massal</v>
      </c>
      <c r="M624" s="6" t="str">
        <f t="shared" si="59"/>
        <v>Truk</v>
      </c>
    </row>
    <row r="625" spans="1:13" x14ac:dyDescent="0.25">
      <c r="A625" s="4">
        <v>621</v>
      </c>
      <c r="B625" s="3">
        <v>43322</v>
      </c>
      <c r="C625" s="4" t="s">
        <v>12</v>
      </c>
      <c r="D625" s="4" t="str">
        <f t="shared" si="54"/>
        <v>Toko Nofri</v>
      </c>
      <c r="E625" s="4" t="s">
        <v>20</v>
      </c>
      <c r="F625" s="4" t="str">
        <f>VLOOKUP(E625,$O$12:Q635,2,0)</f>
        <v>Besi 5 Meter</v>
      </c>
      <c r="G625" s="11">
        <v>772</v>
      </c>
      <c r="H625" s="6">
        <f>VLOOKUP(E625,$O$12:Q635,3,0)</f>
        <v>200000</v>
      </c>
      <c r="I625" s="6">
        <f t="shared" si="55"/>
        <v>154400000</v>
      </c>
      <c r="J625" s="12">
        <f t="shared" si="56"/>
        <v>30880000</v>
      </c>
      <c r="K625" s="6">
        <f t="shared" si="57"/>
        <v>123520000</v>
      </c>
      <c r="L625" s="6" t="str">
        <f t="shared" si="58"/>
        <v>Penjualan Massal</v>
      </c>
      <c r="M625" s="6" t="str">
        <f t="shared" si="59"/>
        <v>Truk</v>
      </c>
    </row>
    <row r="626" spans="1:13" x14ac:dyDescent="0.25">
      <c r="A626" s="4">
        <v>622</v>
      </c>
      <c r="B626" s="3">
        <v>43322</v>
      </c>
      <c r="C626" s="4" t="s">
        <v>13</v>
      </c>
      <c r="D626" s="4" t="str">
        <f t="shared" si="54"/>
        <v>Toko Central</v>
      </c>
      <c r="E626" s="4" t="s">
        <v>22</v>
      </c>
      <c r="F626" s="4" t="str">
        <f>VLOOKUP(E626,$O$12:Q636,2,0)</f>
        <v>Pipa 5 Meter</v>
      </c>
      <c r="G626" s="11">
        <v>438</v>
      </c>
      <c r="H626" s="6">
        <f>VLOOKUP(E626,$O$12:Q636,3,0)</f>
        <v>100000</v>
      </c>
      <c r="I626" s="6">
        <f t="shared" si="55"/>
        <v>43800000</v>
      </c>
      <c r="J626" s="12">
        <f t="shared" si="56"/>
        <v>4380000</v>
      </c>
      <c r="K626" s="6">
        <f t="shared" si="57"/>
        <v>39420000</v>
      </c>
      <c r="L626" s="6" t="str">
        <f t="shared" si="58"/>
        <v>Penjualan Massal</v>
      </c>
      <c r="M626" s="6" t="str">
        <f t="shared" si="59"/>
        <v>Truk</v>
      </c>
    </row>
    <row r="627" spans="1:13" x14ac:dyDescent="0.25">
      <c r="A627" s="4">
        <v>623</v>
      </c>
      <c r="B627" s="3">
        <v>43322</v>
      </c>
      <c r="C627" s="4" t="s">
        <v>16</v>
      </c>
      <c r="D627" s="4" t="str">
        <f t="shared" si="54"/>
        <v>Toko Anton</v>
      </c>
      <c r="E627" s="4" t="s">
        <v>20</v>
      </c>
      <c r="F627" s="4" t="str">
        <f>VLOOKUP(E627,$O$12:Q637,2,0)</f>
        <v>Besi 5 Meter</v>
      </c>
      <c r="G627" s="11">
        <v>1118</v>
      </c>
      <c r="H627" s="6">
        <f>VLOOKUP(E627,$O$12:Q637,3,0)</f>
        <v>200000</v>
      </c>
      <c r="I627" s="6">
        <f t="shared" si="55"/>
        <v>223600000</v>
      </c>
      <c r="J627" s="12">
        <f t="shared" si="56"/>
        <v>44720000</v>
      </c>
      <c r="K627" s="6">
        <f t="shared" si="57"/>
        <v>178880000</v>
      </c>
      <c r="L627" s="6" t="str">
        <f t="shared" si="58"/>
        <v>Penjualan Massal</v>
      </c>
      <c r="M627" s="6" t="str">
        <f t="shared" si="59"/>
        <v>Truk</v>
      </c>
    </row>
    <row r="628" spans="1:13" x14ac:dyDescent="0.25">
      <c r="A628" s="4">
        <v>624</v>
      </c>
      <c r="B628" s="3">
        <v>43322</v>
      </c>
      <c r="C628" s="4" t="s">
        <v>12</v>
      </c>
      <c r="D628" s="4" t="str">
        <f t="shared" si="54"/>
        <v>Toko Nofri</v>
      </c>
      <c r="E628" s="4" t="s">
        <v>21</v>
      </c>
      <c r="F628" s="4" t="str">
        <f>VLOOKUP(E628,$O$12:Q638,2,0)</f>
        <v>Besi 10 Meter</v>
      </c>
      <c r="G628" s="11">
        <v>1752</v>
      </c>
      <c r="H628" s="6">
        <f>VLOOKUP(E628,$O$12:Q638,3,0)</f>
        <v>375000</v>
      </c>
      <c r="I628" s="6">
        <f t="shared" si="55"/>
        <v>657000000</v>
      </c>
      <c r="J628" s="12">
        <f t="shared" si="56"/>
        <v>131400000</v>
      </c>
      <c r="K628" s="6">
        <f t="shared" si="57"/>
        <v>525600000</v>
      </c>
      <c r="L628" s="6" t="str">
        <f t="shared" si="58"/>
        <v>Penjualan Massal</v>
      </c>
      <c r="M628" s="6" t="str">
        <f t="shared" si="59"/>
        <v>Truk</v>
      </c>
    </row>
    <row r="629" spans="1:13" x14ac:dyDescent="0.25">
      <c r="A629" s="4">
        <v>625</v>
      </c>
      <c r="B629" s="3">
        <v>43322</v>
      </c>
      <c r="C629" s="4" t="s">
        <v>12</v>
      </c>
      <c r="D629" s="4" t="str">
        <f t="shared" si="54"/>
        <v>Toko Nofri</v>
      </c>
      <c r="E629" s="4" t="s">
        <v>22</v>
      </c>
      <c r="F629" s="4" t="str">
        <f>VLOOKUP(E629,$O$12:Q639,2,0)</f>
        <v>Pipa 5 Meter</v>
      </c>
      <c r="G629" s="11">
        <v>1614</v>
      </c>
      <c r="H629" s="6">
        <f>VLOOKUP(E629,$O$12:Q639,3,0)</f>
        <v>100000</v>
      </c>
      <c r="I629" s="6">
        <f t="shared" si="55"/>
        <v>161400000</v>
      </c>
      <c r="J629" s="12">
        <f t="shared" si="56"/>
        <v>32280000</v>
      </c>
      <c r="K629" s="6">
        <f t="shared" si="57"/>
        <v>129120000</v>
      </c>
      <c r="L629" s="6" t="str">
        <f t="shared" si="58"/>
        <v>Penjualan Massal</v>
      </c>
      <c r="M629" s="6" t="str">
        <f t="shared" si="59"/>
        <v>Truk</v>
      </c>
    </row>
    <row r="630" spans="1:13" x14ac:dyDescent="0.25">
      <c r="A630" s="4">
        <v>626</v>
      </c>
      <c r="B630" s="3">
        <v>43322</v>
      </c>
      <c r="C630" s="4" t="s">
        <v>16</v>
      </c>
      <c r="D630" s="4" t="str">
        <f t="shared" si="54"/>
        <v>Toko Anton</v>
      </c>
      <c r="E630" s="4" t="s">
        <v>20</v>
      </c>
      <c r="F630" s="4" t="str">
        <f>VLOOKUP(E630,$O$12:Q640,2,0)</f>
        <v>Besi 5 Meter</v>
      </c>
      <c r="G630" s="11">
        <v>1388</v>
      </c>
      <c r="H630" s="6">
        <f>VLOOKUP(E630,$O$12:Q640,3,0)</f>
        <v>200000</v>
      </c>
      <c r="I630" s="6">
        <f t="shared" si="55"/>
        <v>277600000</v>
      </c>
      <c r="J630" s="12">
        <f t="shared" si="56"/>
        <v>55520000</v>
      </c>
      <c r="K630" s="6">
        <f t="shared" si="57"/>
        <v>222080000</v>
      </c>
      <c r="L630" s="6" t="str">
        <f t="shared" si="58"/>
        <v>Penjualan Massal</v>
      </c>
      <c r="M630" s="6" t="str">
        <f t="shared" si="59"/>
        <v>Truk</v>
      </c>
    </row>
    <row r="631" spans="1:13" x14ac:dyDescent="0.25">
      <c r="A631" s="4">
        <v>627</v>
      </c>
      <c r="B631" s="3">
        <v>43322</v>
      </c>
      <c r="C631" s="4" t="s">
        <v>12</v>
      </c>
      <c r="D631" s="4" t="str">
        <f t="shared" si="54"/>
        <v>Toko Nofri</v>
      </c>
      <c r="E631" s="4" t="s">
        <v>20</v>
      </c>
      <c r="F631" s="4" t="str">
        <f>VLOOKUP(E631,$O$12:Q641,2,0)</f>
        <v>Besi 5 Meter</v>
      </c>
      <c r="G631" s="11">
        <v>108</v>
      </c>
      <c r="H631" s="6">
        <f>VLOOKUP(E631,$O$12:Q641,3,0)</f>
        <v>200000</v>
      </c>
      <c r="I631" s="6">
        <f t="shared" si="55"/>
        <v>21600000</v>
      </c>
      <c r="J631" s="12">
        <f t="shared" si="56"/>
        <v>0</v>
      </c>
      <c r="K631" s="6">
        <f t="shared" si="57"/>
        <v>21600000</v>
      </c>
      <c r="L631" s="6" t="str">
        <f t="shared" si="58"/>
        <v>Penjualan Biasa</v>
      </c>
      <c r="M631" s="6" t="str">
        <f t="shared" si="59"/>
        <v>Mobil Biasa</v>
      </c>
    </row>
    <row r="632" spans="1:13" x14ac:dyDescent="0.25">
      <c r="A632" s="4">
        <v>628</v>
      </c>
      <c r="B632" s="3">
        <v>43322</v>
      </c>
      <c r="C632" s="4" t="s">
        <v>13</v>
      </c>
      <c r="D632" s="4" t="str">
        <f t="shared" si="54"/>
        <v>Toko Central</v>
      </c>
      <c r="E632" s="4" t="s">
        <v>22</v>
      </c>
      <c r="F632" s="4" t="str">
        <f>VLOOKUP(E632,$O$12:Q642,2,0)</f>
        <v>Pipa 5 Meter</v>
      </c>
      <c r="G632" s="11">
        <v>1174</v>
      </c>
      <c r="H632" s="6">
        <f>VLOOKUP(E632,$O$12:Q642,3,0)</f>
        <v>100000</v>
      </c>
      <c r="I632" s="6">
        <f t="shared" si="55"/>
        <v>117400000</v>
      </c>
      <c r="J632" s="12">
        <f t="shared" si="56"/>
        <v>23480000</v>
      </c>
      <c r="K632" s="6">
        <f t="shared" si="57"/>
        <v>93920000</v>
      </c>
      <c r="L632" s="6" t="str">
        <f t="shared" si="58"/>
        <v>Penjualan Massal</v>
      </c>
      <c r="M632" s="6" t="str">
        <f t="shared" si="59"/>
        <v>Truk</v>
      </c>
    </row>
    <row r="633" spans="1:13" x14ac:dyDescent="0.25">
      <c r="A633" s="4">
        <v>629</v>
      </c>
      <c r="B633" s="3">
        <v>43322</v>
      </c>
      <c r="C633" s="4" t="s">
        <v>12</v>
      </c>
      <c r="D633" s="4" t="str">
        <f t="shared" si="54"/>
        <v>Toko Nofri</v>
      </c>
      <c r="E633" s="4" t="s">
        <v>23</v>
      </c>
      <c r="F633" s="4" t="str">
        <f>VLOOKUP(E633,$O$12:Q643,2,0)</f>
        <v>Pipa 10 Meter</v>
      </c>
      <c r="G633" s="11">
        <v>1364</v>
      </c>
      <c r="H633" s="6">
        <f>VLOOKUP(E633,$O$12:Q643,3,0)</f>
        <v>185000</v>
      </c>
      <c r="I633" s="6">
        <f t="shared" si="55"/>
        <v>252340000</v>
      </c>
      <c r="J633" s="12">
        <f t="shared" si="56"/>
        <v>50468000</v>
      </c>
      <c r="K633" s="6">
        <f t="shared" si="57"/>
        <v>201872000</v>
      </c>
      <c r="L633" s="6" t="str">
        <f t="shared" si="58"/>
        <v>Penjualan Massal</v>
      </c>
      <c r="M633" s="6" t="str">
        <f t="shared" si="59"/>
        <v>Truk</v>
      </c>
    </row>
    <row r="634" spans="1:13" x14ac:dyDescent="0.25">
      <c r="A634" s="4">
        <v>630</v>
      </c>
      <c r="B634" s="3">
        <v>43322</v>
      </c>
      <c r="C634" s="4" t="s">
        <v>16</v>
      </c>
      <c r="D634" s="4" t="str">
        <f t="shared" si="54"/>
        <v>Toko Anton</v>
      </c>
      <c r="E634" s="4" t="s">
        <v>20</v>
      </c>
      <c r="F634" s="4" t="str">
        <f>VLOOKUP(E634,$O$12:Q644,2,0)</f>
        <v>Besi 5 Meter</v>
      </c>
      <c r="G634" s="11">
        <v>212</v>
      </c>
      <c r="H634" s="6">
        <f>VLOOKUP(E634,$O$12:Q644,3,0)</f>
        <v>200000</v>
      </c>
      <c r="I634" s="6">
        <f t="shared" si="55"/>
        <v>42400000</v>
      </c>
      <c r="J634" s="12">
        <f t="shared" si="56"/>
        <v>4240000</v>
      </c>
      <c r="K634" s="6">
        <f t="shared" si="57"/>
        <v>38160000</v>
      </c>
      <c r="L634" s="6" t="str">
        <f t="shared" si="58"/>
        <v>Penjualan Besar</v>
      </c>
      <c r="M634" s="6" t="str">
        <f t="shared" si="59"/>
        <v>Truk Kecil</v>
      </c>
    </row>
    <row r="635" spans="1:13" x14ac:dyDescent="0.25">
      <c r="A635" s="4">
        <v>631</v>
      </c>
      <c r="B635" s="3">
        <v>43322</v>
      </c>
      <c r="C635" s="4" t="s">
        <v>13</v>
      </c>
      <c r="D635" s="4" t="str">
        <f t="shared" si="54"/>
        <v>Toko Central</v>
      </c>
      <c r="E635" s="4" t="s">
        <v>22</v>
      </c>
      <c r="F635" s="4" t="str">
        <f>VLOOKUP(E635,$O$12:Q645,2,0)</f>
        <v>Pipa 5 Meter</v>
      </c>
      <c r="G635" s="11">
        <v>324</v>
      </c>
      <c r="H635" s="6">
        <f>VLOOKUP(E635,$O$12:Q645,3,0)</f>
        <v>100000</v>
      </c>
      <c r="I635" s="6">
        <f t="shared" si="55"/>
        <v>32400000</v>
      </c>
      <c r="J635" s="12">
        <f t="shared" si="56"/>
        <v>3240000</v>
      </c>
      <c r="K635" s="6">
        <f t="shared" si="57"/>
        <v>29160000</v>
      </c>
      <c r="L635" s="6" t="str">
        <f t="shared" si="58"/>
        <v>Penjualan Massal</v>
      </c>
      <c r="M635" s="6" t="str">
        <f t="shared" si="59"/>
        <v>Truk</v>
      </c>
    </row>
    <row r="636" spans="1:13" x14ac:dyDescent="0.25">
      <c r="A636" s="4">
        <v>632</v>
      </c>
      <c r="B636" s="3">
        <v>43322</v>
      </c>
      <c r="C636" s="4" t="s">
        <v>13</v>
      </c>
      <c r="D636" s="4" t="str">
        <f t="shared" si="54"/>
        <v>Toko Central</v>
      </c>
      <c r="E636" s="4" t="s">
        <v>22</v>
      </c>
      <c r="F636" s="4" t="str">
        <f>VLOOKUP(E636,$O$12:Q646,2,0)</f>
        <v>Pipa 5 Meter</v>
      </c>
      <c r="G636" s="11">
        <v>507</v>
      </c>
      <c r="H636" s="6">
        <f>VLOOKUP(E636,$O$12:Q646,3,0)</f>
        <v>100000</v>
      </c>
      <c r="I636" s="6">
        <f t="shared" si="55"/>
        <v>50700000</v>
      </c>
      <c r="J636" s="12">
        <f t="shared" si="56"/>
        <v>10140000</v>
      </c>
      <c r="K636" s="6">
        <f t="shared" si="57"/>
        <v>40560000</v>
      </c>
      <c r="L636" s="6" t="str">
        <f t="shared" si="58"/>
        <v>Penjualan Massal</v>
      </c>
      <c r="M636" s="6" t="str">
        <f t="shared" si="59"/>
        <v>Truk</v>
      </c>
    </row>
    <row r="637" spans="1:13" x14ac:dyDescent="0.25">
      <c r="A637" s="4">
        <v>633</v>
      </c>
      <c r="B637" s="3">
        <v>43322</v>
      </c>
      <c r="C637" s="4" t="s">
        <v>16</v>
      </c>
      <c r="D637" s="4" t="str">
        <f t="shared" si="54"/>
        <v>Toko Anton</v>
      </c>
      <c r="E637" s="4" t="s">
        <v>23</v>
      </c>
      <c r="F637" s="4" t="str">
        <f>VLOOKUP(E637,$O$12:Q647,2,0)</f>
        <v>Pipa 10 Meter</v>
      </c>
      <c r="G637" s="11">
        <v>598</v>
      </c>
      <c r="H637" s="6">
        <f>VLOOKUP(E637,$O$12:Q647,3,0)</f>
        <v>185000</v>
      </c>
      <c r="I637" s="6">
        <f t="shared" si="55"/>
        <v>110630000</v>
      </c>
      <c r="J637" s="12">
        <f t="shared" si="56"/>
        <v>22126000</v>
      </c>
      <c r="K637" s="6">
        <f t="shared" si="57"/>
        <v>88504000</v>
      </c>
      <c r="L637" s="6" t="str">
        <f t="shared" si="58"/>
        <v>Penjualan Massal</v>
      </c>
      <c r="M637" s="6" t="str">
        <f t="shared" si="59"/>
        <v>Truk</v>
      </c>
    </row>
    <row r="638" spans="1:13" x14ac:dyDescent="0.25">
      <c r="A638" s="4">
        <v>634</v>
      </c>
      <c r="B638" s="3">
        <v>43322</v>
      </c>
      <c r="C638" s="4" t="s">
        <v>12</v>
      </c>
      <c r="D638" s="4" t="str">
        <f t="shared" si="54"/>
        <v>Toko Nofri</v>
      </c>
      <c r="E638" s="4" t="s">
        <v>23</v>
      </c>
      <c r="F638" s="4" t="str">
        <f>VLOOKUP(E638,$O$12:Q648,2,0)</f>
        <v>Pipa 10 Meter</v>
      </c>
      <c r="G638" s="11">
        <v>155</v>
      </c>
      <c r="H638" s="6">
        <f>VLOOKUP(E638,$O$12:Q648,3,0)</f>
        <v>185000</v>
      </c>
      <c r="I638" s="6">
        <f t="shared" si="55"/>
        <v>28675000</v>
      </c>
      <c r="J638" s="12">
        <f t="shared" si="56"/>
        <v>0</v>
      </c>
      <c r="K638" s="6">
        <f t="shared" si="57"/>
        <v>28675000</v>
      </c>
      <c r="L638" s="6" t="str">
        <f t="shared" si="58"/>
        <v>Penjualan Biasa</v>
      </c>
      <c r="M638" s="6" t="str">
        <f t="shared" si="59"/>
        <v>Mobil Biasa</v>
      </c>
    </row>
    <row r="639" spans="1:13" x14ac:dyDescent="0.25">
      <c r="A639" s="4">
        <v>635</v>
      </c>
      <c r="B639" s="3">
        <v>43322</v>
      </c>
      <c r="C639" s="4" t="s">
        <v>16</v>
      </c>
      <c r="D639" s="4" t="str">
        <f t="shared" si="54"/>
        <v>Toko Anton</v>
      </c>
      <c r="E639" s="4" t="s">
        <v>21</v>
      </c>
      <c r="F639" s="4" t="str">
        <f>VLOOKUP(E639,$O$12:Q649,2,0)</f>
        <v>Besi 10 Meter</v>
      </c>
      <c r="G639" s="11">
        <v>1580</v>
      </c>
      <c r="H639" s="6">
        <f>VLOOKUP(E639,$O$12:Q649,3,0)</f>
        <v>375000</v>
      </c>
      <c r="I639" s="6">
        <f t="shared" si="55"/>
        <v>592500000</v>
      </c>
      <c r="J639" s="12">
        <f t="shared" si="56"/>
        <v>118500000</v>
      </c>
      <c r="K639" s="6">
        <f t="shared" si="57"/>
        <v>474000000</v>
      </c>
      <c r="L639" s="6" t="str">
        <f t="shared" si="58"/>
        <v>Penjualan Massal</v>
      </c>
      <c r="M639" s="6" t="str">
        <f t="shared" si="59"/>
        <v>Truk</v>
      </c>
    </row>
    <row r="640" spans="1:13" x14ac:dyDescent="0.25">
      <c r="A640" s="4">
        <v>636</v>
      </c>
      <c r="B640" s="3">
        <v>43322</v>
      </c>
      <c r="C640" s="4" t="s">
        <v>12</v>
      </c>
      <c r="D640" s="4" t="str">
        <f t="shared" si="54"/>
        <v>Toko Nofri</v>
      </c>
      <c r="E640" s="4" t="s">
        <v>20</v>
      </c>
      <c r="F640" s="4" t="str">
        <f>VLOOKUP(E640,$O$12:Q650,2,0)</f>
        <v>Besi 5 Meter</v>
      </c>
      <c r="G640" s="11">
        <v>404</v>
      </c>
      <c r="H640" s="6">
        <f>VLOOKUP(E640,$O$12:Q650,3,0)</f>
        <v>200000</v>
      </c>
      <c r="I640" s="6">
        <f t="shared" si="55"/>
        <v>80800000</v>
      </c>
      <c r="J640" s="12">
        <f t="shared" si="56"/>
        <v>8080000</v>
      </c>
      <c r="K640" s="6">
        <f t="shared" si="57"/>
        <v>72720000</v>
      </c>
      <c r="L640" s="6" t="str">
        <f t="shared" si="58"/>
        <v>Penjualan Massal</v>
      </c>
      <c r="M640" s="6" t="str">
        <f t="shared" si="59"/>
        <v>Truk</v>
      </c>
    </row>
    <row r="641" spans="1:13" x14ac:dyDescent="0.25">
      <c r="A641" s="4">
        <v>637</v>
      </c>
      <c r="B641" s="3">
        <v>43322</v>
      </c>
      <c r="C641" s="4" t="s">
        <v>13</v>
      </c>
      <c r="D641" s="4" t="str">
        <f t="shared" si="54"/>
        <v>Toko Central</v>
      </c>
      <c r="E641" s="4" t="s">
        <v>23</v>
      </c>
      <c r="F641" s="4" t="str">
        <f>VLOOKUP(E641,$O$12:Q651,2,0)</f>
        <v>Pipa 10 Meter</v>
      </c>
      <c r="G641" s="11">
        <v>1340</v>
      </c>
      <c r="H641" s="6">
        <f>VLOOKUP(E641,$O$12:Q651,3,0)</f>
        <v>185000</v>
      </c>
      <c r="I641" s="6">
        <f t="shared" si="55"/>
        <v>247900000</v>
      </c>
      <c r="J641" s="12">
        <f t="shared" si="56"/>
        <v>49580000</v>
      </c>
      <c r="K641" s="6">
        <f t="shared" si="57"/>
        <v>198320000</v>
      </c>
      <c r="L641" s="6" t="str">
        <f t="shared" si="58"/>
        <v>Penjualan Massal</v>
      </c>
      <c r="M641" s="6" t="str">
        <f t="shared" si="59"/>
        <v>Truk</v>
      </c>
    </row>
    <row r="642" spans="1:13" x14ac:dyDescent="0.25">
      <c r="A642" s="4">
        <v>638</v>
      </c>
      <c r="B642" s="3">
        <v>43322</v>
      </c>
      <c r="C642" s="4" t="s">
        <v>16</v>
      </c>
      <c r="D642" s="4" t="str">
        <f t="shared" si="54"/>
        <v>Toko Anton</v>
      </c>
      <c r="E642" s="4" t="s">
        <v>22</v>
      </c>
      <c r="F642" s="4" t="str">
        <f>VLOOKUP(E642,$O$12:Q652,2,0)</f>
        <v>Pipa 5 Meter</v>
      </c>
      <c r="G642" s="11">
        <v>1801</v>
      </c>
      <c r="H642" s="6">
        <f>VLOOKUP(E642,$O$12:Q652,3,0)</f>
        <v>100000</v>
      </c>
      <c r="I642" s="6">
        <f t="shared" si="55"/>
        <v>180100000</v>
      </c>
      <c r="J642" s="12">
        <f t="shared" si="56"/>
        <v>36020000</v>
      </c>
      <c r="K642" s="6">
        <f t="shared" si="57"/>
        <v>144080000</v>
      </c>
      <c r="L642" s="6" t="str">
        <f t="shared" si="58"/>
        <v>Penjualan Massal</v>
      </c>
      <c r="M642" s="6" t="str">
        <f t="shared" si="59"/>
        <v>Truk</v>
      </c>
    </row>
    <row r="643" spans="1:13" x14ac:dyDescent="0.25">
      <c r="A643" s="4">
        <v>639</v>
      </c>
      <c r="B643" s="3">
        <v>43322</v>
      </c>
      <c r="C643" s="4" t="s">
        <v>12</v>
      </c>
      <c r="D643" s="4" t="str">
        <f t="shared" si="54"/>
        <v>Toko Nofri</v>
      </c>
      <c r="E643" s="4" t="s">
        <v>20</v>
      </c>
      <c r="F643" s="4" t="str">
        <f>VLOOKUP(E643,$O$12:Q653,2,0)</f>
        <v>Besi 5 Meter</v>
      </c>
      <c r="G643" s="11">
        <v>1791</v>
      </c>
      <c r="H643" s="6">
        <f>VLOOKUP(E643,$O$12:Q653,3,0)</f>
        <v>200000</v>
      </c>
      <c r="I643" s="6">
        <f t="shared" si="55"/>
        <v>358200000</v>
      </c>
      <c r="J643" s="12">
        <f t="shared" si="56"/>
        <v>71640000</v>
      </c>
      <c r="K643" s="6">
        <f t="shared" si="57"/>
        <v>286560000</v>
      </c>
      <c r="L643" s="6" t="str">
        <f t="shared" si="58"/>
        <v>Penjualan Massal</v>
      </c>
      <c r="M643" s="6" t="str">
        <f t="shared" si="59"/>
        <v>Truk</v>
      </c>
    </row>
    <row r="644" spans="1:13" x14ac:dyDescent="0.25">
      <c r="A644" s="4">
        <v>640</v>
      </c>
      <c r="B644" s="3">
        <v>43322</v>
      </c>
      <c r="C644" s="4" t="s">
        <v>12</v>
      </c>
      <c r="D644" s="4" t="str">
        <f t="shared" si="54"/>
        <v>Toko Nofri</v>
      </c>
      <c r="E644" s="4" t="s">
        <v>21</v>
      </c>
      <c r="F644" s="4" t="str">
        <f>VLOOKUP(E644,$O$12:Q654,2,0)</f>
        <v>Besi 10 Meter</v>
      </c>
      <c r="G644" s="11">
        <v>1767</v>
      </c>
      <c r="H644" s="6">
        <f>VLOOKUP(E644,$O$12:Q654,3,0)</f>
        <v>375000</v>
      </c>
      <c r="I644" s="6">
        <f t="shared" si="55"/>
        <v>662625000</v>
      </c>
      <c r="J644" s="12">
        <f t="shared" si="56"/>
        <v>132525000</v>
      </c>
      <c r="K644" s="6">
        <f t="shared" si="57"/>
        <v>530100000</v>
      </c>
      <c r="L644" s="6" t="str">
        <f t="shared" si="58"/>
        <v>Penjualan Massal</v>
      </c>
      <c r="M644" s="6" t="str">
        <f t="shared" si="59"/>
        <v>Truk</v>
      </c>
    </row>
    <row r="645" spans="1:13" x14ac:dyDescent="0.25">
      <c r="A645" s="4">
        <v>641</v>
      </c>
      <c r="B645" s="3">
        <v>43322</v>
      </c>
      <c r="C645" s="4" t="s">
        <v>16</v>
      </c>
      <c r="D645" s="4" t="str">
        <f t="shared" si="54"/>
        <v>Toko Anton</v>
      </c>
      <c r="E645" s="4" t="s">
        <v>21</v>
      </c>
      <c r="F645" s="4" t="str">
        <f>VLOOKUP(E645,$O$12:Q655,2,0)</f>
        <v>Besi 10 Meter</v>
      </c>
      <c r="G645" s="11">
        <v>1889</v>
      </c>
      <c r="H645" s="6">
        <f>VLOOKUP(E645,$O$12:Q655,3,0)</f>
        <v>375000</v>
      </c>
      <c r="I645" s="6">
        <f t="shared" si="55"/>
        <v>708375000</v>
      </c>
      <c r="J645" s="12">
        <f t="shared" si="56"/>
        <v>141675000</v>
      </c>
      <c r="K645" s="6">
        <f t="shared" si="57"/>
        <v>566700000</v>
      </c>
      <c r="L645" s="6" t="str">
        <f t="shared" si="58"/>
        <v>Penjualan Massal</v>
      </c>
      <c r="M645" s="6" t="str">
        <f t="shared" si="59"/>
        <v>Truk</v>
      </c>
    </row>
    <row r="646" spans="1:13" x14ac:dyDescent="0.25">
      <c r="A646" s="4">
        <v>642</v>
      </c>
      <c r="B646" s="3">
        <v>43322</v>
      </c>
      <c r="C646" s="4" t="s">
        <v>12</v>
      </c>
      <c r="D646" s="4" t="str">
        <f t="shared" ref="D646:D709" si="60">VLOOKUP(C646,$O$6:$P$8,2,0)</f>
        <v>Toko Nofri</v>
      </c>
      <c r="E646" s="4" t="s">
        <v>22</v>
      </c>
      <c r="F646" s="4" t="str">
        <f>VLOOKUP(E646,$O$12:Q656,2,0)</f>
        <v>Pipa 5 Meter</v>
      </c>
      <c r="G646" s="11">
        <v>1450</v>
      </c>
      <c r="H646" s="6">
        <f>VLOOKUP(E646,$O$12:Q656,3,0)</f>
        <v>100000</v>
      </c>
      <c r="I646" s="6">
        <f t="shared" ref="I646:I709" si="61">H646*G646</f>
        <v>145000000</v>
      </c>
      <c r="J646" s="12">
        <f t="shared" ref="J646:J709" si="62">IF(G646&gt;500,I646*20%,IF(G646&gt;200,I646*10%,0))</f>
        <v>29000000</v>
      </c>
      <c r="K646" s="6">
        <f t="shared" ref="K646:K709" si="63">I646-J646</f>
        <v>116000000</v>
      </c>
      <c r="L646" s="6" t="str">
        <f t="shared" ref="L646:L709" si="64">IF(G646&lt;200,$P$21,IF(G646&lt;300,$P$20,$P$19))</f>
        <v>Penjualan Massal</v>
      </c>
      <c r="M646" s="6" t="str">
        <f t="shared" ref="M646:M709" si="65">HLOOKUP(L646,$S$4:$U$5,2,0)</f>
        <v>Truk</v>
      </c>
    </row>
    <row r="647" spans="1:13" x14ac:dyDescent="0.25">
      <c r="A647" s="4">
        <v>643</v>
      </c>
      <c r="B647" s="3">
        <v>43322</v>
      </c>
      <c r="C647" s="4" t="s">
        <v>13</v>
      </c>
      <c r="D647" s="4" t="str">
        <f t="shared" si="60"/>
        <v>Toko Central</v>
      </c>
      <c r="E647" s="4" t="s">
        <v>22</v>
      </c>
      <c r="F647" s="4" t="str">
        <f>VLOOKUP(E647,$O$12:Q657,2,0)</f>
        <v>Pipa 5 Meter</v>
      </c>
      <c r="G647" s="11">
        <v>978</v>
      </c>
      <c r="H647" s="6">
        <f>VLOOKUP(E647,$O$12:Q657,3,0)</f>
        <v>100000</v>
      </c>
      <c r="I647" s="6">
        <f t="shared" si="61"/>
        <v>97800000</v>
      </c>
      <c r="J647" s="12">
        <f t="shared" si="62"/>
        <v>19560000</v>
      </c>
      <c r="K647" s="6">
        <f t="shared" si="63"/>
        <v>78240000</v>
      </c>
      <c r="L647" s="6" t="str">
        <f t="shared" si="64"/>
        <v>Penjualan Massal</v>
      </c>
      <c r="M647" s="6" t="str">
        <f t="shared" si="65"/>
        <v>Truk</v>
      </c>
    </row>
    <row r="648" spans="1:13" x14ac:dyDescent="0.25">
      <c r="A648" s="4">
        <v>644</v>
      </c>
      <c r="B648" s="3">
        <v>43322</v>
      </c>
      <c r="C648" s="4" t="s">
        <v>12</v>
      </c>
      <c r="D648" s="4" t="str">
        <f t="shared" si="60"/>
        <v>Toko Nofri</v>
      </c>
      <c r="E648" s="4" t="s">
        <v>22</v>
      </c>
      <c r="F648" s="4" t="str">
        <f>VLOOKUP(E648,$O$12:Q658,2,0)</f>
        <v>Pipa 5 Meter</v>
      </c>
      <c r="G648" s="11">
        <v>180</v>
      </c>
      <c r="H648" s="6">
        <f>VLOOKUP(E648,$O$12:Q658,3,0)</f>
        <v>100000</v>
      </c>
      <c r="I648" s="6">
        <f t="shared" si="61"/>
        <v>18000000</v>
      </c>
      <c r="J648" s="12">
        <f t="shared" si="62"/>
        <v>0</v>
      </c>
      <c r="K648" s="6">
        <f t="shared" si="63"/>
        <v>18000000</v>
      </c>
      <c r="L648" s="6" t="str">
        <f t="shared" si="64"/>
        <v>Penjualan Biasa</v>
      </c>
      <c r="M648" s="6" t="str">
        <f t="shared" si="65"/>
        <v>Mobil Biasa</v>
      </c>
    </row>
    <row r="649" spans="1:13" x14ac:dyDescent="0.25">
      <c r="A649" s="4">
        <v>645</v>
      </c>
      <c r="B649" s="3">
        <v>43322</v>
      </c>
      <c r="C649" s="4" t="s">
        <v>16</v>
      </c>
      <c r="D649" s="4" t="str">
        <f t="shared" si="60"/>
        <v>Toko Anton</v>
      </c>
      <c r="E649" s="4" t="s">
        <v>21</v>
      </c>
      <c r="F649" s="4" t="str">
        <f>VLOOKUP(E649,$O$12:Q659,2,0)</f>
        <v>Besi 10 Meter</v>
      </c>
      <c r="G649" s="11">
        <v>81</v>
      </c>
      <c r="H649" s="6">
        <f>VLOOKUP(E649,$O$12:Q659,3,0)</f>
        <v>375000</v>
      </c>
      <c r="I649" s="6">
        <f t="shared" si="61"/>
        <v>30375000</v>
      </c>
      <c r="J649" s="12">
        <f t="shared" si="62"/>
        <v>0</v>
      </c>
      <c r="K649" s="6">
        <f t="shared" si="63"/>
        <v>30375000</v>
      </c>
      <c r="L649" s="6" t="str">
        <f t="shared" si="64"/>
        <v>Penjualan Biasa</v>
      </c>
      <c r="M649" s="6" t="str">
        <f t="shared" si="65"/>
        <v>Mobil Biasa</v>
      </c>
    </row>
    <row r="650" spans="1:13" x14ac:dyDescent="0.25">
      <c r="A650" s="4">
        <v>646</v>
      </c>
      <c r="B650" s="3">
        <v>43322</v>
      </c>
      <c r="C650" s="4" t="s">
        <v>13</v>
      </c>
      <c r="D650" s="4" t="str">
        <f t="shared" si="60"/>
        <v>Toko Central</v>
      </c>
      <c r="E650" s="4" t="s">
        <v>23</v>
      </c>
      <c r="F650" s="4" t="str">
        <f>VLOOKUP(E650,$O$12:Q660,2,0)</f>
        <v>Pipa 10 Meter</v>
      </c>
      <c r="G650" s="11">
        <v>112</v>
      </c>
      <c r="H650" s="6">
        <f>VLOOKUP(E650,$O$12:Q660,3,0)</f>
        <v>185000</v>
      </c>
      <c r="I650" s="6">
        <f t="shared" si="61"/>
        <v>20720000</v>
      </c>
      <c r="J650" s="12">
        <f t="shared" si="62"/>
        <v>0</v>
      </c>
      <c r="K650" s="6">
        <f t="shared" si="63"/>
        <v>20720000</v>
      </c>
      <c r="L650" s="6" t="str">
        <f t="shared" si="64"/>
        <v>Penjualan Biasa</v>
      </c>
      <c r="M650" s="6" t="str">
        <f t="shared" si="65"/>
        <v>Mobil Biasa</v>
      </c>
    </row>
    <row r="651" spans="1:13" x14ac:dyDescent="0.25">
      <c r="A651" s="4">
        <v>647</v>
      </c>
      <c r="B651" s="3">
        <v>43322</v>
      </c>
      <c r="C651" s="4" t="s">
        <v>13</v>
      </c>
      <c r="D651" s="4" t="str">
        <f t="shared" si="60"/>
        <v>Toko Central</v>
      </c>
      <c r="E651" s="4" t="s">
        <v>22</v>
      </c>
      <c r="F651" s="4" t="str">
        <f>VLOOKUP(E651,$O$12:Q661,2,0)</f>
        <v>Pipa 5 Meter</v>
      </c>
      <c r="G651" s="11">
        <v>519</v>
      </c>
      <c r="H651" s="6">
        <f>VLOOKUP(E651,$O$12:Q661,3,0)</f>
        <v>100000</v>
      </c>
      <c r="I651" s="6">
        <f t="shared" si="61"/>
        <v>51900000</v>
      </c>
      <c r="J651" s="12">
        <f t="shared" si="62"/>
        <v>10380000</v>
      </c>
      <c r="K651" s="6">
        <f t="shared" si="63"/>
        <v>41520000</v>
      </c>
      <c r="L651" s="6" t="str">
        <f t="shared" si="64"/>
        <v>Penjualan Massal</v>
      </c>
      <c r="M651" s="6" t="str">
        <f t="shared" si="65"/>
        <v>Truk</v>
      </c>
    </row>
    <row r="652" spans="1:13" x14ac:dyDescent="0.25">
      <c r="A652" s="4">
        <v>648</v>
      </c>
      <c r="B652" s="3">
        <v>43322</v>
      </c>
      <c r="C652" s="4" t="s">
        <v>16</v>
      </c>
      <c r="D652" s="4" t="str">
        <f t="shared" si="60"/>
        <v>Toko Anton</v>
      </c>
      <c r="E652" s="4" t="s">
        <v>23</v>
      </c>
      <c r="F652" s="4" t="str">
        <f>VLOOKUP(E652,$O$12:Q662,2,0)</f>
        <v>Pipa 10 Meter</v>
      </c>
      <c r="G652" s="11">
        <v>1382</v>
      </c>
      <c r="H652" s="6">
        <f>VLOOKUP(E652,$O$12:Q662,3,0)</f>
        <v>185000</v>
      </c>
      <c r="I652" s="6">
        <f t="shared" si="61"/>
        <v>255670000</v>
      </c>
      <c r="J652" s="12">
        <f t="shared" si="62"/>
        <v>51134000</v>
      </c>
      <c r="K652" s="6">
        <f t="shared" si="63"/>
        <v>204536000</v>
      </c>
      <c r="L652" s="6" t="str">
        <f t="shared" si="64"/>
        <v>Penjualan Massal</v>
      </c>
      <c r="M652" s="6" t="str">
        <f t="shared" si="65"/>
        <v>Truk</v>
      </c>
    </row>
    <row r="653" spans="1:13" x14ac:dyDescent="0.25">
      <c r="A653" s="4">
        <v>649</v>
      </c>
      <c r="B653" s="3">
        <v>43322</v>
      </c>
      <c r="C653" s="4" t="s">
        <v>12</v>
      </c>
      <c r="D653" s="4" t="str">
        <f t="shared" si="60"/>
        <v>Toko Nofri</v>
      </c>
      <c r="E653" s="4" t="s">
        <v>23</v>
      </c>
      <c r="F653" s="4" t="str">
        <f>VLOOKUP(E653,$O$12:Q663,2,0)</f>
        <v>Pipa 10 Meter</v>
      </c>
      <c r="G653" s="11">
        <v>492</v>
      </c>
      <c r="H653" s="6">
        <f>VLOOKUP(E653,$O$12:Q663,3,0)</f>
        <v>185000</v>
      </c>
      <c r="I653" s="6">
        <f t="shared" si="61"/>
        <v>91020000</v>
      </c>
      <c r="J653" s="12">
        <f t="shared" si="62"/>
        <v>9102000</v>
      </c>
      <c r="K653" s="6">
        <f t="shared" si="63"/>
        <v>81918000</v>
      </c>
      <c r="L653" s="6" t="str">
        <f t="shared" si="64"/>
        <v>Penjualan Massal</v>
      </c>
      <c r="M653" s="6" t="str">
        <f t="shared" si="65"/>
        <v>Truk</v>
      </c>
    </row>
    <row r="654" spans="1:13" x14ac:dyDescent="0.25">
      <c r="A654" s="4">
        <v>650</v>
      </c>
      <c r="B654" s="3">
        <v>43322</v>
      </c>
      <c r="C654" s="4" t="s">
        <v>16</v>
      </c>
      <c r="D654" s="4" t="str">
        <f t="shared" si="60"/>
        <v>Toko Anton</v>
      </c>
      <c r="E654" s="4" t="s">
        <v>23</v>
      </c>
      <c r="F654" s="4" t="str">
        <f>VLOOKUP(E654,$O$12:Q664,2,0)</f>
        <v>Pipa 10 Meter</v>
      </c>
      <c r="G654" s="11">
        <v>1851</v>
      </c>
      <c r="H654" s="6">
        <f>VLOOKUP(E654,$O$12:Q664,3,0)</f>
        <v>185000</v>
      </c>
      <c r="I654" s="6">
        <f t="shared" si="61"/>
        <v>342435000</v>
      </c>
      <c r="J654" s="12">
        <f t="shared" si="62"/>
        <v>68487000</v>
      </c>
      <c r="K654" s="6">
        <f t="shared" si="63"/>
        <v>273948000</v>
      </c>
      <c r="L654" s="6" t="str">
        <f t="shared" si="64"/>
        <v>Penjualan Massal</v>
      </c>
      <c r="M654" s="6" t="str">
        <f t="shared" si="65"/>
        <v>Truk</v>
      </c>
    </row>
    <row r="655" spans="1:13" x14ac:dyDescent="0.25">
      <c r="A655" s="4">
        <v>651</v>
      </c>
      <c r="B655" s="3">
        <v>43322</v>
      </c>
      <c r="C655" s="4" t="s">
        <v>12</v>
      </c>
      <c r="D655" s="4" t="str">
        <f t="shared" si="60"/>
        <v>Toko Nofri</v>
      </c>
      <c r="E655" s="4" t="s">
        <v>21</v>
      </c>
      <c r="F655" s="4" t="str">
        <f>VLOOKUP(E655,$O$12:Q665,2,0)</f>
        <v>Besi 10 Meter</v>
      </c>
      <c r="G655" s="11">
        <v>1318</v>
      </c>
      <c r="H655" s="6">
        <f>VLOOKUP(E655,$O$12:Q665,3,0)</f>
        <v>375000</v>
      </c>
      <c r="I655" s="6">
        <f t="shared" si="61"/>
        <v>494250000</v>
      </c>
      <c r="J655" s="12">
        <f t="shared" si="62"/>
        <v>98850000</v>
      </c>
      <c r="K655" s="6">
        <f t="shared" si="63"/>
        <v>395400000</v>
      </c>
      <c r="L655" s="6" t="str">
        <f t="shared" si="64"/>
        <v>Penjualan Massal</v>
      </c>
      <c r="M655" s="6" t="str">
        <f t="shared" si="65"/>
        <v>Truk</v>
      </c>
    </row>
    <row r="656" spans="1:13" x14ac:dyDescent="0.25">
      <c r="A656" s="4">
        <v>652</v>
      </c>
      <c r="B656" s="3">
        <v>43322</v>
      </c>
      <c r="C656" s="4" t="s">
        <v>13</v>
      </c>
      <c r="D656" s="4" t="str">
        <f t="shared" si="60"/>
        <v>Toko Central</v>
      </c>
      <c r="E656" s="4" t="s">
        <v>21</v>
      </c>
      <c r="F656" s="4" t="str">
        <f>VLOOKUP(E656,$O$12:Q666,2,0)</f>
        <v>Besi 10 Meter</v>
      </c>
      <c r="G656" s="11">
        <v>867</v>
      </c>
      <c r="H656" s="6">
        <f>VLOOKUP(E656,$O$12:Q666,3,0)</f>
        <v>375000</v>
      </c>
      <c r="I656" s="6">
        <f t="shared" si="61"/>
        <v>325125000</v>
      </c>
      <c r="J656" s="12">
        <f t="shared" si="62"/>
        <v>65025000</v>
      </c>
      <c r="K656" s="6">
        <f t="shared" si="63"/>
        <v>260100000</v>
      </c>
      <c r="L656" s="6" t="str">
        <f t="shared" si="64"/>
        <v>Penjualan Massal</v>
      </c>
      <c r="M656" s="6" t="str">
        <f t="shared" si="65"/>
        <v>Truk</v>
      </c>
    </row>
    <row r="657" spans="1:13" x14ac:dyDescent="0.25">
      <c r="A657" s="4">
        <v>653</v>
      </c>
      <c r="B657" s="3">
        <v>43322</v>
      </c>
      <c r="C657" s="4" t="s">
        <v>16</v>
      </c>
      <c r="D657" s="4" t="str">
        <f t="shared" si="60"/>
        <v>Toko Anton</v>
      </c>
      <c r="E657" s="4" t="s">
        <v>22</v>
      </c>
      <c r="F657" s="4" t="str">
        <f>VLOOKUP(E657,$O$12:Q667,2,0)</f>
        <v>Pipa 5 Meter</v>
      </c>
      <c r="G657" s="11">
        <v>107</v>
      </c>
      <c r="H657" s="6">
        <f>VLOOKUP(E657,$O$12:Q667,3,0)</f>
        <v>100000</v>
      </c>
      <c r="I657" s="6">
        <f t="shared" si="61"/>
        <v>10700000</v>
      </c>
      <c r="J657" s="12">
        <f t="shared" si="62"/>
        <v>0</v>
      </c>
      <c r="K657" s="6">
        <f t="shared" si="63"/>
        <v>10700000</v>
      </c>
      <c r="L657" s="6" t="str">
        <f t="shared" si="64"/>
        <v>Penjualan Biasa</v>
      </c>
      <c r="M657" s="6" t="str">
        <f t="shared" si="65"/>
        <v>Mobil Biasa</v>
      </c>
    </row>
    <row r="658" spans="1:13" x14ac:dyDescent="0.25">
      <c r="A658" s="4">
        <v>654</v>
      </c>
      <c r="B658" s="3">
        <v>43322</v>
      </c>
      <c r="C658" s="4" t="s">
        <v>12</v>
      </c>
      <c r="D658" s="4" t="str">
        <f t="shared" si="60"/>
        <v>Toko Nofri</v>
      </c>
      <c r="E658" s="4" t="s">
        <v>21</v>
      </c>
      <c r="F658" s="4" t="str">
        <f>VLOOKUP(E658,$O$12:Q668,2,0)</f>
        <v>Besi 10 Meter</v>
      </c>
      <c r="G658" s="11">
        <v>692</v>
      </c>
      <c r="H658" s="6">
        <f>VLOOKUP(E658,$O$12:Q668,3,0)</f>
        <v>375000</v>
      </c>
      <c r="I658" s="6">
        <f t="shared" si="61"/>
        <v>259500000</v>
      </c>
      <c r="J658" s="12">
        <f t="shared" si="62"/>
        <v>51900000</v>
      </c>
      <c r="K658" s="6">
        <f t="shared" si="63"/>
        <v>207600000</v>
      </c>
      <c r="L658" s="6" t="str">
        <f t="shared" si="64"/>
        <v>Penjualan Massal</v>
      </c>
      <c r="M658" s="6" t="str">
        <f t="shared" si="65"/>
        <v>Truk</v>
      </c>
    </row>
    <row r="659" spans="1:13" x14ac:dyDescent="0.25">
      <c r="A659" s="4">
        <v>655</v>
      </c>
      <c r="B659" s="3">
        <v>43322</v>
      </c>
      <c r="C659" s="4" t="s">
        <v>12</v>
      </c>
      <c r="D659" s="4" t="str">
        <f t="shared" si="60"/>
        <v>Toko Nofri</v>
      </c>
      <c r="E659" s="4" t="s">
        <v>22</v>
      </c>
      <c r="F659" s="4" t="str">
        <f>VLOOKUP(E659,$O$12:Q669,2,0)</f>
        <v>Pipa 5 Meter</v>
      </c>
      <c r="G659" s="11">
        <v>1033</v>
      </c>
      <c r="H659" s="6">
        <f>VLOOKUP(E659,$O$12:Q669,3,0)</f>
        <v>100000</v>
      </c>
      <c r="I659" s="6">
        <f t="shared" si="61"/>
        <v>103300000</v>
      </c>
      <c r="J659" s="12">
        <f t="shared" si="62"/>
        <v>20660000</v>
      </c>
      <c r="K659" s="6">
        <f t="shared" si="63"/>
        <v>82640000</v>
      </c>
      <c r="L659" s="6" t="str">
        <f t="shared" si="64"/>
        <v>Penjualan Massal</v>
      </c>
      <c r="M659" s="6" t="str">
        <f t="shared" si="65"/>
        <v>Truk</v>
      </c>
    </row>
    <row r="660" spans="1:13" x14ac:dyDescent="0.25">
      <c r="A660" s="4">
        <v>656</v>
      </c>
      <c r="B660" s="3">
        <v>43322</v>
      </c>
      <c r="C660" s="4" t="s">
        <v>16</v>
      </c>
      <c r="D660" s="4" t="str">
        <f t="shared" si="60"/>
        <v>Toko Anton</v>
      </c>
      <c r="E660" s="4" t="s">
        <v>23</v>
      </c>
      <c r="F660" s="4" t="str">
        <f>VLOOKUP(E660,$O$12:Q670,2,0)</f>
        <v>Pipa 10 Meter</v>
      </c>
      <c r="G660" s="11">
        <v>98</v>
      </c>
      <c r="H660" s="6">
        <f>VLOOKUP(E660,$O$12:Q670,3,0)</f>
        <v>185000</v>
      </c>
      <c r="I660" s="6">
        <f t="shared" si="61"/>
        <v>18130000</v>
      </c>
      <c r="J660" s="12">
        <f t="shared" si="62"/>
        <v>0</v>
      </c>
      <c r="K660" s="6">
        <f t="shared" si="63"/>
        <v>18130000</v>
      </c>
      <c r="L660" s="6" t="str">
        <f t="shared" si="64"/>
        <v>Penjualan Biasa</v>
      </c>
      <c r="M660" s="6" t="str">
        <f t="shared" si="65"/>
        <v>Mobil Biasa</v>
      </c>
    </row>
    <row r="661" spans="1:13" x14ac:dyDescent="0.25">
      <c r="A661" s="4">
        <v>657</v>
      </c>
      <c r="B661" s="3">
        <v>43322</v>
      </c>
      <c r="C661" s="4" t="s">
        <v>12</v>
      </c>
      <c r="D661" s="4" t="str">
        <f t="shared" si="60"/>
        <v>Toko Nofri</v>
      </c>
      <c r="E661" s="4" t="s">
        <v>23</v>
      </c>
      <c r="F661" s="4" t="str">
        <f>VLOOKUP(E661,$O$12:Q671,2,0)</f>
        <v>Pipa 10 Meter</v>
      </c>
      <c r="G661" s="11">
        <v>511</v>
      </c>
      <c r="H661" s="6">
        <f>VLOOKUP(E661,$O$12:Q671,3,0)</f>
        <v>185000</v>
      </c>
      <c r="I661" s="6">
        <f t="shared" si="61"/>
        <v>94535000</v>
      </c>
      <c r="J661" s="12">
        <f t="shared" si="62"/>
        <v>18907000</v>
      </c>
      <c r="K661" s="6">
        <f t="shared" si="63"/>
        <v>75628000</v>
      </c>
      <c r="L661" s="6" t="str">
        <f t="shared" si="64"/>
        <v>Penjualan Massal</v>
      </c>
      <c r="M661" s="6" t="str">
        <f t="shared" si="65"/>
        <v>Truk</v>
      </c>
    </row>
    <row r="662" spans="1:13" x14ac:dyDescent="0.25">
      <c r="A662" s="4">
        <v>658</v>
      </c>
      <c r="B662" s="3">
        <v>43322</v>
      </c>
      <c r="C662" s="4" t="s">
        <v>13</v>
      </c>
      <c r="D662" s="4" t="str">
        <f t="shared" si="60"/>
        <v>Toko Central</v>
      </c>
      <c r="E662" s="4" t="s">
        <v>22</v>
      </c>
      <c r="F662" s="4" t="str">
        <f>VLOOKUP(E662,$O$12:Q672,2,0)</f>
        <v>Pipa 5 Meter</v>
      </c>
      <c r="G662" s="11">
        <v>415</v>
      </c>
      <c r="H662" s="6">
        <f>VLOOKUP(E662,$O$12:Q672,3,0)</f>
        <v>100000</v>
      </c>
      <c r="I662" s="6">
        <f t="shared" si="61"/>
        <v>41500000</v>
      </c>
      <c r="J662" s="12">
        <f t="shared" si="62"/>
        <v>4150000</v>
      </c>
      <c r="K662" s="6">
        <f t="shared" si="63"/>
        <v>37350000</v>
      </c>
      <c r="L662" s="6" t="str">
        <f t="shared" si="64"/>
        <v>Penjualan Massal</v>
      </c>
      <c r="M662" s="6" t="str">
        <f t="shared" si="65"/>
        <v>Truk</v>
      </c>
    </row>
    <row r="663" spans="1:13" x14ac:dyDescent="0.25">
      <c r="A663" s="4">
        <v>659</v>
      </c>
      <c r="B663" s="3">
        <v>43322</v>
      </c>
      <c r="C663" s="4" t="s">
        <v>12</v>
      </c>
      <c r="D663" s="4" t="str">
        <f t="shared" si="60"/>
        <v>Toko Nofri</v>
      </c>
      <c r="E663" s="4" t="s">
        <v>20</v>
      </c>
      <c r="F663" s="4" t="str">
        <f>VLOOKUP(E663,$O$12:Q673,2,0)</f>
        <v>Besi 5 Meter</v>
      </c>
      <c r="G663" s="11">
        <v>696</v>
      </c>
      <c r="H663" s="6">
        <f>VLOOKUP(E663,$O$12:Q673,3,0)</f>
        <v>200000</v>
      </c>
      <c r="I663" s="6">
        <f t="shared" si="61"/>
        <v>139200000</v>
      </c>
      <c r="J663" s="12">
        <f t="shared" si="62"/>
        <v>27840000</v>
      </c>
      <c r="K663" s="6">
        <f t="shared" si="63"/>
        <v>111360000</v>
      </c>
      <c r="L663" s="6" t="str">
        <f t="shared" si="64"/>
        <v>Penjualan Massal</v>
      </c>
      <c r="M663" s="6" t="str">
        <f t="shared" si="65"/>
        <v>Truk</v>
      </c>
    </row>
    <row r="664" spans="1:13" x14ac:dyDescent="0.25">
      <c r="A664" s="4">
        <v>660</v>
      </c>
      <c r="B664" s="3">
        <v>43322</v>
      </c>
      <c r="C664" s="4" t="s">
        <v>16</v>
      </c>
      <c r="D664" s="4" t="str">
        <f t="shared" si="60"/>
        <v>Toko Anton</v>
      </c>
      <c r="E664" s="4" t="s">
        <v>23</v>
      </c>
      <c r="F664" s="4" t="str">
        <f>VLOOKUP(E664,$O$12:Q674,2,0)</f>
        <v>Pipa 10 Meter</v>
      </c>
      <c r="G664" s="11">
        <v>136</v>
      </c>
      <c r="H664" s="6">
        <f>VLOOKUP(E664,$O$12:Q674,3,0)</f>
        <v>185000</v>
      </c>
      <c r="I664" s="6">
        <f t="shared" si="61"/>
        <v>25160000</v>
      </c>
      <c r="J664" s="12">
        <f t="shared" si="62"/>
        <v>0</v>
      </c>
      <c r="K664" s="6">
        <f t="shared" si="63"/>
        <v>25160000</v>
      </c>
      <c r="L664" s="6" t="str">
        <f t="shared" si="64"/>
        <v>Penjualan Biasa</v>
      </c>
      <c r="M664" s="6" t="str">
        <f t="shared" si="65"/>
        <v>Mobil Biasa</v>
      </c>
    </row>
    <row r="665" spans="1:13" x14ac:dyDescent="0.25">
      <c r="A665" s="4">
        <v>661</v>
      </c>
      <c r="B665" s="3">
        <v>43322</v>
      </c>
      <c r="C665" s="4" t="s">
        <v>13</v>
      </c>
      <c r="D665" s="4" t="str">
        <f t="shared" si="60"/>
        <v>Toko Central</v>
      </c>
      <c r="E665" s="4" t="s">
        <v>21</v>
      </c>
      <c r="F665" s="4" t="str">
        <f>VLOOKUP(E665,$O$12:Q675,2,0)</f>
        <v>Besi 10 Meter</v>
      </c>
      <c r="G665" s="11">
        <v>1856</v>
      </c>
      <c r="H665" s="6">
        <f>VLOOKUP(E665,$O$12:Q675,3,0)</f>
        <v>375000</v>
      </c>
      <c r="I665" s="6">
        <f t="shared" si="61"/>
        <v>696000000</v>
      </c>
      <c r="J665" s="12">
        <f t="shared" si="62"/>
        <v>139200000</v>
      </c>
      <c r="K665" s="6">
        <f t="shared" si="63"/>
        <v>556800000</v>
      </c>
      <c r="L665" s="6" t="str">
        <f t="shared" si="64"/>
        <v>Penjualan Massal</v>
      </c>
      <c r="M665" s="6" t="str">
        <f t="shared" si="65"/>
        <v>Truk</v>
      </c>
    </row>
    <row r="666" spans="1:13" x14ac:dyDescent="0.25">
      <c r="A666" s="4">
        <v>662</v>
      </c>
      <c r="B666" s="3">
        <v>43322</v>
      </c>
      <c r="C666" s="4" t="s">
        <v>13</v>
      </c>
      <c r="D666" s="4" t="str">
        <f t="shared" si="60"/>
        <v>Toko Central</v>
      </c>
      <c r="E666" s="4" t="s">
        <v>21</v>
      </c>
      <c r="F666" s="4" t="str">
        <f>VLOOKUP(E666,$O$12:Q676,2,0)</f>
        <v>Besi 10 Meter</v>
      </c>
      <c r="G666" s="11">
        <v>32</v>
      </c>
      <c r="H666" s="6">
        <f>VLOOKUP(E666,$O$12:Q676,3,0)</f>
        <v>375000</v>
      </c>
      <c r="I666" s="6">
        <f t="shared" si="61"/>
        <v>12000000</v>
      </c>
      <c r="J666" s="12">
        <f t="shared" si="62"/>
        <v>0</v>
      </c>
      <c r="K666" s="6">
        <f t="shared" si="63"/>
        <v>12000000</v>
      </c>
      <c r="L666" s="6" t="str">
        <f t="shared" si="64"/>
        <v>Penjualan Biasa</v>
      </c>
      <c r="M666" s="6" t="str">
        <f t="shared" si="65"/>
        <v>Mobil Biasa</v>
      </c>
    </row>
    <row r="667" spans="1:13" x14ac:dyDescent="0.25">
      <c r="A667" s="4">
        <v>663</v>
      </c>
      <c r="B667" s="3">
        <v>43322</v>
      </c>
      <c r="C667" s="4" t="s">
        <v>16</v>
      </c>
      <c r="D667" s="4" t="str">
        <f t="shared" si="60"/>
        <v>Toko Anton</v>
      </c>
      <c r="E667" s="4" t="s">
        <v>23</v>
      </c>
      <c r="F667" s="4" t="str">
        <f>VLOOKUP(E667,$O$12:Q677,2,0)</f>
        <v>Pipa 10 Meter</v>
      </c>
      <c r="G667" s="11">
        <v>922</v>
      </c>
      <c r="H667" s="6">
        <f>VLOOKUP(E667,$O$12:Q677,3,0)</f>
        <v>185000</v>
      </c>
      <c r="I667" s="6">
        <f t="shared" si="61"/>
        <v>170570000</v>
      </c>
      <c r="J667" s="12">
        <f t="shared" si="62"/>
        <v>34114000</v>
      </c>
      <c r="K667" s="6">
        <f t="shared" si="63"/>
        <v>136456000</v>
      </c>
      <c r="L667" s="6" t="str">
        <f t="shared" si="64"/>
        <v>Penjualan Massal</v>
      </c>
      <c r="M667" s="6" t="str">
        <f t="shared" si="65"/>
        <v>Truk</v>
      </c>
    </row>
    <row r="668" spans="1:13" x14ac:dyDescent="0.25">
      <c r="A668" s="4">
        <v>664</v>
      </c>
      <c r="B668" s="3">
        <v>43322</v>
      </c>
      <c r="C668" s="4" t="s">
        <v>12</v>
      </c>
      <c r="D668" s="4" t="str">
        <f t="shared" si="60"/>
        <v>Toko Nofri</v>
      </c>
      <c r="E668" s="4" t="s">
        <v>20</v>
      </c>
      <c r="F668" s="4" t="str">
        <f>VLOOKUP(E668,$O$12:Q678,2,0)</f>
        <v>Besi 5 Meter</v>
      </c>
      <c r="G668" s="11">
        <v>762</v>
      </c>
      <c r="H668" s="6">
        <f>VLOOKUP(E668,$O$12:Q678,3,0)</f>
        <v>200000</v>
      </c>
      <c r="I668" s="6">
        <f t="shared" si="61"/>
        <v>152400000</v>
      </c>
      <c r="J668" s="12">
        <f t="shared" si="62"/>
        <v>30480000</v>
      </c>
      <c r="K668" s="6">
        <f t="shared" si="63"/>
        <v>121920000</v>
      </c>
      <c r="L668" s="6" t="str">
        <f t="shared" si="64"/>
        <v>Penjualan Massal</v>
      </c>
      <c r="M668" s="6" t="str">
        <f t="shared" si="65"/>
        <v>Truk</v>
      </c>
    </row>
    <row r="669" spans="1:13" x14ac:dyDescent="0.25">
      <c r="A669" s="4">
        <v>665</v>
      </c>
      <c r="B669" s="3">
        <v>43322</v>
      </c>
      <c r="C669" s="4" t="s">
        <v>16</v>
      </c>
      <c r="D669" s="4" t="str">
        <f t="shared" si="60"/>
        <v>Toko Anton</v>
      </c>
      <c r="E669" s="4" t="s">
        <v>21</v>
      </c>
      <c r="F669" s="4" t="str">
        <f>VLOOKUP(E669,$O$12:Q679,2,0)</f>
        <v>Besi 10 Meter</v>
      </c>
      <c r="G669" s="11">
        <v>1393</v>
      </c>
      <c r="H669" s="6">
        <f>VLOOKUP(E669,$O$12:Q679,3,0)</f>
        <v>375000</v>
      </c>
      <c r="I669" s="6">
        <f t="shared" si="61"/>
        <v>522375000</v>
      </c>
      <c r="J669" s="12">
        <f t="shared" si="62"/>
        <v>104475000</v>
      </c>
      <c r="K669" s="6">
        <f t="shared" si="63"/>
        <v>417900000</v>
      </c>
      <c r="L669" s="6" t="str">
        <f t="shared" si="64"/>
        <v>Penjualan Massal</v>
      </c>
      <c r="M669" s="6" t="str">
        <f t="shared" si="65"/>
        <v>Truk</v>
      </c>
    </row>
    <row r="670" spans="1:13" x14ac:dyDescent="0.25">
      <c r="A670" s="4">
        <v>666</v>
      </c>
      <c r="B670" s="3">
        <v>43322</v>
      </c>
      <c r="C670" s="4" t="s">
        <v>12</v>
      </c>
      <c r="D670" s="4" t="str">
        <f t="shared" si="60"/>
        <v>Toko Nofri</v>
      </c>
      <c r="E670" s="4" t="s">
        <v>21</v>
      </c>
      <c r="F670" s="4" t="str">
        <f>VLOOKUP(E670,$O$12:Q680,2,0)</f>
        <v>Besi 10 Meter</v>
      </c>
      <c r="G670" s="11">
        <v>1691</v>
      </c>
      <c r="H670" s="6">
        <f>VLOOKUP(E670,$O$12:Q680,3,0)</f>
        <v>375000</v>
      </c>
      <c r="I670" s="6">
        <f t="shared" si="61"/>
        <v>634125000</v>
      </c>
      <c r="J670" s="12">
        <f t="shared" si="62"/>
        <v>126825000</v>
      </c>
      <c r="K670" s="6">
        <f t="shared" si="63"/>
        <v>507300000</v>
      </c>
      <c r="L670" s="6" t="str">
        <f t="shared" si="64"/>
        <v>Penjualan Massal</v>
      </c>
      <c r="M670" s="6" t="str">
        <f t="shared" si="65"/>
        <v>Truk</v>
      </c>
    </row>
    <row r="671" spans="1:13" x14ac:dyDescent="0.25">
      <c r="A671" s="4">
        <v>667</v>
      </c>
      <c r="B671" s="3">
        <v>43322</v>
      </c>
      <c r="C671" s="4" t="s">
        <v>13</v>
      </c>
      <c r="D671" s="4" t="str">
        <f t="shared" si="60"/>
        <v>Toko Central</v>
      </c>
      <c r="E671" s="4" t="s">
        <v>21</v>
      </c>
      <c r="F671" s="4" t="str">
        <f>VLOOKUP(E671,$O$12:Q681,2,0)</f>
        <v>Besi 10 Meter</v>
      </c>
      <c r="G671" s="11">
        <v>568</v>
      </c>
      <c r="H671" s="6">
        <f>VLOOKUP(E671,$O$12:Q681,3,0)</f>
        <v>375000</v>
      </c>
      <c r="I671" s="6">
        <f t="shared" si="61"/>
        <v>213000000</v>
      </c>
      <c r="J671" s="12">
        <f t="shared" si="62"/>
        <v>42600000</v>
      </c>
      <c r="K671" s="6">
        <f t="shared" si="63"/>
        <v>170400000</v>
      </c>
      <c r="L671" s="6" t="str">
        <f t="shared" si="64"/>
        <v>Penjualan Massal</v>
      </c>
      <c r="M671" s="6" t="str">
        <f t="shared" si="65"/>
        <v>Truk</v>
      </c>
    </row>
    <row r="672" spans="1:13" x14ac:dyDescent="0.25">
      <c r="A672" s="4">
        <v>668</v>
      </c>
      <c r="B672" s="3">
        <v>43322</v>
      </c>
      <c r="C672" s="4" t="s">
        <v>16</v>
      </c>
      <c r="D672" s="4" t="str">
        <f t="shared" si="60"/>
        <v>Toko Anton</v>
      </c>
      <c r="E672" s="4" t="s">
        <v>20</v>
      </c>
      <c r="F672" s="4" t="str">
        <f>VLOOKUP(E672,$O$12:Q682,2,0)</f>
        <v>Besi 5 Meter</v>
      </c>
      <c r="G672" s="11">
        <v>328</v>
      </c>
      <c r="H672" s="6">
        <f>VLOOKUP(E672,$O$12:Q682,3,0)</f>
        <v>200000</v>
      </c>
      <c r="I672" s="6">
        <f t="shared" si="61"/>
        <v>65600000</v>
      </c>
      <c r="J672" s="12">
        <f t="shared" si="62"/>
        <v>6560000</v>
      </c>
      <c r="K672" s="6">
        <f t="shared" si="63"/>
        <v>59040000</v>
      </c>
      <c r="L672" s="6" t="str">
        <f t="shared" si="64"/>
        <v>Penjualan Massal</v>
      </c>
      <c r="M672" s="6" t="str">
        <f t="shared" si="65"/>
        <v>Truk</v>
      </c>
    </row>
    <row r="673" spans="1:13" x14ac:dyDescent="0.25">
      <c r="A673" s="4">
        <v>669</v>
      </c>
      <c r="B673" s="3">
        <v>43322</v>
      </c>
      <c r="C673" s="4" t="s">
        <v>12</v>
      </c>
      <c r="D673" s="4" t="str">
        <f t="shared" si="60"/>
        <v>Toko Nofri</v>
      </c>
      <c r="E673" s="4" t="s">
        <v>21</v>
      </c>
      <c r="F673" s="4" t="str">
        <f>VLOOKUP(E673,$O$12:Q683,2,0)</f>
        <v>Besi 10 Meter</v>
      </c>
      <c r="G673" s="11">
        <v>1402</v>
      </c>
      <c r="H673" s="6">
        <f>VLOOKUP(E673,$O$12:Q683,3,0)</f>
        <v>375000</v>
      </c>
      <c r="I673" s="6">
        <f t="shared" si="61"/>
        <v>525750000</v>
      </c>
      <c r="J673" s="12">
        <f t="shared" si="62"/>
        <v>105150000</v>
      </c>
      <c r="K673" s="6">
        <f t="shared" si="63"/>
        <v>420600000</v>
      </c>
      <c r="L673" s="6" t="str">
        <f t="shared" si="64"/>
        <v>Penjualan Massal</v>
      </c>
      <c r="M673" s="6" t="str">
        <f t="shared" si="65"/>
        <v>Truk</v>
      </c>
    </row>
    <row r="674" spans="1:13" x14ac:dyDescent="0.25">
      <c r="A674" s="4">
        <v>670</v>
      </c>
      <c r="B674" s="3">
        <v>43322</v>
      </c>
      <c r="C674" s="4" t="s">
        <v>12</v>
      </c>
      <c r="D674" s="4" t="str">
        <f t="shared" si="60"/>
        <v>Toko Nofri</v>
      </c>
      <c r="E674" s="4" t="s">
        <v>21</v>
      </c>
      <c r="F674" s="4" t="str">
        <f>VLOOKUP(E674,$O$12:Q684,2,0)</f>
        <v>Besi 10 Meter</v>
      </c>
      <c r="G674" s="11">
        <v>238</v>
      </c>
      <c r="H674" s="6">
        <f>VLOOKUP(E674,$O$12:Q684,3,0)</f>
        <v>375000</v>
      </c>
      <c r="I674" s="6">
        <f t="shared" si="61"/>
        <v>89250000</v>
      </c>
      <c r="J674" s="12">
        <f t="shared" si="62"/>
        <v>8925000</v>
      </c>
      <c r="K674" s="6">
        <f t="shared" si="63"/>
        <v>80325000</v>
      </c>
      <c r="L674" s="6" t="str">
        <f t="shared" si="64"/>
        <v>Penjualan Besar</v>
      </c>
      <c r="M674" s="6" t="str">
        <f t="shared" si="65"/>
        <v>Truk Kecil</v>
      </c>
    </row>
    <row r="675" spans="1:13" x14ac:dyDescent="0.25">
      <c r="A675" s="4">
        <v>671</v>
      </c>
      <c r="B675" s="3">
        <v>43322</v>
      </c>
      <c r="C675" s="4" t="s">
        <v>16</v>
      </c>
      <c r="D675" s="4" t="str">
        <f t="shared" si="60"/>
        <v>Toko Anton</v>
      </c>
      <c r="E675" s="4" t="s">
        <v>23</v>
      </c>
      <c r="F675" s="4" t="str">
        <f>VLOOKUP(E675,$O$12:Q685,2,0)</f>
        <v>Pipa 10 Meter</v>
      </c>
      <c r="G675" s="11">
        <v>167</v>
      </c>
      <c r="H675" s="6">
        <f>VLOOKUP(E675,$O$12:Q685,3,0)</f>
        <v>185000</v>
      </c>
      <c r="I675" s="6">
        <f t="shared" si="61"/>
        <v>30895000</v>
      </c>
      <c r="J675" s="12">
        <f t="shared" si="62"/>
        <v>0</v>
      </c>
      <c r="K675" s="6">
        <f t="shared" si="63"/>
        <v>30895000</v>
      </c>
      <c r="L675" s="6" t="str">
        <f t="shared" si="64"/>
        <v>Penjualan Biasa</v>
      </c>
      <c r="M675" s="6" t="str">
        <f t="shared" si="65"/>
        <v>Mobil Biasa</v>
      </c>
    </row>
    <row r="676" spans="1:13" x14ac:dyDescent="0.25">
      <c r="A676" s="4">
        <v>672</v>
      </c>
      <c r="B676" s="3">
        <v>43322</v>
      </c>
      <c r="C676" s="4" t="s">
        <v>12</v>
      </c>
      <c r="D676" s="4" t="str">
        <f t="shared" si="60"/>
        <v>Toko Nofri</v>
      </c>
      <c r="E676" s="4" t="s">
        <v>22</v>
      </c>
      <c r="F676" s="4" t="str">
        <f>VLOOKUP(E676,$O$12:Q686,2,0)</f>
        <v>Pipa 5 Meter</v>
      </c>
      <c r="G676" s="11">
        <v>230</v>
      </c>
      <c r="H676" s="6">
        <f>VLOOKUP(E676,$O$12:Q686,3,0)</f>
        <v>100000</v>
      </c>
      <c r="I676" s="6">
        <f t="shared" si="61"/>
        <v>23000000</v>
      </c>
      <c r="J676" s="12">
        <f t="shared" si="62"/>
        <v>2300000</v>
      </c>
      <c r="K676" s="6">
        <f t="shared" si="63"/>
        <v>20700000</v>
      </c>
      <c r="L676" s="6" t="str">
        <f t="shared" si="64"/>
        <v>Penjualan Besar</v>
      </c>
      <c r="M676" s="6" t="str">
        <f t="shared" si="65"/>
        <v>Truk Kecil</v>
      </c>
    </row>
    <row r="677" spans="1:13" x14ac:dyDescent="0.25">
      <c r="A677" s="4">
        <v>673</v>
      </c>
      <c r="B677" s="3">
        <v>43322</v>
      </c>
      <c r="C677" s="4" t="s">
        <v>13</v>
      </c>
      <c r="D677" s="4" t="str">
        <f t="shared" si="60"/>
        <v>Toko Central</v>
      </c>
      <c r="E677" s="4" t="s">
        <v>21</v>
      </c>
      <c r="F677" s="4" t="str">
        <f>VLOOKUP(E677,$O$12:Q687,2,0)</f>
        <v>Besi 10 Meter</v>
      </c>
      <c r="G677" s="11">
        <v>848</v>
      </c>
      <c r="H677" s="6">
        <f>VLOOKUP(E677,$O$12:Q687,3,0)</f>
        <v>375000</v>
      </c>
      <c r="I677" s="6">
        <f t="shared" si="61"/>
        <v>318000000</v>
      </c>
      <c r="J677" s="12">
        <f t="shared" si="62"/>
        <v>63600000</v>
      </c>
      <c r="K677" s="6">
        <f t="shared" si="63"/>
        <v>254400000</v>
      </c>
      <c r="L677" s="6" t="str">
        <f t="shared" si="64"/>
        <v>Penjualan Massal</v>
      </c>
      <c r="M677" s="6" t="str">
        <f t="shared" si="65"/>
        <v>Truk</v>
      </c>
    </row>
    <row r="678" spans="1:13" x14ac:dyDescent="0.25">
      <c r="A678" s="4">
        <v>674</v>
      </c>
      <c r="B678" s="3">
        <v>43322</v>
      </c>
      <c r="C678" s="4" t="s">
        <v>12</v>
      </c>
      <c r="D678" s="4" t="str">
        <f t="shared" si="60"/>
        <v>Toko Nofri</v>
      </c>
      <c r="E678" s="4" t="s">
        <v>23</v>
      </c>
      <c r="F678" s="4" t="str">
        <f>VLOOKUP(E678,$O$12:Q688,2,0)</f>
        <v>Pipa 10 Meter</v>
      </c>
      <c r="G678" s="11">
        <v>1937</v>
      </c>
      <c r="H678" s="6">
        <f>VLOOKUP(E678,$O$12:Q688,3,0)</f>
        <v>185000</v>
      </c>
      <c r="I678" s="6">
        <f t="shared" si="61"/>
        <v>358345000</v>
      </c>
      <c r="J678" s="12">
        <f t="shared" si="62"/>
        <v>71669000</v>
      </c>
      <c r="K678" s="6">
        <f t="shared" si="63"/>
        <v>286676000</v>
      </c>
      <c r="L678" s="6" t="str">
        <f t="shared" si="64"/>
        <v>Penjualan Massal</v>
      </c>
      <c r="M678" s="6" t="str">
        <f t="shared" si="65"/>
        <v>Truk</v>
      </c>
    </row>
    <row r="679" spans="1:13" x14ac:dyDescent="0.25">
      <c r="A679" s="4">
        <v>675</v>
      </c>
      <c r="B679" s="3">
        <v>43322</v>
      </c>
      <c r="C679" s="4" t="s">
        <v>16</v>
      </c>
      <c r="D679" s="4" t="str">
        <f t="shared" si="60"/>
        <v>Toko Anton</v>
      </c>
      <c r="E679" s="4" t="s">
        <v>23</v>
      </c>
      <c r="F679" s="4" t="str">
        <f>VLOOKUP(E679,$O$12:Q689,2,0)</f>
        <v>Pipa 10 Meter</v>
      </c>
      <c r="G679" s="11">
        <v>1743</v>
      </c>
      <c r="H679" s="6">
        <f>VLOOKUP(E679,$O$12:Q689,3,0)</f>
        <v>185000</v>
      </c>
      <c r="I679" s="6">
        <f t="shared" si="61"/>
        <v>322455000</v>
      </c>
      <c r="J679" s="12">
        <f t="shared" si="62"/>
        <v>64491000</v>
      </c>
      <c r="K679" s="6">
        <f t="shared" si="63"/>
        <v>257964000</v>
      </c>
      <c r="L679" s="6" t="str">
        <f t="shared" si="64"/>
        <v>Penjualan Massal</v>
      </c>
      <c r="M679" s="6" t="str">
        <f t="shared" si="65"/>
        <v>Truk</v>
      </c>
    </row>
    <row r="680" spans="1:13" x14ac:dyDescent="0.25">
      <c r="A680" s="4">
        <v>676</v>
      </c>
      <c r="B680" s="3">
        <v>43322</v>
      </c>
      <c r="C680" s="4" t="s">
        <v>13</v>
      </c>
      <c r="D680" s="4" t="str">
        <f t="shared" si="60"/>
        <v>Toko Central</v>
      </c>
      <c r="E680" s="4" t="s">
        <v>22</v>
      </c>
      <c r="F680" s="4" t="str">
        <f>VLOOKUP(E680,$O$12:Q690,2,0)</f>
        <v>Pipa 5 Meter</v>
      </c>
      <c r="G680" s="11">
        <v>1783</v>
      </c>
      <c r="H680" s="6">
        <f>VLOOKUP(E680,$O$12:Q690,3,0)</f>
        <v>100000</v>
      </c>
      <c r="I680" s="6">
        <f t="shared" si="61"/>
        <v>178300000</v>
      </c>
      <c r="J680" s="12">
        <f t="shared" si="62"/>
        <v>35660000</v>
      </c>
      <c r="K680" s="6">
        <f t="shared" si="63"/>
        <v>142640000</v>
      </c>
      <c r="L680" s="6" t="str">
        <f t="shared" si="64"/>
        <v>Penjualan Massal</v>
      </c>
      <c r="M680" s="6" t="str">
        <f t="shared" si="65"/>
        <v>Truk</v>
      </c>
    </row>
    <row r="681" spans="1:13" x14ac:dyDescent="0.25">
      <c r="A681" s="4">
        <v>677</v>
      </c>
      <c r="B681" s="3">
        <v>43322</v>
      </c>
      <c r="C681" s="4" t="s">
        <v>13</v>
      </c>
      <c r="D681" s="4" t="str">
        <f t="shared" si="60"/>
        <v>Toko Central</v>
      </c>
      <c r="E681" s="4" t="s">
        <v>20</v>
      </c>
      <c r="F681" s="4" t="str">
        <f>VLOOKUP(E681,$O$12:Q691,2,0)</f>
        <v>Besi 5 Meter</v>
      </c>
      <c r="G681" s="11">
        <v>1955</v>
      </c>
      <c r="H681" s="6">
        <f>VLOOKUP(E681,$O$12:Q691,3,0)</f>
        <v>200000</v>
      </c>
      <c r="I681" s="6">
        <f t="shared" si="61"/>
        <v>391000000</v>
      </c>
      <c r="J681" s="12">
        <f t="shared" si="62"/>
        <v>78200000</v>
      </c>
      <c r="K681" s="6">
        <f t="shared" si="63"/>
        <v>312800000</v>
      </c>
      <c r="L681" s="6" t="str">
        <f t="shared" si="64"/>
        <v>Penjualan Massal</v>
      </c>
      <c r="M681" s="6" t="str">
        <f t="shared" si="65"/>
        <v>Truk</v>
      </c>
    </row>
    <row r="682" spans="1:13" x14ac:dyDescent="0.25">
      <c r="A682" s="4">
        <v>678</v>
      </c>
      <c r="B682" s="3">
        <v>43322</v>
      </c>
      <c r="C682" s="4" t="s">
        <v>12</v>
      </c>
      <c r="D682" s="4" t="str">
        <f t="shared" si="60"/>
        <v>Toko Nofri</v>
      </c>
      <c r="E682" s="4" t="s">
        <v>23</v>
      </c>
      <c r="F682" s="4" t="str">
        <f>VLOOKUP(E682,$O$12:Q692,2,0)</f>
        <v>Pipa 10 Meter</v>
      </c>
      <c r="G682" s="11">
        <v>1290</v>
      </c>
      <c r="H682" s="6">
        <f>VLOOKUP(E682,$O$12:Q692,3,0)</f>
        <v>185000</v>
      </c>
      <c r="I682" s="6">
        <f t="shared" si="61"/>
        <v>238650000</v>
      </c>
      <c r="J682" s="12">
        <f t="shared" si="62"/>
        <v>47730000</v>
      </c>
      <c r="K682" s="6">
        <f t="shared" si="63"/>
        <v>190920000</v>
      </c>
      <c r="L682" s="6" t="str">
        <f t="shared" si="64"/>
        <v>Penjualan Massal</v>
      </c>
      <c r="M682" s="6" t="str">
        <f t="shared" si="65"/>
        <v>Truk</v>
      </c>
    </row>
    <row r="683" spans="1:13" x14ac:dyDescent="0.25">
      <c r="A683" s="4">
        <v>679</v>
      </c>
      <c r="B683" s="3">
        <v>43322</v>
      </c>
      <c r="C683" s="4" t="s">
        <v>16</v>
      </c>
      <c r="D683" s="4" t="str">
        <f t="shared" si="60"/>
        <v>Toko Anton</v>
      </c>
      <c r="E683" s="4" t="s">
        <v>22</v>
      </c>
      <c r="F683" s="4" t="str">
        <f>VLOOKUP(E683,$O$12:Q693,2,0)</f>
        <v>Pipa 5 Meter</v>
      </c>
      <c r="G683" s="11">
        <v>451</v>
      </c>
      <c r="H683" s="6">
        <f>VLOOKUP(E683,$O$12:Q693,3,0)</f>
        <v>100000</v>
      </c>
      <c r="I683" s="6">
        <f t="shared" si="61"/>
        <v>45100000</v>
      </c>
      <c r="J683" s="12">
        <f t="shared" si="62"/>
        <v>4510000</v>
      </c>
      <c r="K683" s="6">
        <f t="shared" si="63"/>
        <v>40590000</v>
      </c>
      <c r="L683" s="6" t="str">
        <f t="shared" si="64"/>
        <v>Penjualan Massal</v>
      </c>
      <c r="M683" s="6" t="str">
        <f t="shared" si="65"/>
        <v>Truk</v>
      </c>
    </row>
    <row r="684" spans="1:13" x14ac:dyDescent="0.25">
      <c r="A684" s="4">
        <v>680</v>
      </c>
      <c r="B684" s="3">
        <v>43322</v>
      </c>
      <c r="C684" s="4" t="s">
        <v>13</v>
      </c>
      <c r="D684" s="4" t="str">
        <f t="shared" si="60"/>
        <v>Toko Central</v>
      </c>
      <c r="E684" s="4" t="s">
        <v>20</v>
      </c>
      <c r="F684" s="4" t="str">
        <f>VLOOKUP(E684,$O$12:Q694,2,0)</f>
        <v>Besi 5 Meter</v>
      </c>
      <c r="G684" s="11">
        <v>1724</v>
      </c>
      <c r="H684" s="6">
        <f>VLOOKUP(E684,$O$12:Q694,3,0)</f>
        <v>200000</v>
      </c>
      <c r="I684" s="6">
        <f t="shared" si="61"/>
        <v>344800000</v>
      </c>
      <c r="J684" s="12">
        <f t="shared" si="62"/>
        <v>68960000</v>
      </c>
      <c r="K684" s="6">
        <f t="shared" si="63"/>
        <v>275840000</v>
      </c>
      <c r="L684" s="6" t="str">
        <f t="shared" si="64"/>
        <v>Penjualan Massal</v>
      </c>
      <c r="M684" s="6" t="str">
        <f t="shared" si="65"/>
        <v>Truk</v>
      </c>
    </row>
    <row r="685" spans="1:13" x14ac:dyDescent="0.25">
      <c r="A685" s="4">
        <v>681</v>
      </c>
      <c r="B685" s="3">
        <v>43322</v>
      </c>
      <c r="C685" s="4" t="s">
        <v>13</v>
      </c>
      <c r="D685" s="4" t="str">
        <f t="shared" si="60"/>
        <v>Toko Central</v>
      </c>
      <c r="E685" s="4" t="s">
        <v>22</v>
      </c>
      <c r="F685" s="4" t="str">
        <f>VLOOKUP(E685,$O$12:Q695,2,0)</f>
        <v>Pipa 5 Meter</v>
      </c>
      <c r="G685" s="11">
        <v>1958</v>
      </c>
      <c r="H685" s="6">
        <f>VLOOKUP(E685,$O$12:Q695,3,0)</f>
        <v>100000</v>
      </c>
      <c r="I685" s="6">
        <f t="shared" si="61"/>
        <v>195800000</v>
      </c>
      <c r="J685" s="12">
        <f t="shared" si="62"/>
        <v>39160000</v>
      </c>
      <c r="K685" s="6">
        <f t="shared" si="63"/>
        <v>156640000</v>
      </c>
      <c r="L685" s="6" t="str">
        <f t="shared" si="64"/>
        <v>Penjualan Massal</v>
      </c>
      <c r="M685" s="6" t="str">
        <f t="shared" si="65"/>
        <v>Truk</v>
      </c>
    </row>
    <row r="686" spans="1:13" x14ac:dyDescent="0.25">
      <c r="A686" s="4">
        <v>682</v>
      </c>
      <c r="B686" s="3">
        <v>43322</v>
      </c>
      <c r="C686" s="4" t="s">
        <v>16</v>
      </c>
      <c r="D686" s="4" t="str">
        <f t="shared" si="60"/>
        <v>Toko Anton</v>
      </c>
      <c r="E686" s="4" t="s">
        <v>23</v>
      </c>
      <c r="F686" s="4" t="str">
        <f>VLOOKUP(E686,$O$12:Q696,2,0)</f>
        <v>Pipa 10 Meter</v>
      </c>
      <c r="G686" s="11">
        <v>646</v>
      </c>
      <c r="H686" s="6">
        <f>VLOOKUP(E686,$O$12:Q696,3,0)</f>
        <v>185000</v>
      </c>
      <c r="I686" s="6">
        <f t="shared" si="61"/>
        <v>119510000</v>
      </c>
      <c r="J686" s="12">
        <f t="shared" si="62"/>
        <v>23902000</v>
      </c>
      <c r="K686" s="6">
        <f t="shared" si="63"/>
        <v>95608000</v>
      </c>
      <c r="L686" s="6" t="str">
        <f t="shared" si="64"/>
        <v>Penjualan Massal</v>
      </c>
      <c r="M686" s="6" t="str">
        <f t="shared" si="65"/>
        <v>Truk</v>
      </c>
    </row>
    <row r="687" spans="1:13" x14ac:dyDescent="0.25">
      <c r="A687" s="4">
        <v>683</v>
      </c>
      <c r="B687" s="3">
        <v>43322</v>
      </c>
      <c r="C687" s="4" t="s">
        <v>12</v>
      </c>
      <c r="D687" s="4" t="str">
        <f t="shared" si="60"/>
        <v>Toko Nofri</v>
      </c>
      <c r="E687" s="4" t="s">
        <v>23</v>
      </c>
      <c r="F687" s="4" t="str">
        <f>VLOOKUP(E687,$O$12:Q697,2,0)</f>
        <v>Pipa 10 Meter</v>
      </c>
      <c r="G687" s="11">
        <v>1946</v>
      </c>
      <c r="H687" s="6">
        <f>VLOOKUP(E687,$O$12:Q697,3,0)</f>
        <v>185000</v>
      </c>
      <c r="I687" s="6">
        <f t="shared" si="61"/>
        <v>360010000</v>
      </c>
      <c r="J687" s="12">
        <f t="shared" si="62"/>
        <v>72002000</v>
      </c>
      <c r="K687" s="6">
        <f t="shared" si="63"/>
        <v>288008000</v>
      </c>
      <c r="L687" s="6" t="str">
        <f t="shared" si="64"/>
        <v>Penjualan Massal</v>
      </c>
      <c r="M687" s="6" t="str">
        <f t="shared" si="65"/>
        <v>Truk</v>
      </c>
    </row>
    <row r="688" spans="1:13" x14ac:dyDescent="0.25">
      <c r="A688" s="4">
        <v>684</v>
      </c>
      <c r="B688" s="3">
        <v>43322</v>
      </c>
      <c r="C688" s="4" t="s">
        <v>16</v>
      </c>
      <c r="D688" s="4" t="str">
        <f t="shared" si="60"/>
        <v>Toko Anton</v>
      </c>
      <c r="E688" s="4" t="s">
        <v>23</v>
      </c>
      <c r="F688" s="4" t="str">
        <f>VLOOKUP(E688,$O$12:Q698,2,0)</f>
        <v>Pipa 10 Meter</v>
      </c>
      <c r="G688" s="11">
        <v>729</v>
      </c>
      <c r="H688" s="6">
        <f>VLOOKUP(E688,$O$12:Q698,3,0)</f>
        <v>185000</v>
      </c>
      <c r="I688" s="6">
        <f t="shared" si="61"/>
        <v>134865000</v>
      </c>
      <c r="J688" s="12">
        <f t="shared" si="62"/>
        <v>26973000</v>
      </c>
      <c r="K688" s="6">
        <f t="shared" si="63"/>
        <v>107892000</v>
      </c>
      <c r="L688" s="6" t="str">
        <f t="shared" si="64"/>
        <v>Penjualan Massal</v>
      </c>
      <c r="M688" s="6" t="str">
        <f t="shared" si="65"/>
        <v>Truk</v>
      </c>
    </row>
    <row r="689" spans="1:13" x14ac:dyDescent="0.25">
      <c r="A689" s="4">
        <v>685</v>
      </c>
      <c r="B689" s="3">
        <v>43322</v>
      </c>
      <c r="C689" s="4" t="s">
        <v>12</v>
      </c>
      <c r="D689" s="4" t="str">
        <f t="shared" si="60"/>
        <v>Toko Nofri</v>
      </c>
      <c r="E689" s="4" t="s">
        <v>23</v>
      </c>
      <c r="F689" s="4" t="str">
        <f>VLOOKUP(E689,$O$12:Q699,2,0)</f>
        <v>Pipa 10 Meter</v>
      </c>
      <c r="G689" s="11">
        <v>1906</v>
      </c>
      <c r="H689" s="6">
        <f>VLOOKUP(E689,$O$12:Q699,3,0)</f>
        <v>185000</v>
      </c>
      <c r="I689" s="6">
        <f t="shared" si="61"/>
        <v>352610000</v>
      </c>
      <c r="J689" s="12">
        <f t="shared" si="62"/>
        <v>70522000</v>
      </c>
      <c r="K689" s="6">
        <f t="shared" si="63"/>
        <v>282088000</v>
      </c>
      <c r="L689" s="6" t="str">
        <f t="shared" si="64"/>
        <v>Penjualan Massal</v>
      </c>
      <c r="M689" s="6" t="str">
        <f t="shared" si="65"/>
        <v>Truk</v>
      </c>
    </row>
    <row r="690" spans="1:13" x14ac:dyDescent="0.25">
      <c r="A690" s="4">
        <v>686</v>
      </c>
      <c r="B690" s="3">
        <v>43322</v>
      </c>
      <c r="C690" s="4" t="s">
        <v>13</v>
      </c>
      <c r="D690" s="4" t="str">
        <f t="shared" si="60"/>
        <v>Toko Central</v>
      </c>
      <c r="E690" s="4" t="s">
        <v>20</v>
      </c>
      <c r="F690" s="4" t="str">
        <f>VLOOKUP(E690,$O$12:Q700,2,0)</f>
        <v>Besi 5 Meter</v>
      </c>
      <c r="G690" s="11">
        <v>1807</v>
      </c>
      <c r="H690" s="6">
        <f>VLOOKUP(E690,$O$12:Q700,3,0)</f>
        <v>200000</v>
      </c>
      <c r="I690" s="6">
        <f t="shared" si="61"/>
        <v>361400000</v>
      </c>
      <c r="J690" s="12">
        <f t="shared" si="62"/>
        <v>72280000</v>
      </c>
      <c r="K690" s="6">
        <f t="shared" si="63"/>
        <v>289120000</v>
      </c>
      <c r="L690" s="6" t="str">
        <f t="shared" si="64"/>
        <v>Penjualan Massal</v>
      </c>
      <c r="M690" s="6" t="str">
        <f t="shared" si="65"/>
        <v>Truk</v>
      </c>
    </row>
    <row r="691" spans="1:13" x14ac:dyDescent="0.25">
      <c r="A691" s="4">
        <v>687</v>
      </c>
      <c r="B691" s="3">
        <v>43322</v>
      </c>
      <c r="C691" s="4" t="s">
        <v>16</v>
      </c>
      <c r="D691" s="4" t="str">
        <f t="shared" si="60"/>
        <v>Toko Anton</v>
      </c>
      <c r="E691" s="4" t="s">
        <v>20</v>
      </c>
      <c r="F691" s="4" t="str">
        <f>VLOOKUP(E691,$O$12:Q701,2,0)</f>
        <v>Besi 5 Meter</v>
      </c>
      <c r="G691" s="11">
        <v>1507</v>
      </c>
      <c r="H691" s="6">
        <f>VLOOKUP(E691,$O$12:Q701,3,0)</f>
        <v>200000</v>
      </c>
      <c r="I691" s="6">
        <f t="shared" si="61"/>
        <v>301400000</v>
      </c>
      <c r="J691" s="12">
        <f t="shared" si="62"/>
        <v>60280000</v>
      </c>
      <c r="K691" s="6">
        <f t="shared" si="63"/>
        <v>241120000</v>
      </c>
      <c r="L691" s="6" t="str">
        <f t="shared" si="64"/>
        <v>Penjualan Massal</v>
      </c>
      <c r="M691" s="6" t="str">
        <f t="shared" si="65"/>
        <v>Truk</v>
      </c>
    </row>
    <row r="692" spans="1:13" x14ac:dyDescent="0.25">
      <c r="A692" s="4">
        <v>688</v>
      </c>
      <c r="B692" s="3">
        <v>43322</v>
      </c>
      <c r="C692" s="4" t="s">
        <v>12</v>
      </c>
      <c r="D692" s="4" t="str">
        <f t="shared" si="60"/>
        <v>Toko Nofri</v>
      </c>
      <c r="E692" s="4" t="s">
        <v>20</v>
      </c>
      <c r="F692" s="4" t="str">
        <f>VLOOKUP(E692,$O$12:Q702,2,0)</f>
        <v>Besi 5 Meter</v>
      </c>
      <c r="G692" s="11">
        <v>1836</v>
      </c>
      <c r="H692" s="6">
        <f>VLOOKUP(E692,$O$12:Q702,3,0)</f>
        <v>200000</v>
      </c>
      <c r="I692" s="6">
        <f t="shared" si="61"/>
        <v>367200000</v>
      </c>
      <c r="J692" s="12">
        <f t="shared" si="62"/>
        <v>73440000</v>
      </c>
      <c r="K692" s="6">
        <f t="shared" si="63"/>
        <v>293760000</v>
      </c>
      <c r="L692" s="6" t="str">
        <f t="shared" si="64"/>
        <v>Penjualan Massal</v>
      </c>
      <c r="M692" s="6" t="str">
        <f t="shared" si="65"/>
        <v>Truk</v>
      </c>
    </row>
    <row r="693" spans="1:13" x14ac:dyDescent="0.25">
      <c r="A693" s="4">
        <v>689</v>
      </c>
      <c r="B693" s="3">
        <v>43322</v>
      </c>
      <c r="C693" s="4" t="s">
        <v>12</v>
      </c>
      <c r="D693" s="4" t="str">
        <f t="shared" si="60"/>
        <v>Toko Nofri</v>
      </c>
      <c r="E693" s="4" t="s">
        <v>22</v>
      </c>
      <c r="F693" s="4" t="str">
        <f>VLOOKUP(E693,$O$12:Q703,2,0)</f>
        <v>Pipa 5 Meter</v>
      </c>
      <c r="G693" s="11">
        <v>550</v>
      </c>
      <c r="H693" s="6">
        <f>VLOOKUP(E693,$O$12:Q703,3,0)</f>
        <v>100000</v>
      </c>
      <c r="I693" s="6">
        <f t="shared" si="61"/>
        <v>55000000</v>
      </c>
      <c r="J693" s="12">
        <f t="shared" si="62"/>
        <v>11000000</v>
      </c>
      <c r="K693" s="6">
        <f t="shared" si="63"/>
        <v>44000000</v>
      </c>
      <c r="L693" s="6" t="str">
        <f t="shared" si="64"/>
        <v>Penjualan Massal</v>
      </c>
      <c r="M693" s="6" t="str">
        <f t="shared" si="65"/>
        <v>Truk</v>
      </c>
    </row>
    <row r="694" spans="1:13" x14ac:dyDescent="0.25">
      <c r="A694" s="4">
        <v>690</v>
      </c>
      <c r="B694" s="3">
        <v>43322</v>
      </c>
      <c r="C694" s="4" t="s">
        <v>16</v>
      </c>
      <c r="D694" s="4" t="str">
        <f t="shared" si="60"/>
        <v>Toko Anton</v>
      </c>
      <c r="E694" s="4" t="s">
        <v>20</v>
      </c>
      <c r="F694" s="4" t="str">
        <f>VLOOKUP(E694,$O$12:Q704,2,0)</f>
        <v>Besi 5 Meter</v>
      </c>
      <c r="G694" s="11">
        <v>924</v>
      </c>
      <c r="H694" s="6">
        <f>VLOOKUP(E694,$O$12:Q704,3,0)</f>
        <v>200000</v>
      </c>
      <c r="I694" s="6">
        <f t="shared" si="61"/>
        <v>184800000</v>
      </c>
      <c r="J694" s="12">
        <f t="shared" si="62"/>
        <v>36960000</v>
      </c>
      <c r="K694" s="6">
        <f t="shared" si="63"/>
        <v>147840000</v>
      </c>
      <c r="L694" s="6" t="str">
        <f t="shared" si="64"/>
        <v>Penjualan Massal</v>
      </c>
      <c r="M694" s="6" t="str">
        <f t="shared" si="65"/>
        <v>Truk</v>
      </c>
    </row>
    <row r="695" spans="1:13" x14ac:dyDescent="0.25">
      <c r="A695" s="4">
        <v>691</v>
      </c>
      <c r="B695" s="3">
        <v>43322</v>
      </c>
      <c r="C695" s="4" t="s">
        <v>12</v>
      </c>
      <c r="D695" s="4" t="str">
        <f t="shared" si="60"/>
        <v>Toko Nofri</v>
      </c>
      <c r="E695" s="4" t="s">
        <v>23</v>
      </c>
      <c r="F695" s="4" t="str">
        <f>VLOOKUP(E695,$O$12:Q705,2,0)</f>
        <v>Pipa 10 Meter</v>
      </c>
      <c r="G695" s="11">
        <v>306</v>
      </c>
      <c r="H695" s="6">
        <f>VLOOKUP(E695,$O$12:Q705,3,0)</f>
        <v>185000</v>
      </c>
      <c r="I695" s="6">
        <f t="shared" si="61"/>
        <v>56610000</v>
      </c>
      <c r="J695" s="12">
        <f t="shared" si="62"/>
        <v>5661000</v>
      </c>
      <c r="K695" s="6">
        <f t="shared" si="63"/>
        <v>50949000</v>
      </c>
      <c r="L695" s="6" t="str">
        <f t="shared" si="64"/>
        <v>Penjualan Massal</v>
      </c>
      <c r="M695" s="6" t="str">
        <f t="shared" si="65"/>
        <v>Truk</v>
      </c>
    </row>
    <row r="696" spans="1:13" x14ac:dyDescent="0.25">
      <c r="A696" s="4">
        <v>692</v>
      </c>
      <c r="B696" s="3">
        <v>43322</v>
      </c>
      <c r="C696" s="4" t="s">
        <v>13</v>
      </c>
      <c r="D696" s="4" t="str">
        <f t="shared" si="60"/>
        <v>Toko Central</v>
      </c>
      <c r="E696" s="4" t="s">
        <v>22</v>
      </c>
      <c r="F696" s="4" t="str">
        <f>VLOOKUP(E696,$O$12:Q706,2,0)</f>
        <v>Pipa 5 Meter</v>
      </c>
      <c r="G696" s="11">
        <v>139</v>
      </c>
      <c r="H696" s="6">
        <f>VLOOKUP(E696,$O$12:Q706,3,0)</f>
        <v>100000</v>
      </c>
      <c r="I696" s="6">
        <f t="shared" si="61"/>
        <v>13900000</v>
      </c>
      <c r="J696" s="12">
        <f t="shared" si="62"/>
        <v>0</v>
      </c>
      <c r="K696" s="6">
        <f t="shared" si="63"/>
        <v>13900000</v>
      </c>
      <c r="L696" s="6" t="str">
        <f t="shared" si="64"/>
        <v>Penjualan Biasa</v>
      </c>
      <c r="M696" s="6" t="str">
        <f t="shared" si="65"/>
        <v>Mobil Biasa</v>
      </c>
    </row>
    <row r="697" spans="1:13" x14ac:dyDescent="0.25">
      <c r="A697" s="4">
        <v>693</v>
      </c>
      <c r="B697" s="3">
        <v>43322</v>
      </c>
      <c r="C697" s="4" t="s">
        <v>12</v>
      </c>
      <c r="D697" s="4" t="str">
        <f t="shared" si="60"/>
        <v>Toko Nofri</v>
      </c>
      <c r="E697" s="4" t="s">
        <v>22</v>
      </c>
      <c r="F697" s="4" t="str">
        <f>VLOOKUP(E697,$O$12:Q707,2,0)</f>
        <v>Pipa 5 Meter</v>
      </c>
      <c r="G697" s="11">
        <v>1570</v>
      </c>
      <c r="H697" s="6">
        <f>VLOOKUP(E697,$O$12:Q707,3,0)</f>
        <v>100000</v>
      </c>
      <c r="I697" s="6">
        <f t="shared" si="61"/>
        <v>157000000</v>
      </c>
      <c r="J697" s="12">
        <f t="shared" si="62"/>
        <v>31400000</v>
      </c>
      <c r="K697" s="6">
        <f t="shared" si="63"/>
        <v>125600000</v>
      </c>
      <c r="L697" s="6" t="str">
        <f t="shared" si="64"/>
        <v>Penjualan Massal</v>
      </c>
      <c r="M697" s="6" t="str">
        <f t="shared" si="65"/>
        <v>Truk</v>
      </c>
    </row>
    <row r="698" spans="1:13" x14ac:dyDescent="0.25">
      <c r="A698" s="4">
        <v>694</v>
      </c>
      <c r="B698" s="3">
        <v>43322</v>
      </c>
      <c r="C698" s="4" t="s">
        <v>16</v>
      </c>
      <c r="D698" s="4" t="str">
        <f t="shared" si="60"/>
        <v>Toko Anton</v>
      </c>
      <c r="E698" s="4" t="s">
        <v>23</v>
      </c>
      <c r="F698" s="4" t="str">
        <f>VLOOKUP(E698,$O$12:Q708,2,0)</f>
        <v>Pipa 10 Meter</v>
      </c>
      <c r="G698" s="11">
        <v>635</v>
      </c>
      <c r="H698" s="6">
        <f>VLOOKUP(E698,$O$12:Q708,3,0)</f>
        <v>185000</v>
      </c>
      <c r="I698" s="6">
        <f t="shared" si="61"/>
        <v>117475000</v>
      </c>
      <c r="J698" s="12">
        <f t="shared" si="62"/>
        <v>23495000</v>
      </c>
      <c r="K698" s="6">
        <f t="shared" si="63"/>
        <v>93980000</v>
      </c>
      <c r="L698" s="6" t="str">
        <f t="shared" si="64"/>
        <v>Penjualan Massal</v>
      </c>
      <c r="M698" s="6" t="str">
        <f t="shared" si="65"/>
        <v>Truk</v>
      </c>
    </row>
    <row r="699" spans="1:13" x14ac:dyDescent="0.25">
      <c r="A699" s="4">
        <v>695</v>
      </c>
      <c r="B699" s="3">
        <v>43322</v>
      </c>
      <c r="C699" s="4" t="s">
        <v>13</v>
      </c>
      <c r="D699" s="4" t="str">
        <f t="shared" si="60"/>
        <v>Toko Central</v>
      </c>
      <c r="E699" s="4" t="s">
        <v>22</v>
      </c>
      <c r="F699" s="4" t="str">
        <f>VLOOKUP(E699,$O$12:Q709,2,0)</f>
        <v>Pipa 5 Meter</v>
      </c>
      <c r="G699" s="11">
        <v>285</v>
      </c>
      <c r="H699" s="6">
        <f>VLOOKUP(E699,$O$12:Q709,3,0)</f>
        <v>100000</v>
      </c>
      <c r="I699" s="6">
        <f t="shared" si="61"/>
        <v>28500000</v>
      </c>
      <c r="J699" s="12">
        <f t="shared" si="62"/>
        <v>2850000</v>
      </c>
      <c r="K699" s="6">
        <f t="shared" si="63"/>
        <v>25650000</v>
      </c>
      <c r="L699" s="6" t="str">
        <f t="shared" si="64"/>
        <v>Penjualan Besar</v>
      </c>
      <c r="M699" s="6" t="str">
        <f t="shared" si="65"/>
        <v>Truk Kecil</v>
      </c>
    </row>
    <row r="700" spans="1:13" x14ac:dyDescent="0.25">
      <c r="A700" s="4">
        <v>696</v>
      </c>
      <c r="B700" s="3">
        <v>43322</v>
      </c>
      <c r="C700" s="4" t="s">
        <v>13</v>
      </c>
      <c r="D700" s="4" t="str">
        <f t="shared" si="60"/>
        <v>Toko Central</v>
      </c>
      <c r="E700" s="4" t="s">
        <v>22</v>
      </c>
      <c r="F700" s="4" t="str">
        <f>VLOOKUP(E700,$O$12:Q710,2,0)</f>
        <v>Pipa 5 Meter</v>
      </c>
      <c r="G700" s="11">
        <v>1535</v>
      </c>
      <c r="H700" s="6">
        <f>VLOOKUP(E700,$O$12:Q710,3,0)</f>
        <v>100000</v>
      </c>
      <c r="I700" s="6">
        <f t="shared" si="61"/>
        <v>153500000</v>
      </c>
      <c r="J700" s="12">
        <f t="shared" si="62"/>
        <v>30700000</v>
      </c>
      <c r="K700" s="6">
        <f t="shared" si="63"/>
        <v>122800000</v>
      </c>
      <c r="L700" s="6" t="str">
        <f t="shared" si="64"/>
        <v>Penjualan Massal</v>
      </c>
      <c r="M700" s="6" t="str">
        <f t="shared" si="65"/>
        <v>Truk</v>
      </c>
    </row>
    <row r="701" spans="1:13" x14ac:dyDescent="0.25">
      <c r="A701" s="4">
        <v>697</v>
      </c>
      <c r="B701" s="3">
        <v>43322</v>
      </c>
      <c r="C701" s="4" t="s">
        <v>16</v>
      </c>
      <c r="D701" s="4" t="str">
        <f t="shared" si="60"/>
        <v>Toko Anton</v>
      </c>
      <c r="E701" s="4" t="s">
        <v>21</v>
      </c>
      <c r="F701" s="4" t="str">
        <f>VLOOKUP(E701,$O$12:Q711,2,0)</f>
        <v>Besi 10 Meter</v>
      </c>
      <c r="G701" s="11">
        <v>1369</v>
      </c>
      <c r="H701" s="6">
        <f>VLOOKUP(E701,$O$12:Q711,3,0)</f>
        <v>375000</v>
      </c>
      <c r="I701" s="6">
        <f t="shared" si="61"/>
        <v>513375000</v>
      </c>
      <c r="J701" s="12">
        <f t="shared" si="62"/>
        <v>102675000</v>
      </c>
      <c r="K701" s="6">
        <f t="shared" si="63"/>
        <v>410700000</v>
      </c>
      <c r="L701" s="6" t="str">
        <f t="shared" si="64"/>
        <v>Penjualan Massal</v>
      </c>
      <c r="M701" s="6" t="str">
        <f t="shared" si="65"/>
        <v>Truk</v>
      </c>
    </row>
    <row r="702" spans="1:13" x14ac:dyDescent="0.25">
      <c r="A702" s="4">
        <v>698</v>
      </c>
      <c r="B702" s="3">
        <v>43322</v>
      </c>
      <c r="C702" s="4" t="s">
        <v>12</v>
      </c>
      <c r="D702" s="4" t="str">
        <f t="shared" si="60"/>
        <v>Toko Nofri</v>
      </c>
      <c r="E702" s="4" t="s">
        <v>21</v>
      </c>
      <c r="F702" s="4" t="str">
        <f>VLOOKUP(E702,$O$12:Q712,2,0)</f>
        <v>Besi 10 Meter</v>
      </c>
      <c r="G702" s="11">
        <v>732</v>
      </c>
      <c r="H702" s="6">
        <f>VLOOKUP(E702,$O$12:Q712,3,0)</f>
        <v>375000</v>
      </c>
      <c r="I702" s="6">
        <f t="shared" si="61"/>
        <v>274500000</v>
      </c>
      <c r="J702" s="12">
        <f t="shared" si="62"/>
        <v>54900000</v>
      </c>
      <c r="K702" s="6">
        <f t="shared" si="63"/>
        <v>219600000</v>
      </c>
      <c r="L702" s="6" t="str">
        <f t="shared" si="64"/>
        <v>Penjualan Massal</v>
      </c>
      <c r="M702" s="6" t="str">
        <f t="shared" si="65"/>
        <v>Truk</v>
      </c>
    </row>
    <row r="703" spans="1:13" x14ac:dyDescent="0.25">
      <c r="A703" s="4">
        <v>699</v>
      </c>
      <c r="B703" s="3">
        <v>43322</v>
      </c>
      <c r="C703" s="4" t="s">
        <v>16</v>
      </c>
      <c r="D703" s="4" t="str">
        <f t="shared" si="60"/>
        <v>Toko Anton</v>
      </c>
      <c r="E703" s="4" t="s">
        <v>23</v>
      </c>
      <c r="F703" s="4" t="str">
        <f>VLOOKUP(E703,$O$12:Q713,2,0)</f>
        <v>Pipa 10 Meter</v>
      </c>
      <c r="G703" s="11">
        <v>1380</v>
      </c>
      <c r="H703" s="6">
        <f>VLOOKUP(E703,$O$12:Q713,3,0)</f>
        <v>185000</v>
      </c>
      <c r="I703" s="6">
        <f t="shared" si="61"/>
        <v>255300000</v>
      </c>
      <c r="J703" s="12">
        <f t="shared" si="62"/>
        <v>51060000</v>
      </c>
      <c r="K703" s="6">
        <f t="shared" si="63"/>
        <v>204240000</v>
      </c>
      <c r="L703" s="6" t="str">
        <f t="shared" si="64"/>
        <v>Penjualan Massal</v>
      </c>
      <c r="M703" s="6" t="str">
        <f t="shared" si="65"/>
        <v>Truk</v>
      </c>
    </row>
    <row r="704" spans="1:13" x14ac:dyDescent="0.25">
      <c r="A704" s="4">
        <v>700</v>
      </c>
      <c r="B704" s="3">
        <v>43322</v>
      </c>
      <c r="C704" s="4" t="s">
        <v>12</v>
      </c>
      <c r="D704" s="4" t="str">
        <f t="shared" si="60"/>
        <v>Toko Nofri</v>
      </c>
      <c r="E704" s="4" t="s">
        <v>20</v>
      </c>
      <c r="F704" s="4" t="str">
        <f>VLOOKUP(E704,$O$12:Q714,2,0)</f>
        <v>Besi 5 Meter</v>
      </c>
      <c r="G704" s="11">
        <v>641</v>
      </c>
      <c r="H704" s="6">
        <f>VLOOKUP(E704,$O$12:Q714,3,0)</f>
        <v>200000</v>
      </c>
      <c r="I704" s="6">
        <f t="shared" si="61"/>
        <v>128200000</v>
      </c>
      <c r="J704" s="12">
        <f t="shared" si="62"/>
        <v>25640000</v>
      </c>
      <c r="K704" s="6">
        <f t="shared" si="63"/>
        <v>102560000</v>
      </c>
      <c r="L704" s="6" t="str">
        <f t="shared" si="64"/>
        <v>Penjualan Massal</v>
      </c>
      <c r="M704" s="6" t="str">
        <f t="shared" si="65"/>
        <v>Truk</v>
      </c>
    </row>
    <row r="705" spans="1:13" x14ac:dyDescent="0.25">
      <c r="A705" s="4">
        <v>701</v>
      </c>
      <c r="B705" s="3">
        <v>43322</v>
      </c>
      <c r="C705" s="4" t="s">
        <v>13</v>
      </c>
      <c r="D705" s="4" t="str">
        <f t="shared" si="60"/>
        <v>Toko Central</v>
      </c>
      <c r="E705" s="4" t="s">
        <v>22</v>
      </c>
      <c r="F705" s="4" t="str">
        <f>VLOOKUP(E705,$O$12:Q715,2,0)</f>
        <v>Pipa 5 Meter</v>
      </c>
      <c r="G705" s="11">
        <v>1659</v>
      </c>
      <c r="H705" s="6">
        <f>VLOOKUP(E705,$O$12:Q715,3,0)</f>
        <v>100000</v>
      </c>
      <c r="I705" s="6">
        <f t="shared" si="61"/>
        <v>165900000</v>
      </c>
      <c r="J705" s="12">
        <f t="shared" si="62"/>
        <v>33180000</v>
      </c>
      <c r="K705" s="6">
        <f t="shared" si="63"/>
        <v>132720000</v>
      </c>
      <c r="L705" s="6" t="str">
        <f t="shared" si="64"/>
        <v>Penjualan Massal</v>
      </c>
      <c r="M705" s="6" t="str">
        <f t="shared" si="65"/>
        <v>Truk</v>
      </c>
    </row>
    <row r="706" spans="1:13" x14ac:dyDescent="0.25">
      <c r="A706" s="4">
        <v>702</v>
      </c>
      <c r="B706" s="3">
        <v>43322</v>
      </c>
      <c r="C706" s="4" t="s">
        <v>16</v>
      </c>
      <c r="D706" s="4" t="str">
        <f t="shared" si="60"/>
        <v>Toko Anton</v>
      </c>
      <c r="E706" s="4" t="s">
        <v>20</v>
      </c>
      <c r="F706" s="4" t="str">
        <f>VLOOKUP(E706,$O$12:Q716,2,0)</f>
        <v>Besi 5 Meter</v>
      </c>
      <c r="G706" s="11">
        <v>715</v>
      </c>
      <c r="H706" s="6">
        <f>VLOOKUP(E706,$O$12:Q716,3,0)</f>
        <v>200000</v>
      </c>
      <c r="I706" s="6">
        <f t="shared" si="61"/>
        <v>143000000</v>
      </c>
      <c r="J706" s="12">
        <f t="shared" si="62"/>
        <v>28600000</v>
      </c>
      <c r="K706" s="6">
        <f t="shared" si="63"/>
        <v>114400000</v>
      </c>
      <c r="L706" s="6" t="str">
        <f t="shared" si="64"/>
        <v>Penjualan Massal</v>
      </c>
      <c r="M706" s="6" t="str">
        <f t="shared" si="65"/>
        <v>Truk</v>
      </c>
    </row>
    <row r="707" spans="1:13" x14ac:dyDescent="0.25">
      <c r="A707" s="4">
        <v>703</v>
      </c>
      <c r="B707" s="3">
        <v>43322</v>
      </c>
      <c r="C707" s="4" t="s">
        <v>12</v>
      </c>
      <c r="D707" s="4" t="str">
        <f t="shared" si="60"/>
        <v>Toko Nofri</v>
      </c>
      <c r="E707" s="4" t="s">
        <v>21</v>
      </c>
      <c r="F707" s="4" t="str">
        <f>VLOOKUP(E707,$O$12:Q717,2,0)</f>
        <v>Besi 10 Meter</v>
      </c>
      <c r="G707" s="11">
        <v>615</v>
      </c>
      <c r="H707" s="6">
        <f>VLOOKUP(E707,$O$12:Q717,3,0)</f>
        <v>375000</v>
      </c>
      <c r="I707" s="6">
        <f t="shared" si="61"/>
        <v>230625000</v>
      </c>
      <c r="J707" s="12">
        <f t="shared" si="62"/>
        <v>46125000</v>
      </c>
      <c r="K707" s="6">
        <f t="shared" si="63"/>
        <v>184500000</v>
      </c>
      <c r="L707" s="6" t="str">
        <f t="shared" si="64"/>
        <v>Penjualan Massal</v>
      </c>
      <c r="M707" s="6" t="str">
        <f t="shared" si="65"/>
        <v>Truk</v>
      </c>
    </row>
    <row r="708" spans="1:13" x14ac:dyDescent="0.25">
      <c r="A708" s="4">
        <v>704</v>
      </c>
      <c r="B708" s="3">
        <v>43322</v>
      </c>
      <c r="C708" s="4" t="s">
        <v>12</v>
      </c>
      <c r="D708" s="4" t="str">
        <f t="shared" si="60"/>
        <v>Toko Nofri</v>
      </c>
      <c r="E708" s="4" t="s">
        <v>22</v>
      </c>
      <c r="F708" s="4" t="str">
        <f>VLOOKUP(E708,$O$12:Q718,2,0)</f>
        <v>Pipa 5 Meter</v>
      </c>
      <c r="G708" s="11">
        <v>56</v>
      </c>
      <c r="H708" s="6">
        <f>VLOOKUP(E708,$O$12:Q718,3,0)</f>
        <v>100000</v>
      </c>
      <c r="I708" s="6">
        <f t="shared" si="61"/>
        <v>5600000</v>
      </c>
      <c r="J708" s="12">
        <f t="shared" si="62"/>
        <v>0</v>
      </c>
      <c r="K708" s="6">
        <f t="shared" si="63"/>
        <v>5600000</v>
      </c>
      <c r="L708" s="6" t="str">
        <f t="shared" si="64"/>
        <v>Penjualan Biasa</v>
      </c>
      <c r="M708" s="6" t="str">
        <f t="shared" si="65"/>
        <v>Mobil Biasa</v>
      </c>
    </row>
    <row r="709" spans="1:13" x14ac:dyDescent="0.25">
      <c r="A709" s="4">
        <v>705</v>
      </c>
      <c r="B709" s="3">
        <v>43322</v>
      </c>
      <c r="C709" s="4" t="s">
        <v>16</v>
      </c>
      <c r="D709" s="4" t="str">
        <f t="shared" si="60"/>
        <v>Toko Anton</v>
      </c>
      <c r="E709" s="4" t="s">
        <v>20</v>
      </c>
      <c r="F709" s="4" t="str">
        <f>VLOOKUP(E709,$O$12:Q719,2,0)</f>
        <v>Besi 5 Meter</v>
      </c>
      <c r="G709" s="11">
        <v>227</v>
      </c>
      <c r="H709" s="6">
        <f>VLOOKUP(E709,$O$12:Q719,3,0)</f>
        <v>200000</v>
      </c>
      <c r="I709" s="6">
        <f t="shared" si="61"/>
        <v>45400000</v>
      </c>
      <c r="J709" s="12">
        <f t="shared" si="62"/>
        <v>4540000</v>
      </c>
      <c r="K709" s="6">
        <f t="shared" si="63"/>
        <v>40860000</v>
      </c>
      <c r="L709" s="6" t="str">
        <f t="shared" si="64"/>
        <v>Penjualan Besar</v>
      </c>
      <c r="M709" s="6" t="str">
        <f t="shared" si="65"/>
        <v>Truk Kecil</v>
      </c>
    </row>
    <row r="710" spans="1:13" x14ac:dyDescent="0.25">
      <c r="A710" s="4">
        <v>706</v>
      </c>
      <c r="B710" s="3">
        <v>43322</v>
      </c>
      <c r="C710" s="4" t="s">
        <v>12</v>
      </c>
      <c r="D710" s="4" t="str">
        <f t="shared" ref="D710:D773" si="66">VLOOKUP(C710,$O$6:$P$8,2,0)</f>
        <v>Toko Nofri</v>
      </c>
      <c r="E710" s="4" t="s">
        <v>20</v>
      </c>
      <c r="F710" s="4" t="str">
        <f>VLOOKUP(E710,$O$12:Q720,2,0)</f>
        <v>Besi 5 Meter</v>
      </c>
      <c r="G710" s="11">
        <v>1066</v>
      </c>
      <c r="H710" s="6">
        <f>VLOOKUP(E710,$O$12:Q720,3,0)</f>
        <v>200000</v>
      </c>
      <c r="I710" s="6">
        <f t="shared" ref="I710:I773" si="67">H710*G710</f>
        <v>213200000</v>
      </c>
      <c r="J710" s="12">
        <f t="shared" ref="J710:J773" si="68">IF(G710&gt;500,I710*20%,IF(G710&gt;200,I710*10%,0))</f>
        <v>42640000</v>
      </c>
      <c r="K710" s="6">
        <f t="shared" ref="K710:K773" si="69">I710-J710</f>
        <v>170560000</v>
      </c>
      <c r="L710" s="6" t="str">
        <f t="shared" ref="L710:L773" si="70">IF(G710&lt;200,$P$21,IF(G710&lt;300,$P$20,$P$19))</f>
        <v>Penjualan Massal</v>
      </c>
      <c r="M710" s="6" t="str">
        <f t="shared" ref="M710:M773" si="71">HLOOKUP(L710,$S$4:$U$5,2,0)</f>
        <v>Truk</v>
      </c>
    </row>
    <row r="711" spans="1:13" x14ac:dyDescent="0.25">
      <c r="A711" s="4">
        <v>707</v>
      </c>
      <c r="B711" s="3">
        <v>43322</v>
      </c>
      <c r="C711" s="4" t="s">
        <v>13</v>
      </c>
      <c r="D711" s="4" t="str">
        <f t="shared" si="66"/>
        <v>Toko Central</v>
      </c>
      <c r="E711" s="4" t="s">
        <v>22</v>
      </c>
      <c r="F711" s="4" t="str">
        <f>VLOOKUP(E711,$O$12:Q721,2,0)</f>
        <v>Pipa 5 Meter</v>
      </c>
      <c r="G711" s="11">
        <v>1661</v>
      </c>
      <c r="H711" s="6">
        <f>VLOOKUP(E711,$O$12:Q721,3,0)</f>
        <v>100000</v>
      </c>
      <c r="I711" s="6">
        <f t="shared" si="67"/>
        <v>166100000</v>
      </c>
      <c r="J711" s="12">
        <f t="shared" si="68"/>
        <v>33220000</v>
      </c>
      <c r="K711" s="6">
        <f t="shared" si="69"/>
        <v>132880000</v>
      </c>
      <c r="L711" s="6" t="str">
        <f t="shared" si="70"/>
        <v>Penjualan Massal</v>
      </c>
      <c r="M711" s="6" t="str">
        <f t="shared" si="71"/>
        <v>Truk</v>
      </c>
    </row>
    <row r="712" spans="1:13" x14ac:dyDescent="0.25">
      <c r="A712" s="4">
        <v>708</v>
      </c>
      <c r="B712" s="3">
        <v>43322</v>
      </c>
      <c r="C712" s="4" t="s">
        <v>12</v>
      </c>
      <c r="D712" s="4" t="str">
        <f t="shared" si="66"/>
        <v>Toko Nofri</v>
      </c>
      <c r="E712" s="4" t="s">
        <v>23</v>
      </c>
      <c r="F712" s="4" t="str">
        <f>VLOOKUP(E712,$O$12:Q722,2,0)</f>
        <v>Pipa 10 Meter</v>
      </c>
      <c r="G712" s="11">
        <v>403</v>
      </c>
      <c r="H712" s="6">
        <f>VLOOKUP(E712,$O$12:Q722,3,0)</f>
        <v>185000</v>
      </c>
      <c r="I712" s="6">
        <f t="shared" si="67"/>
        <v>74555000</v>
      </c>
      <c r="J712" s="12">
        <f t="shared" si="68"/>
        <v>7455500</v>
      </c>
      <c r="K712" s="6">
        <f t="shared" si="69"/>
        <v>67099500</v>
      </c>
      <c r="L712" s="6" t="str">
        <f t="shared" si="70"/>
        <v>Penjualan Massal</v>
      </c>
      <c r="M712" s="6" t="str">
        <f t="shared" si="71"/>
        <v>Truk</v>
      </c>
    </row>
    <row r="713" spans="1:13" x14ac:dyDescent="0.25">
      <c r="A713" s="4">
        <v>709</v>
      </c>
      <c r="B713" s="3">
        <v>43322</v>
      </c>
      <c r="C713" s="4" t="s">
        <v>16</v>
      </c>
      <c r="D713" s="4" t="str">
        <f t="shared" si="66"/>
        <v>Toko Anton</v>
      </c>
      <c r="E713" s="4" t="s">
        <v>20</v>
      </c>
      <c r="F713" s="4" t="str">
        <f>VLOOKUP(E713,$O$12:Q723,2,0)</f>
        <v>Besi 5 Meter</v>
      </c>
      <c r="G713" s="11">
        <v>1651</v>
      </c>
      <c r="H713" s="6">
        <f>VLOOKUP(E713,$O$12:Q723,3,0)</f>
        <v>200000</v>
      </c>
      <c r="I713" s="6">
        <f t="shared" si="67"/>
        <v>330200000</v>
      </c>
      <c r="J713" s="12">
        <f t="shared" si="68"/>
        <v>66040000</v>
      </c>
      <c r="K713" s="6">
        <f t="shared" si="69"/>
        <v>264160000</v>
      </c>
      <c r="L713" s="6" t="str">
        <f t="shared" si="70"/>
        <v>Penjualan Massal</v>
      </c>
      <c r="M713" s="6" t="str">
        <f t="shared" si="71"/>
        <v>Truk</v>
      </c>
    </row>
    <row r="714" spans="1:13" x14ac:dyDescent="0.25">
      <c r="A714" s="4">
        <v>710</v>
      </c>
      <c r="B714" s="3">
        <v>43322</v>
      </c>
      <c r="C714" s="4" t="s">
        <v>13</v>
      </c>
      <c r="D714" s="4" t="str">
        <f t="shared" si="66"/>
        <v>Toko Central</v>
      </c>
      <c r="E714" s="4" t="s">
        <v>22</v>
      </c>
      <c r="F714" s="4" t="str">
        <f>VLOOKUP(E714,$O$12:Q724,2,0)</f>
        <v>Pipa 5 Meter</v>
      </c>
      <c r="G714" s="11">
        <v>1688</v>
      </c>
      <c r="H714" s="6">
        <f>VLOOKUP(E714,$O$12:Q724,3,0)</f>
        <v>100000</v>
      </c>
      <c r="I714" s="6">
        <f t="shared" si="67"/>
        <v>168800000</v>
      </c>
      <c r="J714" s="12">
        <f t="shared" si="68"/>
        <v>33760000</v>
      </c>
      <c r="K714" s="6">
        <f t="shared" si="69"/>
        <v>135040000</v>
      </c>
      <c r="L714" s="6" t="str">
        <f t="shared" si="70"/>
        <v>Penjualan Massal</v>
      </c>
      <c r="M714" s="6" t="str">
        <f t="shared" si="71"/>
        <v>Truk</v>
      </c>
    </row>
    <row r="715" spans="1:13" x14ac:dyDescent="0.25">
      <c r="A715" s="4">
        <v>711</v>
      </c>
      <c r="B715" s="3">
        <v>43322</v>
      </c>
      <c r="C715" s="4" t="s">
        <v>13</v>
      </c>
      <c r="D715" s="4" t="str">
        <f t="shared" si="66"/>
        <v>Toko Central</v>
      </c>
      <c r="E715" s="4" t="s">
        <v>22</v>
      </c>
      <c r="F715" s="4" t="str">
        <f>VLOOKUP(E715,$O$12:Q725,2,0)</f>
        <v>Pipa 5 Meter</v>
      </c>
      <c r="G715" s="11">
        <v>758</v>
      </c>
      <c r="H715" s="6">
        <f>VLOOKUP(E715,$O$12:Q725,3,0)</f>
        <v>100000</v>
      </c>
      <c r="I715" s="6">
        <f t="shared" si="67"/>
        <v>75800000</v>
      </c>
      <c r="J715" s="12">
        <f t="shared" si="68"/>
        <v>15160000</v>
      </c>
      <c r="K715" s="6">
        <f t="shared" si="69"/>
        <v>60640000</v>
      </c>
      <c r="L715" s="6" t="str">
        <f t="shared" si="70"/>
        <v>Penjualan Massal</v>
      </c>
      <c r="M715" s="6" t="str">
        <f t="shared" si="71"/>
        <v>Truk</v>
      </c>
    </row>
    <row r="716" spans="1:13" x14ac:dyDescent="0.25">
      <c r="A716" s="4">
        <v>712</v>
      </c>
      <c r="B716" s="3">
        <v>43322</v>
      </c>
      <c r="C716" s="4" t="s">
        <v>16</v>
      </c>
      <c r="D716" s="4" t="str">
        <f t="shared" si="66"/>
        <v>Toko Anton</v>
      </c>
      <c r="E716" s="4" t="s">
        <v>23</v>
      </c>
      <c r="F716" s="4" t="str">
        <f>VLOOKUP(E716,$O$12:Q726,2,0)</f>
        <v>Pipa 10 Meter</v>
      </c>
      <c r="G716" s="11">
        <v>1384</v>
      </c>
      <c r="H716" s="6">
        <f>VLOOKUP(E716,$O$12:Q726,3,0)</f>
        <v>185000</v>
      </c>
      <c r="I716" s="6">
        <f t="shared" si="67"/>
        <v>256040000</v>
      </c>
      <c r="J716" s="12">
        <f t="shared" si="68"/>
        <v>51208000</v>
      </c>
      <c r="K716" s="6">
        <f t="shared" si="69"/>
        <v>204832000</v>
      </c>
      <c r="L716" s="6" t="str">
        <f t="shared" si="70"/>
        <v>Penjualan Massal</v>
      </c>
      <c r="M716" s="6" t="str">
        <f t="shared" si="71"/>
        <v>Truk</v>
      </c>
    </row>
    <row r="717" spans="1:13" x14ac:dyDescent="0.25">
      <c r="A717" s="4">
        <v>713</v>
      </c>
      <c r="B717" s="3">
        <v>43322</v>
      </c>
      <c r="C717" s="4" t="s">
        <v>12</v>
      </c>
      <c r="D717" s="4" t="str">
        <f t="shared" si="66"/>
        <v>Toko Nofri</v>
      </c>
      <c r="E717" s="4" t="s">
        <v>23</v>
      </c>
      <c r="F717" s="4" t="str">
        <f>VLOOKUP(E717,$O$12:Q727,2,0)</f>
        <v>Pipa 10 Meter</v>
      </c>
      <c r="G717" s="11">
        <v>1785</v>
      </c>
      <c r="H717" s="6">
        <f>VLOOKUP(E717,$O$12:Q727,3,0)</f>
        <v>185000</v>
      </c>
      <c r="I717" s="6">
        <f t="shared" si="67"/>
        <v>330225000</v>
      </c>
      <c r="J717" s="12">
        <f t="shared" si="68"/>
        <v>66045000</v>
      </c>
      <c r="K717" s="6">
        <f t="shared" si="69"/>
        <v>264180000</v>
      </c>
      <c r="L717" s="6" t="str">
        <f t="shared" si="70"/>
        <v>Penjualan Massal</v>
      </c>
      <c r="M717" s="6" t="str">
        <f t="shared" si="71"/>
        <v>Truk</v>
      </c>
    </row>
    <row r="718" spans="1:13" x14ac:dyDescent="0.25">
      <c r="A718" s="4">
        <v>714</v>
      </c>
      <c r="B718" s="3">
        <v>43322</v>
      </c>
      <c r="C718" s="4" t="s">
        <v>16</v>
      </c>
      <c r="D718" s="4" t="str">
        <f t="shared" si="66"/>
        <v>Toko Anton</v>
      </c>
      <c r="E718" s="4" t="s">
        <v>21</v>
      </c>
      <c r="F718" s="4" t="str">
        <f>VLOOKUP(E718,$O$12:Q728,2,0)</f>
        <v>Besi 10 Meter</v>
      </c>
      <c r="G718" s="11">
        <v>1330</v>
      </c>
      <c r="H718" s="6">
        <f>VLOOKUP(E718,$O$12:Q728,3,0)</f>
        <v>375000</v>
      </c>
      <c r="I718" s="6">
        <f t="shared" si="67"/>
        <v>498750000</v>
      </c>
      <c r="J718" s="12">
        <f t="shared" si="68"/>
        <v>99750000</v>
      </c>
      <c r="K718" s="6">
        <f t="shared" si="69"/>
        <v>399000000</v>
      </c>
      <c r="L718" s="6" t="str">
        <f t="shared" si="70"/>
        <v>Penjualan Massal</v>
      </c>
      <c r="M718" s="6" t="str">
        <f t="shared" si="71"/>
        <v>Truk</v>
      </c>
    </row>
    <row r="719" spans="1:13" x14ac:dyDescent="0.25">
      <c r="A719" s="4">
        <v>715</v>
      </c>
      <c r="B719" s="3">
        <v>43322</v>
      </c>
      <c r="C719" s="4" t="s">
        <v>12</v>
      </c>
      <c r="D719" s="4" t="str">
        <f t="shared" si="66"/>
        <v>Toko Nofri</v>
      </c>
      <c r="E719" s="4" t="s">
        <v>20</v>
      </c>
      <c r="F719" s="4" t="str">
        <f>VLOOKUP(E719,$O$12:Q729,2,0)</f>
        <v>Besi 5 Meter</v>
      </c>
      <c r="G719" s="11">
        <v>1321</v>
      </c>
      <c r="H719" s="6">
        <f>VLOOKUP(E719,$O$12:Q729,3,0)</f>
        <v>200000</v>
      </c>
      <c r="I719" s="6">
        <f t="shared" si="67"/>
        <v>264200000</v>
      </c>
      <c r="J719" s="12">
        <f t="shared" si="68"/>
        <v>52840000</v>
      </c>
      <c r="K719" s="6">
        <f t="shared" si="69"/>
        <v>211360000</v>
      </c>
      <c r="L719" s="6" t="str">
        <f t="shared" si="70"/>
        <v>Penjualan Massal</v>
      </c>
      <c r="M719" s="6" t="str">
        <f t="shared" si="71"/>
        <v>Truk</v>
      </c>
    </row>
    <row r="720" spans="1:13" x14ac:dyDescent="0.25">
      <c r="A720" s="4">
        <v>716</v>
      </c>
      <c r="B720" s="3">
        <v>43322</v>
      </c>
      <c r="C720" s="4" t="s">
        <v>13</v>
      </c>
      <c r="D720" s="4" t="str">
        <f t="shared" si="66"/>
        <v>Toko Central</v>
      </c>
      <c r="E720" s="4" t="s">
        <v>23</v>
      </c>
      <c r="F720" s="4" t="str">
        <f>VLOOKUP(E720,$O$12:Q730,2,0)</f>
        <v>Pipa 10 Meter</v>
      </c>
      <c r="G720" s="11">
        <v>37</v>
      </c>
      <c r="H720" s="6">
        <f>VLOOKUP(E720,$O$12:Q730,3,0)</f>
        <v>185000</v>
      </c>
      <c r="I720" s="6">
        <f t="shared" si="67"/>
        <v>6845000</v>
      </c>
      <c r="J720" s="12">
        <f t="shared" si="68"/>
        <v>0</v>
      </c>
      <c r="K720" s="6">
        <f t="shared" si="69"/>
        <v>6845000</v>
      </c>
      <c r="L720" s="6" t="str">
        <f t="shared" si="70"/>
        <v>Penjualan Biasa</v>
      </c>
      <c r="M720" s="6" t="str">
        <f t="shared" si="71"/>
        <v>Mobil Biasa</v>
      </c>
    </row>
    <row r="721" spans="1:13" x14ac:dyDescent="0.25">
      <c r="A721" s="4">
        <v>717</v>
      </c>
      <c r="B721" s="3">
        <v>43322</v>
      </c>
      <c r="C721" s="4" t="s">
        <v>16</v>
      </c>
      <c r="D721" s="4" t="str">
        <f t="shared" si="66"/>
        <v>Toko Anton</v>
      </c>
      <c r="E721" s="4" t="s">
        <v>22</v>
      </c>
      <c r="F721" s="4" t="str">
        <f>VLOOKUP(E721,$O$12:Q731,2,0)</f>
        <v>Pipa 5 Meter</v>
      </c>
      <c r="G721" s="11">
        <v>486</v>
      </c>
      <c r="H721" s="6">
        <f>VLOOKUP(E721,$O$12:Q731,3,0)</f>
        <v>100000</v>
      </c>
      <c r="I721" s="6">
        <f t="shared" si="67"/>
        <v>48600000</v>
      </c>
      <c r="J721" s="12">
        <f t="shared" si="68"/>
        <v>4860000</v>
      </c>
      <c r="K721" s="6">
        <f t="shared" si="69"/>
        <v>43740000</v>
      </c>
      <c r="L721" s="6" t="str">
        <f t="shared" si="70"/>
        <v>Penjualan Massal</v>
      </c>
      <c r="M721" s="6" t="str">
        <f t="shared" si="71"/>
        <v>Truk</v>
      </c>
    </row>
    <row r="722" spans="1:13" x14ac:dyDescent="0.25">
      <c r="A722" s="4">
        <v>718</v>
      </c>
      <c r="B722" s="3">
        <v>43322</v>
      </c>
      <c r="C722" s="4" t="s">
        <v>12</v>
      </c>
      <c r="D722" s="4" t="str">
        <f t="shared" si="66"/>
        <v>Toko Nofri</v>
      </c>
      <c r="E722" s="4" t="s">
        <v>20</v>
      </c>
      <c r="F722" s="4" t="str">
        <f>VLOOKUP(E722,$O$12:Q732,2,0)</f>
        <v>Besi 5 Meter</v>
      </c>
      <c r="G722" s="11">
        <v>1904</v>
      </c>
      <c r="H722" s="6">
        <f>VLOOKUP(E722,$O$12:Q732,3,0)</f>
        <v>200000</v>
      </c>
      <c r="I722" s="6">
        <f t="shared" si="67"/>
        <v>380800000</v>
      </c>
      <c r="J722" s="12">
        <f t="shared" si="68"/>
        <v>76160000</v>
      </c>
      <c r="K722" s="6">
        <f t="shared" si="69"/>
        <v>304640000</v>
      </c>
      <c r="L722" s="6" t="str">
        <f t="shared" si="70"/>
        <v>Penjualan Massal</v>
      </c>
      <c r="M722" s="6" t="str">
        <f t="shared" si="71"/>
        <v>Truk</v>
      </c>
    </row>
    <row r="723" spans="1:13" x14ac:dyDescent="0.25">
      <c r="A723" s="4">
        <v>719</v>
      </c>
      <c r="B723" s="3">
        <v>43322</v>
      </c>
      <c r="C723" s="4" t="s">
        <v>12</v>
      </c>
      <c r="D723" s="4" t="str">
        <f t="shared" si="66"/>
        <v>Toko Nofri</v>
      </c>
      <c r="E723" s="4" t="s">
        <v>21</v>
      </c>
      <c r="F723" s="4" t="str">
        <f>VLOOKUP(E723,$O$12:Q733,2,0)</f>
        <v>Besi 10 Meter</v>
      </c>
      <c r="G723" s="11">
        <v>1051</v>
      </c>
      <c r="H723" s="6">
        <f>VLOOKUP(E723,$O$12:Q733,3,0)</f>
        <v>375000</v>
      </c>
      <c r="I723" s="6">
        <f t="shared" si="67"/>
        <v>394125000</v>
      </c>
      <c r="J723" s="12">
        <f t="shared" si="68"/>
        <v>78825000</v>
      </c>
      <c r="K723" s="6">
        <f t="shared" si="69"/>
        <v>315300000</v>
      </c>
      <c r="L723" s="6" t="str">
        <f t="shared" si="70"/>
        <v>Penjualan Massal</v>
      </c>
      <c r="M723" s="6" t="str">
        <f t="shared" si="71"/>
        <v>Truk</v>
      </c>
    </row>
    <row r="724" spans="1:13" x14ac:dyDescent="0.25">
      <c r="A724" s="4">
        <v>720</v>
      </c>
      <c r="B724" s="3">
        <v>43322</v>
      </c>
      <c r="C724" s="4" t="s">
        <v>16</v>
      </c>
      <c r="D724" s="4" t="str">
        <f t="shared" si="66"/>
        <v>Toko Anton</v>
      </c>
      <c r="E724" s="4" t="s">
        <v>21</v>
      </c>
      <c r="F724" s="4" t="str">
        <f>VLOOKUP(E724,$O$12:Q734,2,0)</f>
        <v>Besi 10 Meter</v>
      </c>
      <c r="G724" s="11">
        <v>1639</v>
      </c>
      <c r="H724" s="6">
        <f>VLOOKUP(E724,$O$12:Q734,3,0)</f>
        <v>375000</v>
      </c>
      <c r="I724" s="6">
        <f t="shared" si="67"/>
        <v>614625000</v>
      </c>
      <c r="J724" s="12">
        <f t="shared" si="68"/>
        <v>122925000</v>
      </c>
      <c r="K724" s="6">
        <f t="shared" si="69"/>
        <v>491700000</v>
      </c>
      <c r="L724" s="6" t="str">
        <f t="shared" si="70"/>
        <v>Penjualan Massal</v>
      </c>
      <c r="M724" s="6" t="str">
        <f t="shared" si="71"/>
        <v>Truk</v>
      </c>
    </row>
    <row r="725" spans="1:13" x14ac:dyDescent="0.25">
      <c r="A725" s="4">
        <v>721</v>
      </c>
      <c r="B725" s="3">
        <v>43322</v>
      </c>
      <c r="C725" s="4" t="s">
        <v>12</v>
      </c>
      <c r="D725" s="4" t="str">
        <f t="shared" si="66"/>
        <v>Toko Nofri</v>
      </c>
      <c r="E725" s="4" t="s">
        <v>22</v>
      </c>
      <c r="F725" s="4" t="str">
        <f>VLOOKUP(E725,$O$12:Q735,2,0)</f>
        <v>Pipa 5 Meter</v>
      </c>
      <c r="G725" s="11">
        <v>1617</v>
      </c>
      <c r="H725" s="6">
        <f>VLOOKUP(E725,$O$12:Q735,3,0)</f>
        <v>100000</v>
      </c>
      <c r="I725" s="6">
        <f t="shared" si="67"/>
        <v>161700000</v>
      </c>
      <c r="J725" s="12">
        <f t="shared" si="68"/>
        <v>32340000</v>
      </c>
      <c r="K725" s="6">
        <f t="shared" si="69"/>
        <v>129360000</v>
      </c>
      <c r="L725" s="6" t="str">
        <f t="shared" si="70"/>
        <v>Penjualan Massal</v>
      </c>
      <c r="M725" s="6" t="str">
        <f t="shared" si="71"/>
        <v>Truk</v>
      </c>
    </row>
    <row r="726" spans="1:13" x14ac:dyDescent="0.25">
      <c r="A726" s="4">
        <v>722</v>
      </c>
      <c r="B726" s="3">
        <v>43322</v>
      </c>
      <c r="C726" s="4" t="s">
        <v>13</v>
      </c>
      <c r="D726" s="4" t="str">
        <f t="shared" si="66"/>
        <v>Toko Central</v>
      </c>
      <c r="E726" s="4" t="s">
        <v>22</v>
      </c>
      <c r="F726" s="4" t="str">
        <f>VLOOKUP(E726,$O$12:Q736,2,0)</f>
        <v>Pipa 5 Meter</v>
      </c>
      <c r="G726" s="11">
        <v>1549</v>
      </c>
      <c r="H726" s="6">
        <f>VLOOKUP(E726,$O$12:Q736,3,0)</f>
        <v>100000</v>
      </c>
      <c r="I726" s="6">
        <f t="shared" si="67"/>
        <v>154900000</v>
      </c>
      <c r="J726" s="12">
        <f t="shared" si="68"/>
        <v>30980000</v>
      </c>
      <c r="K726" s="6">
        <f t="shared" si="69"/>
        <v>123920000</v>
      </c>
      <c r="L726" s="6" t="str">
        <f t="shared" si="70"/>
        <v>Penjualan Massal</v>
      </c>
      <c r="M726" s="6" t="str">
        <f t="shared" si="71"/>
        <v>Truk</v>
      </c>
    </row>
    <row r="727" spans="1:13" x14ac:dyDescent="0.25">
      <c r="A727" s="4">
        <v>723</v>
      </c>
      <c r="B727" s="3">
        <v>43322</v>
      </c>
      <c r="C727" s="4" t="s">
        <v>12</v>
      </c>
      <c r="D727" s="4" t="str">
        <f t="shared" si="66"/>
        <v>Toko Nofri</v>
      </c>
      <c r="E727" s="4" t="s">
        <v>22</v>
      </c>
      <c r="F727" s="4" t="str">
        <f>VLOOKUP(E727,$O$12:Q737,2,0)</f>
        <v>Pipa 5 Meter</v>
      </c>
      <c r="G727" s="11">
        <v>1300</v>
      </c>
      <c r="H727" s="6">
        <f>VLOOKUP(E727,$O$12:Q737,3,0)</f>
        <v>100000</v>
      </c>
      <c r="I727" s="6">
        <f t="shared" si="67"/>
        <v>130000000</v>
      </c>
      <c r="J727" s="12">
        <f t="shared" si="68"/>
        <v>26000000</v>
      </c>
      <c r="K727" s="6">
        <f t="shared" si="69"/>
        <v>104000000</v>
      </c>
      <c r="L727" s="6" t="str">
        <f t="shared" si="70"/>
        <v>Penjualan Massal</v>
      </c>
      <c r="M727" s="6" t="str">
        <f t="shared" si="71"/>
        <v>Truk</v>
      </c>
    </row>
    <row r="728" spans="1:13" x14ac:dyDescent="0.25">
      <c r="A728" s="4">
        <v>724</v>
      </c>
      <c r="B728" s="3">
        <v>43322</v>
      </c>
      <c r="C728" s="4" t="s">
        <v>16</v>
      </c>
      <c r="D728" s="4" t="str">
        <f t="shared" si="66"/>
        <v>Toko Anton</v>
      </c>
      <c r="E728" s="4" t="s">
        <v>21</v>
      </c>
      <c r="F728" s="4" t="str">
        <f>VLOOKUP(E728,$O$12:Q738,2,0)</f>
        <v>Besi 10 Meter</v>
      </c>
      <c r="G728" s="11">
        <v>250</v>
      </c>
      <c r="H728" s="6">
        <f>VLOOKUP(E728,$O$12:Q738,3,0)</f>
        <v>375000</v>
      </c>
      <c r="I728" s="6">
        <f t="shared" si="67"/>
        <v>93750000</v>
      </c>
      <c r="J728" s="12">
        <f t="shared" si="68"/>
        <v>9375000</v>
      </c>
      <c r="K728" s="6">
        <f t="shared" si="69"/>
        <v>84375000</v>
      </c>
      <c r="L728" s="6" t="str">
        <f t="shared" si="70"/>
        <v>Penjualan Besar</v>
      </c>
      <c r="M728" s="6" t="str">
        <f t="shared" si="71"/>
        <v>Truk Kecil</v>
      </c>
    </row>
    <row r="729" spans="1:13" x14ac:dyDescent="0.25">
      <c r="A729" s="4">
        <v>725</v>
      </c>
      <c r="B729" s="3">
        <v>43322</v>
      </c>
      <c r="C729" s="4" t="s">
        <v>13</v>
      </c>
      <c r="D729" s="4" t="str">
        <f t="shared" si="66"/>
        <v>Toko Central</v>
      </c>
      <c r="E729" s="4" t="s">
        <v>23</v>
      </c>
      <c r="F729" s="4" t="str">
        <f>VLOOKUP(E729,$O$12:Q739,2,0)</f>
        <v>Pipa 10 Meter</v>
      </c>
      <c r="G729" s="11">
        <v>357</v>
      </c>
      <c r="H729" s="6">
        <f>VLOOKUP(E729,$O$12:Q739,3,0)</f>
        <v>185000</v>
      </c>
      <c r="I729" s="6">
        <f t="shared" si="67"/>
        <v>66045000</v>
      </c>
      <c r="J729" s="12">
        <f t="shared" si="68"/>
        <v>6604500</v>
      </c>
      <c r="K729" s="6">
        <f t="shared" si="69"/>
        <v>59440500</v>
      </c>
      <c r="L729" s="6" t="str">
        <f t="shared" si="70"/>
        <v>Penjualan Massal</v>
      </c>
      <c r="M729" s="6" t="str">
        <f t="shared" si="71"/>
        <v>Truk</v>
      </c>
    </row>
    <row r="730" spans="1:13" x14ac:dyDescent="0.25">
      <c r="A730" s="4">
        <v>726</v>
      </c>
      <c r="B730" s="3">
        <v>43322</v>
      </c>
      <c r="C730" s="4" t="s">
        <v>13</v>
      </c>
      <c r="D730" s="4" t="str">
        <f t="shared" si="66"/>
        <v>Toko Central</v>
      </c>
      <c r="E730" s="4" t="s">
        <v>22</v>
      </c>
      <c r="F730" s="4" t="str">
        <f>VLOOKUP(E730,$O$12:Q740,2,0)</f>
        <v>Pipa 5 Meter</v>
      </c>
      <c r="G730" s="11">
        <v>1911</v>
      </c>
      <c r="H730" s="6">
        <f>VLOOKUP(E730,$O$12:Q740,3,0)</f>
        <v>100000</v>
      </c>
      <c r="I730" s="6">
        <f t="shared" si="67"/>
        <v>191100000</v>
      </c>
      <c r="J730" s="12">
        <f t="shared" si="68"/>
        <v>38220000</v>
      </c>
      <c r="K730" s="6">
        <f t="shared" si="69"/>
        <v>152880000</v>
      </c>
      <c r="L730" s="6" t="str">
        <f t="shared" si="70"/>
        <v>Penjualan Massal</v>
      </c>
      <c r="M730" s="6" t="str">
        <f t="shared" si="71"/>
        <v>Truk</v>
      </c>
    </row>
    <row r="731" spans="1:13" x14ac:dyDescent="0.25">
      <c r="A731" s="4">
        <v>727</v>
      </c>
      <c r="B731" s="3">
        <v>43322</v>
      </c>
      <c r="C731" s="4" t="s">
        <v>16</v>
      </c>
      <c r="D731" s="4" t="str">
        <f t="shared" si="66"/>
        <v>Toko Anton</v>
      </c>
      <c r="E731" s="4" t="s">
        <v>23</v>
      </c>
      <c r="F731" s="4" t="str">
        <f>VLOOKUP(E731,$O$12:Q741,2,0)</f>
        <v>Pipa 10 Meter</v>
      </c>
      <c r="G731" s="11">
        <v>476</v>
      </c>
      <c r="H731" s="6">
        <f>VLOOKUP(E731,$O$12:Q741,3,0)</f>
        <v>185000</v>
      </c>
      <c r="I731" s="6">
        <f t="shared" si="67"/>
        <v>88060000</v>
      </c>
      <c r="J731" s="12">
        <f t="shared" si="68"/>
        <v>8806000</v>
      </c>
      <c r="K731" s="6">
        <f t="shared" si="69"/>
        <v>79254000</v>
      </c>
      <c r="L731" s="6" t="str">
        <f t="shared" si="70"/>
        <v>Penjualan Massal</v>
      </c>
      <c r="M731" s="6" t="str">
        <f t="shared" si="71"/>
        <v>Truk</v>
      </c>
    </row>
    <row r="732" spans="1:13" x14ac:dyDescent="0.25">
      <c r="A732" s="4">
        <v>728</v>
      </c>
      <c r="B732" s="3">
        <v>43322</v>
      </c>
      <c r="C732" s="4" t="s">
        <v>12</v>
      </c>
      <c r="D732" s="4" t="str">
        <f t="shared" si="66"/>
        <v>Toko Nofri</v>
      </c>
      <c r="E732" s="4" t="s">
        <v>23</v>
      </c>
      <c r="F732" s="4" t="str">
        <f>VLOOKUP(E732,$O$12:Q742,2,0)</f>
        <v>Pipa 10 Meter</v>
      </c>
      <c r="G732" s="11">
        <v>1394</v>
      </c>
      <c r="H732" s="6">
        <f>VLOOKUP(E732,$O$12:Q742,3,0)</f>
        <v>185000</v>
      </c>
      <c r="I732" s="6">
        <f t="shared" si="67"/>
        <v>257890000</v>
      </c>
      <c r="J732" s="12">
        <f t="shared" si="68"/>
        <v>51578000</v>
      </c>
      <c r="K732" s="6">
        <f t="shared" si="69"/>
        <v>206312000</v>
      </c>
      <c r="L732" s="6" t="str">
        <f t="shared" si="70"/>
        <v>Penjualan Massal</v>
      </c>
      <c r="M732" s="6" t="str">
        <f t="shared" si="71"/>
        <v>Truk</v>
      </c>
    </row>
    <row r="733" spans="1:13" x14ac:dyDescent="0.25">
      <c r="A733" s="4">
        <v>729</v>
      </c>
      <c r="B733" s="3">
        <v>43322</v>
      </c>
      <c r="C733" s="4" t="s">
        <v>16</v>
      </c>
      <c r="D733" s="4" t="str">
        <f t="shared" si="66"/>
        <v>Toko Anton</v>
      </c>
      <c r="E733" s="4" t="s">
        <v>23</v>
      </c>
      <c r="F733" s="4" t="str">
        <f>VLOOKUP(E733,$O$12:Q743,2,0)</f>
        <v>Pipa 10 Meter</v>
      </c>
      <c r="G733" s="11">
        <v>897</v>
      </c>
      <c r="H733" s="6">
        <f>VLOOKUP(E733,$O$12:Q743,3,0)</f>
        <v>185000</v>
      </c>
      <c r="I733" s="6">
        <f t="shared" si="67"/>
        <v>165945000</v>
      </c>
      <c r="J733" s="12">
        <f t="shared" si="68"/>
        <v>33189000</v>
      </c>
      <c r="K733" s="6">
        <f t="shared" si="69"/>
        <v>132756000</v>
      </c>
      <c r="L733" s="6" t="str">
        <f t="shared" si="70"/>
        <v>Penjualan Massal</v>
      </c>
      <c r="M733" s="6" t="str">
        <f t="shared" si="71"/>
        <v>Truk</v>
      </c>
    </row>
    <row r="734" spans="1:13" x14ac:dyDescent="0.25">
      <c r="A734" s="4">
        <v>730</v>
      </c>
      <c r="B734" s="3">
        <v>43322</v>
      </c>
      <c r="C734" s="4" t="s">
        <v>12</v>
      </c>
      <c r="D734" s="4" t="str">
        <f t="shared" si="66"/>
        <v>Toko Nofri</v>
      </c>
      <c r="E734" s="4" t="s">
        <v>21</v>
      </c>
      <c r="F734" s="4" t="str">
        <f>VLOOKUP(E734,$O$12:Q744,2,0)</f>
        <v>Besi 10 Meter</v>
      </c>
      <c r="G734" s="11">
        <v>1790</v>
      </c>
      <c r="H734" s="6">
        <f>VLOOKUP(E734,$O$12:Q744,3,0)</f>
        <v>375000</v>
      </c>
      <c r="I734" s="6">
        <f t="shared" si="67"/>
        <v>671250000</v>
      </c>
      <c r="J734" s="12">
        <f t="shared" si="68"/>
        <v>134250000</v>
      </c>
      <c r="K734" s="6">
        <f t="shared" si="69"/>
        <v>537000000</v>
      </c>
      <c r="L734" s="6" t="str">
        <f t="shared" si="70"/>
        <v>Penjualan Massal</v>
      </c>
      <c r="M734" s="6" t="str">
        <f t="shared" si="71"/>
        <v>Truk</v>
      </c>
    </row>
    <row r="735" spans="1:13" x14ac:dyDescent="0.25">
      <c r="A735" s="4">
        <v>731</v>
      </c>
      <c r="B735" s="3">
        <v>43322</v>
      </c>
      <c r="C735" s="4" t="s">
        <v>13</v>
      </c>
      <c r="D735" s="4" t="str">
        <f t="shared" si="66"/>
        <v>Toko Central</v>
      </c>
      <c r="E735" s="4" t="s">
        <v>21</v>
      </c>
      <c r="F735" s="4" t="str">
        <f>VLOOKUP(E735,$O$12:Q745,2,0)</f>
        <v>Besi 10 Meter</v>
      </c>
      <c r="G735" s="11">
        <v>953</v>
      </c>
      <c r="H735" s="6">
        <f>VLOOKUP(E735,$O$12:Q745,3,0)</f>
        <v>375000</v>
      </c>
      <c r="I735" s="6">
        <f t="shared" si="67"/>
        <v>357375000</v>
      </c>
      <c r="J735" s="12">
        <f t="shared" si="68"/>
        <v>71475000</v>
      </c>
      <c r="K735" s="6">
        <f t="shared" si="69"/>
        <v>285900000</v>
      </c>
      <c r="L735" s="6" t="str">
        <f t="shared" si="70"/>
        <v>Penjualan Massal</v>
      </c>
      <c r="M735" s="6" t="str">
        <f t="shared" si="71"/>
        <v>Truk</v>
      </c>
    </row>
    <row r="736" spans="1:13" x14ac:dyDescent="0.25">
      <c r="A736" s="4">
        <v>732</v>
      </c>
      <c r="B736" s="3">
        <v>43322</v>
      </c>
      <c r="C736" s="4" t="s">
        <v>16</v>
      </c>
      <c r="D736" s="4" t="str">
        <f t="shared" si="66"/>
        <v>Toko Anton</v>
      </c>
      <c r="E736" s="4" t="s">
        <v>22</v>
      </c>
      <c r="F736" s="4" t="str">
        <f>VLOOKUP(E736,$O$12:Q746,2,0)</f>
        <v>Pipa 5 Meter</v>
      </c>
      <c r="G736" s="11">
        <v>1319</v>
      </c>
      <c r="H736" s="6">
        <f>VLOOKUP(E736,$O$12:Q746,3,0)</f>
        <v>100000</v>
      </c>
      <c r="I736" s="6">
        <f t="shared" si="67"/>
        <v>131900000</v>
      </c>
      <c r="J736" s="12">
        <f t="shared" si="68"/>
        <v>26380000</v>
      </c>
      <c r="K736" s="6">
        <f t="shared" si="69"/>
        <v>105520000</v>
      </c>
      <c r="L736" s="6" t="str">
        <f t="shared" si="70"/>
        <v>Penjualan Massal</v>
      </c>
      <c r="M736" s="6" t="str">
        <f t="shared" si="71"/>
        <v>Truk</v>
      </c>
    </row>
    <row r="737" spans="1:13" x14ac:dyDescent="0.25">
      <c r="A737" s="4">
        <v>733</v>
      </c>
      <c r="B737" s="3">
        <v>43322</v>
      </c>
      <c r="C737" s="4" t="s">
        <v>12</v>
      </c>
      <c r="D737" s="4" t="str">
        <f t="shared" si="66"/>
        <v>Toko Nofri</v>
      </c>
      <c r="E737" s="4" t="s">
        <v>21</v>
      </c>
      <c r="F737" s="4" t="str">
        <f>VLOOKUP(E737,$O$12:Q747,2,0)</f>
        <v>Besi 10 Meter</v>
      </c>
      <c r="G737" s="11">
        <v>616</v>
      </c>
      <c r="H737" s="6">
        <f>VLOOKUP(E737,$O$12:Q747,3,0)</f>
        <v>375000</v>
      </c>
      <c r="I737" s="6">
        <f t="shared" si="67"/>
        <v>231000000</v>
      </c>
      <c r="J737" s="12">
        <f t="shared" si="68"/>
        <v>46200000</v>
      </c>
      <c r="K737" s="6">
        <f t="shared" si="69"/>
        <v>184800000</v>
      </c>
      <c r="L737" s="6" t="str">
        <f t="shared" si="70"/>
        <v>Penjualan Massal</v>
      </c>
      <c r="M737" s="6" t="str">
        <f t="shared" si="71"/>
        <v>Truk</v>
      </c>
    </row>
    <row r="738" spans="1:13" x14ac:dyDescent="0.25">
      <c r="A738" s="4">
        <v>734</v>
      </c>
      <c r="B738" s="3">
        <v>43322</v>
      </c>
      <c r="C738" s="4" t="s">
        <v>12</v>
      </c>
      <c r="D738" s="4" t="str">
        <f t="shared" si="66"/>
        <v>Toko Nofri</v>
      </c>
      <c r="E738" s="4" t="s">
        <v>22</v>
      </c>
      <c r="F738" s="4" t="str">
        <f>VLOOKUP(E738,$O$12:Q748,2,0)</f>
        <v>Pipa 5 Meter</v>
      </c>
      <c r="G738" s="11">
        <v>849</v>
      </c>
      <c r="H738" s="6">
        <f>VLOOKUP(E738,$O$12:Q748,3,0)</f>
        <v>100000</v>
      </c>
      <c r="I738" s="6">
        <f t="shared" si="67"/>
        <v>84900000</v>
      </c>
      <c r="J738" s="12">
        <f t="shared" si="68"/>
        <v>16980000</v>
      </c>
      <c r="K738" s="6">
        <f t="shared" si="69"/>
        <v>67920000</v>
      </c>
      <c r="L738" s="6" t="str">
        <f t="shared" si="70"/>
        <v>Penjualan Massal</v>
      </c>
      <c r="M738" s="6" t="str">
        <f t="shared" si="71"/>
        <v>Truk</v>
      </c>
    </row>
    <row r="739" spans="1:13" x14ac:dyDescent="0.25">
      <c r="A739" s="4">
        <v>735</v>
      </c>
      <c r="B739" s="3">
        <v>43322</v>
      </c>
      <c r="C739" s="4" t="s">
        <v>16</v>
      </c>
      <c r="D739" s="4" t="str">
        <f t="shared" si="66"/>
        <v>Toko Anton</v>
      </c>
      <c r="E739" s="4" t="s">
        <v>23</v>
      </c>
      <c r="F739" s="4" t="str">
        <f>VLOOKUP(E739,$O$12:Q749,2,0)</f>
        <v>Pipa 10 Meter</v>
      </c>
      <c r="G739" s="11">
        <v>1280</v>
      </c>
      <c r="H739" s="6">
        <f>VLOOKUP(E739,$O$12:Q749,3,0)</f>
        <v>185000</v>
      </c>
      <c r="I739" s="6">
        <f t="shared" si="67"/>
        <v>236800000</v>
      </c>
      <c r="J739" s="12">
        <f t="shared" si="68"/>
        <v>47360000</v>
      </c>
      <c r="K739" s="6">
        <f t="shared" si="69"/>
        <v>189440000</v>
      </c>
      <c r="L739" s="6" t="str">
        <f t="shared" si="70"/>
        <v>Penjualan Massal</v>
      </c>
      <c r="M739" s="6" t="str">
        <f t="shared" si="71"/>
        <v>Truk</v>
      </c>
    </row>
    <row r="740" spans="1:13" x14ac:dyDescent="0.25">
      <c r="A740" s="4">
        <v>736</v>
      </c>
      <c r="B740" s="3">
        <v>43322</v>
      </c>
      <c r="C740" s="4" t="s">
        <v>12</v>
      </c>
      <c r="D740" s="4" t="str">
        <f t="shared" si="66"/>
        <v>Toko Nofri</v>
      </c>
      <c r="E740" s="4" t="s">
        <v>23</v>
      </c>
      <c r="F740" s="4" t="str">
        <f>VLOOKUP(E740,$O$12:Q750,2,0)</f>
        <v>Pipa 10 Meter</v>
      </c>
      <c r="G740" s="11">
        <v>1900</v>
      </c>
      <c r="H740" s="6">
        <f>VLOOKUP(E740,$O$12:Q750,3,0)</f>
        <v>185000</v>
      </c>
      <c r="I740" s="6">
        <f t="shared" si="67"/>
        <v>351500000</v>
      </c>
      <c r="J740" s="12">
        <f t="shared" si="68"/>
        <v>70300000</v>
      </c>
      <c r="K740" s="6">
        <f t="shared" si="69"/>
        <v>281200000</v>
      </c>
      <c r="L740" s="6" t="str">
        <f t="shared" si="70"/>
        <v>Penjualan Massal</v>
      </c>
      <c r="M740" s="6" t="str">
        <f t="shared" si="71"/>
        <v>Truk</v>
      </c>
    </row>
    <row r="741" spans="1:13" x14ac:dyDescent="0.25">
      <c r="A741" s="4">
        <v>737</v>
      </c>
      <c r="B741" s="3">
        <v>43322</v>
      </c>
      <c r="C741" s="4" t="s">
        <v>13</v>
      </c>
      <c r="D741" s="4" t="str">
        <f t="shared" si="66"/>
        <v>Toko Central</v>
      </c>
      <c r="E741" s="4" t="s">
        <v>22</v>
      </c>
      <c r="F741" s="4" t="str">
        <f>VLOOKUP(E741,$O$12:Q751,2,0)</f>
        <v>Pipa 5 Meter</v>
      </c>
      <c r="G741" s="11">
        <v>346</v>
      </c>
      <c r="H741" s="6">
        <f>VLOOKUP(E741,$O$12:Q751,3,0)</f>
        <v>100000</v>
      </c>
      <c r="I741" s="6">
        <f t="shared" si="67"/>
        <v>34600000</v>
      </c>
      <c r="J741" s="12">
        <f t="shared" si="68"/>
        <v>3460000</v>
      </c>
      <c r="K741" s="6">
        <f t="shared" si="69"/>
        <v>31140000</v>
      </c>
      <c r="L741" s="6" t="str">
        <f t="shared" si="70"/>
        <v>Penjualan Massal</v>
      </c>
      <c r="M741" s="6" t="str">
        <f t="shared" si="71"/>
        <v>Truk</v>
      </c>
    </row>
    <row r="742" spans="1:13" x14ac:dyDescent="0.25">
      <c r="A742" s="4">
        <v>738</v>
      </c>
      <c r="B742" s="3">
        <v>43322</v>
      </c>
      <c r="C742" s="4" t="s">
        <v>12</v>
      </c>
      <c r="D742" s="4" t="str">
        <f t="shared" si="66"/>
        <v>Toko Nofri</v>
      </c>
      <c r="E742" s="4" t="s">
        <v>20</v>
      </c>
      <c r="F742" s="4" t="str">
        <f>VLOOKUP(E742,$O$12:Q752,2,0)</f>
        <v>Besi 5 Meter</v>
      </c>
      <c r="G742" s="11">
        <v>1673</v>
      </c>
      <c r="H742" s="6">
        <f>VLOOKUP(E742,$O$12:Q752,3,0)</f>
        <v>200000</v>
      </c>
      <c r="I742" s="6">
        <f t="shared" si="67"/>
        <v>334600000</v>
      </c>
      <c r="J742" s="12">
        <f t="shared" si="68"/>
        <v>66920000</v>
      </c>
      <c r="K742" s="6">
        <f t="shared" si="69"/>
        <v>267680000</v>
      </c>
      <c r="L742" s="6" t="str">
        <f t="shared" si="70"/>
        <v>Penjualan Massal</v>
      </c>
      <c r="M742" s="6" t="str">
        <f t="shared" si="71"/>
        <v>Truk</v>
      </c>
    </row>
    <row r="743" spans="1:13" x14ac:dyDescent="0.25">
      <c r="A743" s="4">
        <v>739</v>
      </c>
      <c r="B743" s="3">
        <v>43322</v>
      </c>
      <c r="C743" s="4" t="s">
        <v>16</v>
      </c>
      <c r="D743" s="4" t="str">
        <f t="shared" si="66"/>
        <v>Toko Anton</v>
      </c>
      <c r="E743" s="4" t="s">
        <v>23</v>
      </c>
      <c r="F743" s="4" t="str">
        <f>VLOOKUP(E743,$O$12:Q753,2,0)</f>
        <v>Pipa 10 Meter</v>
      </c>
      <c r="G743" s="11">
        <v>1837</v>
      </c>
      <c r="H743" s="6">
        <f>VLOOKUP(E743,$O$12:Q753,3,0)</f>
        <v>185000</v>
      </c>
      <c r="I743" s="6">
        <f t="shared" si="67"/>
        <v>339845000</v>
      </c>
      <c r="J743" s="12">
        <f t="shared" si="68"/>
        <v>67969000</v>
      </c>
      <c r="K743" s="6">
        <f t="shared" si="69"/>
        <v>271876000</v>
      </c>
      <c r="L743" s="6" t="str">
        <f t="shared" si="70"/>
        <v>Penjualan Massal</v>
      </c>
      <c r="M743" s="6" t="str">
        <f t="shared" si="71"/>
        <v>Truk</v>
      </c>
    </row>
    <row r="744" spans="1:13" x14ac:dyDescent="0.25">
      <c r="A744" s="4">
        <v>740</v>
      </c>
      <c r="B744" s="3">
        <v>43322</v>
      </c>
      <c r="C744" s="4" t="s">
        <v>13</v>
      </c>
      <c r="D744" s="4" t="str">
        <f t="shared" si="66"/>
        <v>Toko Central</v>
      </c>
      <c r="E744" s="4" t="s">
        <v>21</v>
      </c>
      <c r="F744" s="4" t="str">
        <f>VLOOKUP(E744,$O$12:Q754,2,0)</f>
        <v>Besi 10 Meter</v>
      </c>
      <c r="G744" s="11">
        <v>1908</v>
      </c>
      <c r="H744" s="6">
        <f>VLOOKUP(E744,$O$12:Q754,3,0)</f>
        <v>375000</v>
      </c>
      <c r="I744" s="6">
        <f t="shared" si="67"/>
        <v>715500000</v>
      </c>
      <c r="J744" s="12">
        <f t="shared" si="68"/>
        <v>143100000</v>
      </c>
      <c r="K744" s="6">
        <f t="shared" si="69"/>
        <v>572400000</v>
      </c>
      <c r="L744" s="6" t="str">
        <f t="shared" si="70"/>
        <v>Penjualan Massal</v>
      </c>
      <c r="M744" s="6" t="str">
        <f t="shared" si="71"/>
        <v>Truk</v>
      </c>
    </row>
    <row r="745" spans="1:13" x14ac:dyDescent="0.25">
      <c r="A745" s="4">
        <v>741</v>
      </c>
      <c r="B745" s="3">
        <v>43322</v>
      </c>
      <c r="C745" s="4" t="s">
        <v>13</v>
      </c>
      <c r="D745" s="4" t="str">
        <f t="shared" si="66"/>
        <v>Toko Central</v>
      </c>
      <c r="E745" s="4" t="s">
        <v>21</v>
      </c>
      <c r="F745" s="4" t="str">
        <f>VLOOKUP(E745,$O$12:Q755,2,0)</f>
        <v>Besi 10 Meter</v>
      </c>
      <c r="G745" s="11">
        <v>173</v>
      </c>
      <c r="H745" s="6">
        <f>VLOOKUP(E745,$O$12:Q755,3,0)</f>
        <v>375000</v>
      </c>
      <c r="I745" s="6">
        <f t="shared" si="67"/>
        <v>64875000</v>
      </c>
      <c r="J745" s="12">
        <f t="shared" si="68"/>
        <v>0</v>
      </c>
      <c r="K745" s="6">
        <f t="shared" si="69"/>
        <v>64875000</v>
      </c>
      <c r="L745" s="6" t="str">
        <f t="shared" si="70"/>
        <v>Penjualan Biasa</v>
      </c>
      <c r="M745" s="6" t="str">
        <f t="shared" si="71"/>
        <v>Mobil Biasa</v>
      </c>
    </row>
    <row r="746" spans="1:13" x14ac:dyDescent="0.25">
      <c r="A746" s="4">
        <v>742</v>
      </c>
      <c r="B746" s="3">
        <v>43322</v>
      </c>
      <c r="C746" s="4" t="s">
        <v>16</v>
      </c>
      <c r="D746" s="4" t="str">
        <f t="shared" si="66"/>
        <v>Toko Anton</v>
      </c>
      <c r="E746" s="4" t="s">
        <v>23</v>
      </c>
      <c r="F746" s="4" t="str">
        <f>VLOOKUP(E746,$O$12:Q756,2,0)</f>
        <v>Pipa 10 Meter</v>
      </c>
      <c r="G746" s="11">
        <v>1738</v>
      </c>
      <c r="H746" s="6">
        <f>VLOOKUP(E746,$O$12:Q756,3,0)</f>
        <v>185000</v>
      </c>
      <c r="I746" s="6">
        <f t="shared" si="67"/>
        <v>321530000</v>
      </c>
      <c r="J746" s="12">
        <f t="shared" si="68"/>
        <v>64306000</v>
      </c>
      <c r="K746" s="6">
        <f t="shared" si="69"/>
        <v>257224000</v>
      </c>
      <c r="L746" s="6" t="str">
        <f t="shared" si="70"/>
        <v>Penjualan Massal</v>
      </c>
      <c r="M746" s="6" t="str">
        <f t="shared" si="71"/>
        <v>Truk</v>
      </c>
    </row>
    <row r="747" spans="1:13" x14ac:dyDescent="0.25">
      <c r="A747" s="4">
        <v>743</v>
      </c>
      <c r="B747" s="3">
        <v>43322</v>
      </c>
      <c r="C747" s="4" t="s">
        <v>12</v>
      </c>
      <c r="D747" s="4" t="str">
        <f t="shared" si="66"/>
        <v>Toko Nofri</v>
      </c>
      <c r="E747" s="4" t="s">
        <v>20</v>
      </c>
      <c r="F747" s="4" t="str">
        <f>VLOOKUP(E747,$O$12:Q757,2,0)</f>
        <v>Besi 5 Meter</v>
      </c>
      <c r="G747" s="11">
        <v>1276</v>
      </c>
      <c r="H747" s="6">
        <f>VLOOKUP(E747,$O$12:Q757,3,0)</f>
        <v>200000</v>
      </c>
      <c r="I747" s="6">
        <f t="shared" si="67"/>
        <v>255200000</v>
      </c>
      <c r="J747" s="12">
        <f t="shared" si="68"/>
        <v>51040000</v>
      </c>
      <c r="K747" s="6">
        <f t="shared" si="69"/>
        <v>204160000</v>
      </c>
      <c r="L747" s="6" t="str">
        <f t="shared" si="70"/>
        <v>Penjualan Massal</v>
      </c>
      <c r="M747" s="6" t="str">
        <f t="shared" si="71"/>
        <v>Truk</v>
      </c>
    </row>
    <row r="748" spans="1:13" x14ac:dyDescent="0.25">
      <c r="A748" s="4">
        <v>744</v>
      </c>
      <c r="B748" s="3">
        <v>43322</v>
      </c>
      <c r="C748" s="4" t="s">
        <v>16</v>
      </c>
      <c r="D748" s="4" t="str">
        <f t="shared" si="66"/>
        <v>Toko Anton</v>
      </c>
      <c r="E748" s="4" t="s">
        <v>21</v>
      </c>
      <c r="F748" s="4" t="str">
        <f>VLOOKUP(E748,$O$12:Q758,2,0)</f>
        <v>Besi 10 Meter</v>
      </c>
      <c r="G748" s="11">
        <v>1438</v>
      </c>
      <c r="H748" s="6">
        <f>VLOOKUP(E748,$O$12:Q758,3,0)</f>
        <v>375000</v>
      </c>
      <c r="I748" s="6">
        <f t="shared" si="67"/>
        <v>539250000</v>
      </c>
      <c r="J748" s="12">
        <f t="shared" si="68"/>
        <v>107850000</v>
      </c>
      <c r="K748" s="6">
        <f t="shared" si="69"/>
        <v>431400000</v>
      </c>
      <c r="L748" s="6" t="str">
        <f t="shared" si="70"/>
        <v>Penjualan Massal</v>
      </c>
      <c r="M748" s="6" t="str">
        <f t="shared" si="71"/>
        <v>Truk</v>
      </c>
    </row>
    <row r="749" spans="1:13" x14ac:dyDescent="0.25">
      <c r="A749" s="4">
        <v>745</v>
      </c>
      <c r="B749" s="3">
        <v>43322</v>
      </c>
      <c r="C749" s="4" t="s">
        <v>12</v>
      </c>
      <c r="D749" s="4" t="str">
        <f t="shared" si="66"/>
        <v>Toko Nofri</v>
      </c>
      <c r="E749" s="4" t="s">
        <v>21</v>
      </c>
      <c r="F749" s="4" t="str">
        <f>VLOOKUP(E749,$O$12:Q759,2,0)</f>
        <v>Besi 10 Meter</v>
      </c>
      <c r="G749" s="11">
        <v>1186</v>
      </c>
      <c r="H749" s="6">
        <f>VLOOKUP(E749,$O$12:Q759,3,0)</f>
        <v>375000</v>
      </c>
      <c r="I749" s="6">
        <f t="shared" si="67"/>
        <v>444750000</v>
      </c>
      <c r="J749" s="12">
        <f t="shared" si="68"/>
        <v>88950000</v>
      </c>
      <c r="K749" s="6">
        <f t="shared" si="69"/>
        <v>355800000</v>
      </c>
      <c r="L749" s="6" t="str">
        <f t="shared" si="70"/>
        <v>Penjualan Massal</v>
      </c>
      <c r="M749" s="6" t="str">
        <f t="shared" si="71"/>
        <v>Truk</v>
      </c>
    </row>
    <row r="750" spans="1:13" x14ac:dyDescent="0.25">
      <c r="A750" s="4">
        <v>746</v>
      </c>
      <c r="B750" s="3">
        <v>43322</v>
      </c>
      <c r="C750" s="4" t="s">
        <v>13</v>
      </c>
      <c r="D750" s="4" t="str">
        <f t="shared" si="66"/>
        <v>Toko Central</v>
      </c>
      <c r="E750" s="4" t="s">
        <v>21</v>
      </c>
      <c r="F750" s="4" t="str">
        <f>VLOOKUP(E750,$O$12:Q760,2,0)</f>
        <v>Besi 10 Meter</v>
      </c>
      <c r="G750" s="11">
        <v>595</v>
      </c>
      <c r="H750" s="6">
        <f>VLOOKUP(E750,$O$12:Q760,3,0)</f>
        <v>375000</v>
      </c>
      <c r="I750" s="6">
        <f t="shared" si="67"/>
        <v>223125000</v>
      </c>
      <c r="J750" s="12">
        <f t="shared" si="68"/>
        <v>44625000</v>
      </c>
      <c r="K750" s="6">
        <f t="shared" si="69"/>
        <v>178500000</v>
      </c>
      <c r="L750" s="6" t="str">
        <f t="shared" si="70"/>
        <v>Penjualan Massal</v>
      </c>
      <c r="M750" s="6" t="str">
        <f t="shared" si="71"/>
        <v>Truk</v>
      </c>
    </row>
    <row r="751" spans="1:13" x14ac:dyDescent="0.25">
      <c r="A751" s="4">
        <v>747</v>
      </c>
      <c r="B751" s="3">
        <v>43322</v>
      </c>
      <c r="C751" s="4" t="s">
        <v>16</v>
      </c>
      <c r="D751" s="4" t="str">
        <f t="shared" si="66"/>
        <v>Toko Anton</v>
      </c>
      <c r="E751" s="4" t="s">
        <v>20</v>
      </c>
      <c r="F751" s="4" t="str">
        <f>VLOOKUP(E751,$O$12:Q761,2,0)</f>
        <v>Besi 5 Meter</v>
      </c>
      <c r="G751" s="11">
        <v>1682</v>
      </c>
      <c r="H751" s="6">
        <f>VLOOKUP(E751,$O$12:Q761,3,0)</f>
        <v>200000</v>
      </c>
      <c r="I751" s="6">
        <f t="shared" si="67"/>
        <v>336400000</v>
      </c>
      <c r="J751" s="12">
        <f t="shared" si="68"/>
        <v>67280000</v>
      </c>
      <c r="K751" s="6">
        <f t="shared" si="69"/>
        <v>269120000</v>
      </c>
      <c r="L751" s="6" t="str">
        <f t="shared" si="70"/>
        <v>Penjualan Massal</v>
      </c>
      <c r="M751" s="6" t="str">
        <f t="shared" si="71"/>
        <v>Truk</v>
      </c>
    </row>
    <row r="752" spans="1:13" x14ac:dyDescent="0.25">
      <c r="A752" s="4">
        <v>748</v>
      </c>
      <c r="B752" s="3">
        <v>43322</v>
      </c>
      <c r="C752" s="4" t="s">
        <v>12</v>
      </c>
      <c r="D752" s="4" t="str">
        <f t="shared" si="66"/>
        <v>Toko Nofri</v>
      </c>
      <c r="E752" s="4" t="s">
        <v>21</v>
      </c>
      <c r="F752" s="4" t="str">
        <f>VLOOKUP(E752,$O$12:Q762,2,0)</f>
        <v>Besi 10 Meter</v>
      </c>
      <c r="G752" s="11">
        <v>968</v>
      </c>
      <c r="H752" s="6">
        <f>VLOOKUP(E752,$O$12:Q762,3,0)</f>
        <v>375000</v>
      </c>
      <c r="I752" s="6">
        <f t="shared" si="67"/>
        <v>363000000</v>
      </c>
      <c r="J752" s="12">
        <f t="shared" si="68"/>
        <v>72600000</v>
      </c>
      <c r="K752" s="6">
        <f t="shared" si="69"/>
        <v>290400000</v>
      </c>
      <c r="L752" s="6" t="str">
        <f t="shared" si="70"/>
        <v>Penjualan Massal</v>
      </c>
      <c r="M752" s="6" t="str">
        <f t="shared" si="71"/>
        <v>Truk</v>
      </c>
    </row>
    <row r="753" spans="1:13" x14ac:dyDescent="0.25">
      <c r="A753" s="4">
        <v>749</v>
      </c>
      <c r="B753" s="3">
        <v>43322</v>
      </c>
      <c r="C753" s="4" t="s">
        <v>12</v>
      </c>
      <c r="D753" s="4" t="str">
        <f t="shared" si="66"/>
        <v>Toko Nofri</v>
      </c>
      <c r="E753" s="4" t="s">
        <v>21</v>
      </c>
      <c r="F753" s="4" t="str">
        <f>VLOOKUP(E753,$O$12:Q763,2,0)</f>
        <v>Besi 10 Meter</v>
      </c>
      <c r="G753" s="11">
        <v>1275</v>
      </c>
      <c r="H753" s="6">
        <f>VLOOKUP(E753,$O$12:Q763,3,0)</f>
        <v>375000</v>
      </c>
      <c r="I753" s="6">
        <f t="shared" si="67"/>
        <v>478125000</v>
      </c>
      <c r="J753" s="12">
        <f t="shared" si="68"/>
        <v>95625000</v>
      </c>
      <c r="K753" s="6">
        <f t="shared" si="69"/>
        <v>382500000</v>
      </c>
      <c r="L753" s="6" t="str">
        <f t="shared" si="70"/>
        <v>Penjualan Massal</v>
      </c>
      <c r="M753" s="6" t="str">
        <f t="shared" si="71"/>
        <v>Truk</v>
      </c>
    </row>
    <row r="754" spans="1:13" x14ac:dyDescent="0.25">
      <c r="A754" s="4">
        <v>750</v>
      </c>
      <c r="B754" s="3">
        <v>43322</v>
      </c>
      <c r="C754" s="4" t="s">
        <v>16</v>
      </c>
      <c r="D754" s="4" t="str">
        <f t="shared" si="66"/>
        <v>Toko Anton</v>
      </c>
      <c r="E754" s="4" t="s">
        <v>23</v>
      </c>
      <c r="F754" s="4" t="str">
        <f>VLOOKUP(E754,$O$12:Q764,2,0)</f>
        <v>Pipa 10 Meter</v>
      </c>
      <c r="G754" s="11">
        <v>1045</v>
      </c>
      <c r="H754" s="6">
        <f>VLOOKUP(E754,$O$12:Q764,3,0)</f>
        <v>185000</v>
      </c>
      <c r="I754" s="6">
        <f t="shared" si="67"/>
        <v>193325000</v>
      </c>
      <c r="J754" s="12">
        <f t="shared" si="68"/>
        <v>38665000</v>
      </c>
      <c r="K754" s="6">
        <f t="shared" si="69"/>
        <v>154660000</v>
      </c>
      <c r="L754" s="6" t="str">
        <f t="shared" si="70"/>
        <v>Penjualan Massal</v>
      </c>
      <c r="M754" s="6" t="str">
        <f t="shared" si="71"/>
        <v>Truk</v>
      </c>
    </row>
    <row r="755" spans="1:13" x14ac:dyDescent="0.25">
      <c r="A755" s="4">
        <v>751</v>
      </c>
      <c r="B755" s="3">
        <v>43322</v>
      </c>
      <c r="C755" s="4" t="s">
        <v>12</v>
      </c>
      <c r="D755" s="4" t="str">
        <f t="shared" si="66"/>
        <v>Toko Nofri</v>
      </c>
      <c r="E755" s="4" t="s">
        <v>22</v>
      </c>
      <c r="F755" s="4" t="str">
        <f>VLOOKUP(E755,$O$12:Q765,2,0)</f>
        <v>Pipa 5 Meter</v>
      </c>
      <c r="G755" s="11">
        <v>1920</v>
      </c>
      <c r="H755" s="6">
        <f>VLOOKUP(E755,$O$12:Q765,3,0)</f>
        <v>100000</v>
      </c>
      <c r="I755" s="6">
        <f t="shared" si="67"/>
        <v>192000000</v>
      </c>
      <c r="J755" s="12">
        <f t="shared" si="68"/>
        <v>38400000</v>
      </c>
      <c r="K755" s="6">
        <f t="shared" si="69"/>
        <v>153600000</v>
      </c>
      <c r="L755" s="6" t="str">
        <f t="shared" si="70"/>
        <v>Penjualan Massal</v>
      </c>
      <c r="M755" s="6" t="str">
        <f t="shared" si="71"/>
        <v>Truk</v>
      </c>
    </row>
    <row r="756" spans="1:13" x14ac:dyDescent="0.25">
      <c r="A756" s="4">
        <v>752</v>
      </c>
      <c r="B756" s="3">
        <v>43322</v>
      </c>
      <c r="C756" s="4" t="s">
        <v>13</v>
      </c>
      <c r="D756" s="4" t="str">
        <f t="shared" si="66"/>
        <v>Toko Central</v>
      </c>
      <c r="E756" s="4" t="s">
        <v>21</v>
      </c>
      <c r="F756" s="4" t="str">
        <f>VLOOKUP(E756,$O$12:Q766,2,0)</f>
        <v>Besi 10 Meter</v>
      </c>
      <c r="G756" s="11">
        <v>1995</v>
      </c>
      <c r="H756" s="6">
        <f>VLOOKUP(E756,$O$12:Q766,3,0)</f>
        <v>375000</v>
      </c>
      <c r="I756" s="6">
        <f t="shared" si="67"/>
        <v>748125000</v>
      </c>
      <c r="J756" s="12">
        <f t="shared" si="68"/>
        <v>149625000</v>
      </c>
      <c r="K756" s="6">
        <f t="shared" si="69"/>
        <v>598500000</v>
      </c>
      <c r="L756" s="6" t="str">
        <f t="shared" si="70"/>
        <v>Penjualan Massal</v>
      </c>
      <c r="M756" s="6" t="str">
        <f t="shared" si="71"/>
        <v>Truk</v>
      </c>
    </row>
    <row r="757" spans="1:13" x14ac:dyDescent="0.25">
      <c r="A757" s="4">
        <v>753</v>
      </c>
      <c r="B757" s="3">
        <v>43322</v>
      </c>
      <c r="C757" s="4" t="s">
        <v>12</v>
      </c>
      <c r="D757" s="4" t="str">
        <f t="shared" si="66"/>
        <v>Toko Nofri</v>
      </c>
      <c r="E757" s="4" t="s">
        <v>23</v>
      </c>
      <c r="F757" s="4" t="str">
        <f>VLOOKUP(E757,$O$12:Q767,2,0)</f>
        <v>Pipa 10 Meter</v>
      </c>
      <c r="G757" s="11">
        <v>235</v>
      </c>
      <c r="H757" s="6">
        <f>VLOOKUP(E757,$O$12:Q767,3,0)</f>
        <v>185000</v>
      </c>
      <c r="I757" s="6">
        <f t="shared" si="67"/>
        <v>43475000</v>
      </c>
      <c r="J757" s="12">
        <f t="shared" si="68"/>
        <v>4347500</v>
      </c>
      <c r="K757" s="6">
        <f t="shared" si="69"/>
        <v>39127500</v>
      </c>
      <c r="L757" s="6" t="str">
        <f t="shared" si="70"/>
        <v>Penjualan Besar</v>
      </c>
      <c r="M757" s="6" t="str">
        <f t="shared" si="71"/>
        <v>Truk Kecil</v>
      </c>
    </row>
    <row r="758" spans="1:13" x14ac:dyDescent="0.25">
      <c r="A758" s="4">
        <v>754</v>
      </c>
      <c r="B758" s="3">
        <v>43322</v>
      </c>
      <c r="C758" s="4" t="s">
        <v>16</v>
      </c>
      <c r="D758" s="4" t="str">
        <f t="shared" si="66"/>
        <v>Toko Anton</v>
      </c>
      <c r="E758" s="4" t="s">
        <v>23</v>
      </c>
      <c r="F758" s="4" t="str">
        <f>VLOOKUP(E758,$O$12:Q768,2,0)</f>
        <v>Pipa 10 Meter</v>
      </c>
      <c r="G758" s="11">
        <v>343</v>
      </c>
      <c r="H758" s="6">
        <f>VLOOKUP(E758,$O$12:Q768,3,0)</f>
        <v>185000</v>
      </c>
      <c r="I758" s="6">
        <f t="shared" si="67"/>
        <v>63455000</v>
      </c>
      <c r="J758" s="12">
        <f t="shared" si="68"/>
        <v>6345500</v>
      </c>
      <c r="K758" s="6">
        <f t="shared" si="69"/>
        <v>57109500</v>
      </c>
      <c r="L758" s="6" t="str">
        <f t="shared" si="70"/>
        <v>Penjualan Massal</v>
      </c>
      <c r="M758" s="6" t="str">
        <f t="shared" si="71"/>
        <v>Truk</v>
      </c>
    </row>
    <row r="759" spans="1:13" x14ac:dyDescent="0.25">
      <c r="A759" s="4">
        <v>755</v>
      </c>
      <c r="B759" s="3">
        <v>43322</v>
      </c>
      <c r="C759" s="4" t="s">
        <v>13</v>
      </c>
      <c r="D759" s="4" t="str">
        <f t="shared" si="66"/>
        <v>Toko Central</v>
      </c>
      <c r="E759" s="4" t="s">
        <v>22</v>
      </c>
      <c r="F759" s="4" t="str">
        <f>VLOOKUP(E759,$O$12:Q769,2,0)</f>
        <v>Pipa 5 Meter</v>
      </c>
      <c r="G759" s="11">
        <v>1448</v>
      </c>
      <c r="H759" s="6">
        <f>VLOOKUP(E759,$O$12:Q769,3,0)</f>
        <v>100000</v>
      </c>
      <c r="I759" s="6">
        <f t="shared" si="67"/>
        <v>144800000</v>
      </c>
      <c r="J759" s="12">
        <f t="shared" si="68"/>
        <v>28960000</v>
      </c>
      <c r="K759" s="6">
        <f t="shared" si="69"/>
        <v>115840000</v>
      </c>
      <c r="L759" s="6" t="str">
        <f t="shared" si="70"/>
        <v>Penjualan Massal</v>
      </c>
      <c r="M759" s="6" t="str">
        <f t="shared" si="71"/>
        <v>Truk</v>
      </c>
    </row>
    <row r="760" spans="1:13" x14ac:dyDescent="0.25">
      <c r="A760" s="4">
        <v>756</v>
      </c>
      <c r="B760" s="3">
        <v>43322</v>
      </c>
      <c r="C760" s="4" t="s">
        <v>13</v>
      </c>
      <c r="D760" s="4" t="str">
        <f t="shared" si="66"/>
        <v>Toko Central</v>
      </c>
      <c r="E760" s="4" t="s">
        <v>20</v>
      </c>
      <c r="F760" s="4" t="str">
        <f>VLOOKUP(E760,$O$12:Q770,2,0)</f>
        <v>Besi 5 Meter</v>
      </c>
      <c r="G760" s="11">
        <v>1542</v>
      </c>
      <c r="H760" s="6">
        <f>VLOOKUP(E760,$O$12:Q770,3,0)</f>
        <v>200000</v>
      </c>
      <c r="I760" s="6">
        <f t="shared" si="67"/>
        <v>308400000</v>
      </c>
      <c r="J760" s="12">
        <f t="shared" si="68"/>
        <v>61680000</v>
      </c>
      <c r="K760" s="6">
        <f t="shared" si="69"/>
        <v>246720000</v>
      </c>
      <c r="L760" s="6" t="str">
        <f t="shared" si="70"/>
        <v>Penjualan Massal</v>
      </c>
      <c r="M760" s="6" t="str">
        <f t="shared" si="71"/>
        <v>Truk</v>
      </c>
    </row>
    <row r="761" spans="1:13" x14ac:dyDescent="0.25">
      <c r="A761" s="4">
        <v>757</v>
      </c>
      <c r="B761" s="3">
        <v>43322</v>
      </c>
      <c r="C761" s="4" t="s">
        <v>16</v>
      </c>
      <c r="D761" s="4" t="str">
        <f t="shared" si="66"/>
        <v>Toko Anton</v>
      </c>
      <c r="E761" s="4" t="s">
        <v>23</v>
      </c>
      <c r="F761" s="4" t="str">
        <f>VLOOKUP(E761,$O$12:Q771,2,0)</f>
        <v>Pipa 10 Meter</v>
      </c>
      <c r="G761" s="11">
        <v>1741</v>
      </c>
      <c r="H761" s="6">
        <f>VLOOKUP(E761,$O$12:Q771,3,0)</f>
        <v>185000</v>
      </c>
      <c r="I761" s="6">
        <f t="shared" si="67"/>
        <v>322085000</v>
      </c>
      <c r="J761" s="12">
        <f t="shared" si="68"/>
        <v>64417000</v>
      </c>
      <c r="K761" s="6">
        <f t="shared" si="69"/>
        <v>257668000</v>
      </c>
      <c r="L761" s="6" t="str">
        <f t="shared" si="70"/>
        <v>Penjualan Massal</v>
      </c>
      <c r="M761" s="6" t="str">
        <f t="shared" si="71"/>
        <v>Truk</v>
      </c>
    </row>
    <row r="762" spans="1:13" x14ac:dyDescent="0.25">
      <c r="A762" s="4">
        <v>758</v>
      </c>
      <c r="B762" s="3">
        <v>43322</v>
      </c>
      <c r="C762" s="4" t="s">
        <v>12</v>
      </c>
      <c r="D762" s="4" t="str">
        <f t="shared" si="66"/>
        <v>Toko Nofri</v>
      </c>
      <c r="E762" s="4" t="s">
        <v>20</v>
      </c>
      <c r="F762" s="4" t="str">
        <f>VLOOKUP(E762,$O$12:Q772,2,0)</f>
        <v>Besi 5 Meter</v>
      </c>
      <c r="G762" s="11">
        <v>1043</v>
      </c>
      <c r="H762" s="6">
        <f>VLOOKUP(E762,$O$12:Q772,3,0)</f>
        <v>200000</v>
      </c>
      <c r="I762" s="6">
        <f t="shared" si="67"/>
        <v>208600000</v>
      </c>
      <c r="J762" s="12">
        <f t="shared" si="68"/>
        <v>41720000</v>
      </c>
      <c r="K762" s="6">
        <f t="shared" si="69"/>
        <v>166880000</v>
      </c>
      <c r="L762" s="6" t="str">
        <f t="shared" si="70"/>
        <v>Penjualan Massal</v>
      </c>
      <c r="M762" s="6" t="str">
        <f t="shared" si="71"/>
        <v>Truk</v>
      </c>
    </row>
    <row r="763" spans="1:13" x14ac:dyDescent="0.25">
      <c r="A763" s="4">
        <v>759</v>
      </c>
      <c r="B763" s="3">
        <v>43322</v>
      </c>
      <c r="C763" s="4" t="s">
        <v>16</v>
      </c>
      <c r="D763" s="4" t="str">
        <f t="shared" si="66"/>
        <v>Toko Anton</v>
      </c>
      <c r="E763" s="4" t="s">
        <v>22</v>
      </c>
      <c r="F763" s="4" t="str">
        <f>VLOOKUP(E763,$O$12:Q773,2,0)</f>
        <v>Pipa 5 Meter</v>
      </c>
      <c r="G763" s="11">
        <v>445</v>
      </c>
      <c r="H763" s="6">
        <f>VLOOKUP(E763,$O$12:Q773,3,0)</f>
        <v>100000</v>
      </c>
      <c r="I763" s="6">
        <f t="shared" si="67"/>
        <v>44500000</v>
      </c>
      <c r="J763" s="12">
        <f t="shared" si="68"/>
        <v>4450000</v>
      </c>
      <c r="K763" s="6">
        <f t="shared" si="69"/>
        <v>40050000</v>
      </c>
      <c r="L763" s="6" t="str">
        <f t="shared" si="70"/>
        <v>Penjualan Massal</v>
      </c>
      <c r="M763" s="6" t="str">
        <f t="shared" si="71"/>
        <v>Truk</v>
      </c>
    </row>
    <row r="764" spans="1:13" x14ac:dyDescent="0.25">
      <c r="A764" s="4">
        <v>760</v>
      </c>
      <c r="B764" s="3">
        <v>43322</v>
      </c>
      <c r="C764" s="4" t="s">
        <v>12</v>
      </c>
      <c r="D764" s="4" t="str">
        <f t="shared" si="66"/>
        <v>Toko Nofri</v>
      </c>
      <c r="E764" s="4" t="s">
        <v>23</v>
      </c>
      <c r="F764" s="4" t="str">
        <f>VLOOKUP(E764,$O$12:Q774,2,0)</f>
        <v>Pipa 10 Meter</v>
      </c>
      <c r="G764" s="11">
        <v>67</v>
      </c>
      <c r="H764" s="6">
        <f>VLOOKUP(E764,$O$12:Q774,3,0)</f>
        <v>185000</v>
      </c>
      <c r="I764" s="6">
        <f t="shared" si="67"/>
        <v>12395000</v>
      </c>
      <c r="J764" s="12">
        <f t="shared" si="68"/>
        <v>0</v>
      </c>
      <c r="K764" s="6">
        <f t="shared" si="69"/>
        <v>12395000</v>
      </c>
      <c r="L764" s="6" t="str">
        <f t="shared" si="70"/>
        <v>Penjualan Biasa</v>
      </c>
      <c r="M764" s="6" t="str">
        <f t="shared" si="71"/>
        <v>Mobil Biasa</v>
      </c>
    </row>
    <row r="765" spans="1:13" x14ac:dyDescent="0.25">
      <c r="A765" s="4">
        <v>761</v>
      </c>
      <c r="B765" s="3">
        <v>43322</v>
      </c>
      <c r="C765" s="4" t="s">
        <v>13</v>
      </c>
      <c r="D765" s="4" t="str">
        <f t="shared" si="66"/>
        <v>Toko Central</v>
      </c>
      <c r="E765" s="4" t="s">
        <v>20</v>
      </c>
      <c r="F765" s="4" t="str">
        <f>VLOOKUP(E765,$O$12:Q775,2,0)</f>
        <v>Besi 5 Meter</v>
      </c>
      <c r="G765" s="11">
        <v>954</v>
      </c>
      <c r="H765" s="6">
        <f>VLOOKUP(E765,$O$12:Q775,3,0)</f>
        <v>200000</v>
      </c>
      <c r="I765" s="6">
        <f t="shared" si="67"/>
        <v>190800000</v>
      </c>
      <c r="J765" s="12">
        <f t="shared" si="68"/>
        <v>38160000</v>
      </c>
      <c r="K765" s="6">
        <f t="shared" si="69"/>
        <v>152640000</v>
      </c>
      <c r="L765" s="6" t="str">
        <f t="shared" si="70"/>
        <v>Penjualan Massal</v>
      </c>
      <c r="M765" s="6" t="str">
        <f t="shared" si="71"/>
        <v>Truk</v>
      </c>
    </row>
    <row r="766" spans="1:13" x14ac:dyDescent="0.25">
      <c r="A766" s="4">
        <v>762</v>
      </c>
      <c r="B766" s="3">
        <v>43322</v>
      </c>
      <c r="C766" s="4" t="s">
        <v>16</v>
      </c>
      <c r="D766" s="4" t="str">
        <f t="shared" si="66"/>
        <v>Toko Anton</v>
      </c>
      <c r="E766" s="4" t="s">
        <v>22</v>
      </c>
      <c r="F766" s="4" t="str">
        <f>VLOOKUP(E766,$O$12:Q776,2,0)</f>
        <v>Pipa 5 Meter</v>
      </c>
      <c r="G766" s="11">
        <v>1357</v>
      </c>
      <c r="H766" s="6">
        <f>VLOOKUP(E766,$O$12:Q776,3,0)</f>
        <v>100000</v>
      </c>
      <c r="I766" s="6">
        <f t="shared" si="67"/>
        <v>135700000</v>
      </c>
      <c r="J766" s="12">
        <f t="shared" si="68"/>
        <v>27140000</v>
      </c>
      <c r="K766" s="6">
        <f t="shared" si="69"/>
        <v>108560000</v>
      </c>
      <c r="L766" s="6" t="str">
        <f t="shared" si="70"/>
        <v>Penjualan Massal</v>
      </c>
      <c r="M766" s="6" t="str">
        <f t="shared" si="71"/>
        <v>Truk</v>
      </c>
    </row>
    <row r="767" spans="1:13" x14ac:dyDescent="0.25">
      <c r="A767" s="4">
        <v>763</v>
      </c>
      <c r="B767" s="3">
        <v>43322</v>
      </c>
      <c r="C767" s="4" t="s">
        <v>12</v>
      </c>
      <c r="D767" s="4" t="str">
        <f t="shared" si="66"/>
        <v>Toko Nofri</v>
      </c>
      <c r="E767" s="4" t="s">
        <v>23</v>
      </c>
      <c r="F767" s="4" t="str">
        <f>VLOOKUP(E767,$O$12:Q777,2,0)</f>
        <v>Pipa 10 Meter</v>
      </c>
      <c r="G767" s="11">
        <v>1413</v>
      </c>
      <c r="H767" s="6">
        <f>VLOOKUP(E767,$O$12:Q777,3,0)</f>
        <v>185000</v>
      </c>
      <c r="I767" s="6">
        <f t="shared" si="67"/>
        <v>261405000</v>
      </c>
      <c r="J767" s="12">
        <f t="shared" si="68"/>
        <v>52281000</v>
      </c>
      <c r="K767" s="6">
        <f t="shared" si="69"/>
        <v>209124000</v>
      </c>
      <c r="L767" s="6" t="str">
        <f t="shared" si="70"/>
        <v>Penjualan Massal</v>
      </c>
      <c r="M767" s="6" t="str">
        <f t="shared" si="71"/>
        <v>Truk</v>
      </c>
    </row>
    <row r="768" spans="1:13" x14ac:dyDescent="0.25">
      <c r="A768" s="4">
        <v>764</v>
      </c>
      <c r="B768" s="3">
        <v>43322</v>
      </c>
      <c r="C768" s="4" t="s">
        <v>12</v>
      </c>
      <c r="D768" s="4" t="str">
        <f t="shared" si="66"/>
        <v>Toko Nofri</v>
      </c>
      <c r="E768" s="4" t="s">
        <v>23</v>
      </c>
      <c r="F768" s="4" t="str">
        <f>VLOOKUP(E768,$O$12:Q778,2,0)</f>
        <v>Pipa 10 Meter</v>
      </c>
      <c r="G768" s="11">
        <v>896</v>
      </c>
      <c r="H768" s="6">
        <f>VLOOKUP(E768,$O$12:Q778,3,0)</f>
        <v>185000</v>
      </c>
      <c r="I768" s="6">
        <f t="shared" si="67"/>
        <v>165760000</v>
      </c>
      <c r="J768" s="12">
        <f t="shared" si="68"/>
        <v>33152000</v>
      </c>
      <c r="K768" s="6">
        <f t="shared" si="69"/>
        <v>132608000</v>
      </c>
      <c r="L768" s="6" t="str">
        <f t="shared" si="70"/>
        <v>Penjualan Massal</v>
      </c>
      <c r="M768" s="6" t="str">
        <f t="shared" si="71"/>
        <v>Truk</v>
      </c>
    </row>
    <row r="769" spans="1:13" x14ac:dyDescent="0.25">
      <c r="A769" s="4">
        <v>765</v>
      </c>
      <c r="B769" s="3">
        <v>43322</v>
      </c>
      <c r="C769" s="4" t="s">
        <v>16</v>
      </c>
      <c r="D769" s="4" t="str">
        <f t="shared" si="66"/>
        <v>Toko Anton</v>
      </c>
      <c r="E769" s="4" t="s">
        <v>23</v>
      </c>
      <c r="F769" s="4" t="str">
        <f>VLOOKUP(E769,$O$12:Q779,2,0)</f>
        <v>Pipa 10 Meter</v>
      </c>
      <c r="G769" s="11">
        <v>1704</v>
      </c>
      <c r="H769" s="6">
        <f>VLOOKUP(E769,$O$12:Q779,3,0)</f>
        <v>185000</v>
      </c>
      <c r="I769" s="6">
        <f t="shared" si="67"/>
        <v>315240000</v>
      </c>
      <c r="J769" s="12">
        <f t="shared" si="68"/>
        <v>63048000</v>
      </c>
      <c r="K769" s="6">
        <f t="shared" si="69"/>
        <v>252192000</v>
      </c>
      <c r="L769" s="6" t="str">
        <f t="shared" si="70"/>
        <v>Penjualan Massal</v>
      </c>
      <c r="M769" s="6" t="str">
        <f t="shared" si="71"/>
        <v>Truk</v>
      </c>
    </row>
    <row r="770" spans="1:13" x14ac:dyDescent="0.25">
      <c r="A770" s="4">
        <v>766</v>
      </c>
      <c r="B770" s="3">
        <v>43322</v>
      </c>
      <c r="C770" s="4" t="s">
        <v>12</v>
      </c>
      <c r="D770" s="4" t="str">
        <f t="shared" si="66"/>
        <v>Toko Nofri</v>
      </c>
      <c r="E770" s="4" t="s">
        <v>23</v>
      </c>
      <c r="F770" s="4" t="str">
        <f>VLOOKUP(E770,$O$12:Q780,2,0)</f>
        <v>Pipa 10 Meter</v>
      </c>
      <c r="G770" s="11">
        <v>189</v>
      </c>
      <c r="H770" s="6">
        <f>VLOOKUP(E770,$O$12:Q780,3,0)</f>
        <v>185000</v>
      </c>
      <c r="I770" s="6">
        <f t="shared" si="67"/>
        <v>34965000</v>
      </c>
      <c r="J770" s="12">
        <f t="shared" si="68"/>
        <v>0</v>
      </c>
      <c r="K770" s="6">
        <f t="shared" si="69"/>
        <v>34965000</v>
      </c>
      <c r="L770" s="6" t="str">
        <f t="shared" si="70"/>
        <v>Penjualan Biasa</v>
      </c>
      <c r="M770" s="6" t="str">
        <f t="shared" si="71"/>
        <v>Mobil Biasa</v>
      </c>
    </row>
    <row r="771" spans="1:13" x14ac:dyDescent="0.25">
      <c r="A771" s="4">
        <v>767</v>
      </c>
      <c r="B771" s="3">
        <v>43322</v>
      </c>
      <c r="C771" s="4" t="s">
        <v>13</v>
      </c>
      <c r="D771" s="4" t="str">
        <f t="shared" si="66"/>
        <v>Toko Central</v>
      </c>
      <c r="E771" s="4" t="s">
        <v>23</v>
      </c>
      <c r="F771" s="4" t="str">
        <f>VLOOKUP(E771,$O$12:Q781,2,0)</f>
        <v>Pipa 10 Meter</v>
      </c>
      <c r="G771" s="11">
        <v>1833</v>
      </c>
      <c r="H771" s="6">
        <f>VLOOKUP(E771,$O$12:Q781,3,0)</f>
        <v>185000</v>
      </c>
      <c r="I771" s="6">
        <f t="shared" si="67"/>
        <v>339105000</v>
      </c>
      <c r="J771" s="12">
        <f t="shared" si="68"/>
        <v>67821000</v>
      </c>
      <c r="K771" s="6">
        <f t="shared" si="69"/>
        <v>271284000</v>
      </c>
      <c r="L771" s="6" t="str">
        <f t="shared" si="70"/>
        <v>Penjualan Massal</v>
      </c>
      <c r="M771" s="6" t="str">
        <f t="shared" si="71"/>
        <v>Truk</v>
      </c>
    </row>
    <row r="772" spans="1:13" x14ac:dyDescent="0.25">
      <c r="A772" s="4">
        <v>768</v>
      </c>
      <c r="B772" s="3">
        <v>43322</v>
      </c>
      <c r="C772" s="4" t="s">
        <v>12</v>
      </c>
      <c r="D772" s="4" t="str">
        <f t="shared" si="66"/>
        <v>Toko Nofri</v>
      </c>
      <c r="E772" s="4" t="s">
        <v>23</v>
      </c>
      <c r="F772" s="4" t="str">
        <f>VLOOKUP(E772,$O$12:Q782,2,0)</f>
        <v>Pipa 10 Meter</v>
      </c>
      <c r="G772" s="11">
        <v>854</v>
      </c>
      <c r="H772" s="6">
        <f>VLOOKUP(E772,$O$12:Q782,3,0)</f>
        <v>185000</v>
      </c>
      <c r="I772" s="6">
        <f t="shared" si="67"/>
        <v>157990000</v>
      </c>
      <c r="J772" s="12">
        <f t="shared" si="68"/>
        <v>31598000</v>
      </c>
      <c r="K772" s="6">
        <f t="shared" si="69"/>
        <v>126392000</v>
      </c>
      <c r="L772" s="6" t="str">
        <f t="shared" si="70"/>
        <v>Penjualan Massal</v>
      </c>
      <c r="M772" s="6" t="str">
        <f t="shared" si="71"/>
        <v>Truk</v>
      </c>
    </row>
    <row r="773" spans="1:13" x14ac:dyDescent="0.25">
      <c r="A773" s="4">
        <v>769</v>
      </c>
      <c r="B773" s="3">
        <v>43322</v>
      </c>
      <c r="C773" s="4" t="s">
        <v>16</v>
      </c>
      <c r="D773" s="4" t="str">
        <f t="shared" si="66"/>
        <v>Toko Anton</v>
      </c>
      <c r="E773" s="4" t="s">
        <v>22</v>
      </c>
      <c r="F773" s="4" t="str">
        <f>VLOOKUP(E773,$O$12:Q783,2,0)</f>
        <v>Pipa 5 Meter</v>
      </c>
      <c r="G773" s="11">
        <v>596</v>
      </c>
      <c r="H773" s="6">
        <f>VLOOKUP(E773,$O$12:Q783,3,0)</f>
        <v>100000</v>
      </c>
      <c r="I773" s="6">
        <f t="shared" si="67"/>
        <v>59600000</v>
      </c>
      <c r="J773" s="12">
        <f t="shared" si="68"/>
        <v>11920000</v>
      </c>
      <c r="K773" s="6">
        <f t="shared" si="69"/>
        <v>47680000</v>
      </c>
      <c r="L773" s="6" t="str">
        <f t="shared" si="70"/>
        <v>Penjualan Massal</v>
      </c>
      <c r="M773" s="6" t="str">
        <f t="shared" si="71"/>
        <v>Truk</v>
      </c>
    </row>
    <row r="774" spans="1:13" x14ac:dyDescent="0.25">
      <c r="A774" s="4">
        <v>770</v>
      </c>
      <c r="B774" s="3">
        <v>43322</v>
      </c>
      <c r="C774" s="4" t="s">
        <v>13</v>
      </c>
      <c r="D774" s="4" t="str">
        <f t="shared" ref="D774:D837" si="72">VLOOKUP(C774,$O$6:$P$8,2,0)</f>
        <v>Toko Central</v>
      </c>
      <c r="E774" s="4" t="s">
        <v>20</v>
      </c>
      <c r="F774" s="4" t="str">
        <f>VLOOKUP(E774,$O$12:Q784,2,0)</f>
        <v>Besi 5 Meter</v>
      </c>
      <c r="G774" s="11">
        <v>1825</v>
      </c>
      <c r="H774" s="6">
        <f>VLOOKUP(E774,$O$12:Q784,3,0)</f>
        <v>200000</v>
      </c>
      <c r="I774" s="6">
        <f t="shared" ref="I774:I837" si="73">H774*G774</f>
        <v>365000000</v>
      </c>
      <c r="J774" s="12">
        <f t="shared" ref="J774:J837" si="74">IF(G774&gt;500,I774*20%,IF(G774&gt;200,I774*10%,0))</f>
        <v>73000000</v>
      </c>
      <c r="K774" s="6">
        <f t="shared" ref="K774:K837" si="75">I774-J774</f>
        <v>292000000</v>
      </c>
      <c r="L774" s="6" t="str">
        <f t="shared" ref="L774:L837" si="76">IF(G774&lt;200,$P$21,IF(G774&lt;300,$P$20,$P$19))</f>
        <v>Penjualan Massal</v>
      </c>
      <c r="M774" s="6" t="str">
        <f t="shared" ref="M774:M837" si="77">HLOOKUP(L774,$S$4:$U$5,2,0)</f>
        <v>Truk</v>
      </c>
    </row>
    <row r="775" spans="1:13" x14ac:dyDescent="0.25">
      <c r="A775" s="4">
        <v>771</v>
      </c>
      <c r="B775" s="3">
        <v>43322</v>
      </c>
      <c r="C775" s="4" t="s">
        <v>13</v>
      </c>
      <c r="D775" s="4" t="str">
        <f t="shared" si="72"/>
        <v>Toko Central</v>
      </c>
      <c r="E775" s="4" t="s">
        <v>22</v>
      </c>
      <c r="F775" s="4" t="str">
        <f>VLOOKUP(E775,$O$12:Q785,2,0)</f>
        <v>Pipa 5 Meter</v>
      </c>
      <c r="G775" s="11">
        <v>1951</v>
      </c>
      <c r="H775" s="6">
        <f>VLOOKUP(E775,$O$12:Q785,3,0)</f>
        <v>100000</v>
      </c>
      <c r="I775" s="6">
        <f t="shared" si="73"/>
        <v>195100000</v>
      </c>
      <c r="J775" s="12">
        <f t="shared" si="74"/>
        <v>39020000</v>
      </c>
      <c r="K775" s="6">
        <f t="shared" si="75"/>
        <v>156080000</v>
      </c>
      <c r="L775" s="6" t="str">
        <f t="shared" si="76"/>
        <v>Penjualan Massal</v>
      </c>
      <c r="M775" s="6" t="str">
        <f t="shared" si="77"/>
        <v>Truk</v>
      </c>
    </row>
    <row r="776" spans="1:13" x14ac:dyDescent="0.25">
      <c r="A776" s="4">
        <v>772</v>
      </c>
      <c r="B776" s="3">
        <v>43322</v>
      </c>
      <c r="C776" s="4" t="s">
        <v>16</v>
      </c>
      <c r="D776" s="4" t="str">
        <f t="shared" si="72"/>
        <v>Toko Anton</v>
      </c>
      <c r="E776" s="4" t="s">
        <v>23</v>
      </c>
      <c r="F776" s="4" t="str">
        <f>VLOOKUP(E776,$O$12:Q786,2,0)</f>
        <v>Pipa 10 Meter</v>
      </c>
      <c r="G776" s="11">
        <v>1916</v>
      </c>
      <c r="H776" s="6">
        <f>VLOOKUP(E776,$O$12:Q786,3,0)</f>
        <v>185000</v>
      </c>
      <c r="I776" s="6">
        <f t="shared" si="73"/>
        <v>354460000</v>
      </c>
      <c r="J776" s="12">
        <f t="shared" si="74"/>
        <v>70892000</v>
      </c>
      <c r="K776" s="6">
        <f t="shared" si="75"/>
        <v>283568000</v>
      </c>
      <c r="L776" s="6" t="str">
        <f t="shared" si="76"/>
        <v>Penjualan Massal</v>
      </c>
      <c r="M776" s="6" t="str">
        <f t="shared" si="77"/>
        <v>Truk</v>
      </c>
    </row>
    <row r="777" spans="1:13" x14ac:dyDescent="0.25">
      <c r="A777" s="4">
        <v>773</v>
      </c>
      <c r="B777" s="3">
        <v>43322</v>
      </c>
      <c r="C777" s="4" t="s">
        <v>12</v>
      </c>
      <c r="D777" s="4" t="str">
        <f t="shared" si="72"/>
        <v>Toko Nofri</v>
      </c>
      <c r="E777" s="4" t="s">
        <v>23</v>
      </c>
      <c r="F777" s="4" t="str">
        <f>VLOOKUP(E777,$O$12:Q787,2,0)</f>
        <v>Pipa 10 Meter</v>
      </c>
      <c r="G777" s="11">
        <v>1192</v>
      </c>
      <c r="H777" s="6">
        <f>VLOOKUP(E777,$O$12:Q787,3,0)</f>
        <v>185000</v>
      </c>
      <c r="I777" s="6">
        <f t="shared" si="73"/>
        <v>220520000</v>
      </c>
      <c r="J777" s="12">
        <f t="shared" si="74"/>
        <v>44104000</v>
      </c>
      <c r="K777" s="6">
        <f t="shared" si="75"/>
        <v>176416000</v>
      </c>
      <c r="L777" s="6" t="str">
        <f t="shared" si="76"/>
        <v>Penjualan Massal</v>
      </c>
      <c r="M777" s="6" t="str">
        <f t="shared" si="77"/>
        <v>Truk</v>
      </c>
    </row>
    <row r="778" spans="1:13" x14ac:dyDescent="0.25">
      <c r="A778" s="4">
        <v>774</v>
      </c>
      <c r="B778" s="3">
        <v>43322</v>
      </c>
      <c r="C778" s="4" t="s">
        <v>16</v>
      </c>
      <c r="D778" s="4" t="str">
        <f t="shared" si="72"/>
        <v>Toko Anton</v>
      </c>
      <c r="E778" s="4" t="s">
        <v>23</v>
      </c>
      <c r="F778" s="4" t="str">
        <f>VLOOKUP(E778,$O$12:Q788,2,0)</f>
        <v>Pipa 10 Meter</v>
      </c>
      <c r="G778" s="11">
        <v>1233</v>
      </c>
      <c r="H778" s="6">
        <f>VLOOKUP(E778,$O$12:Q788,3,0)</f>
        <v>185000</v>
      </c>
      <c r="I778" s="6">
        <f t="shared" si="73"/>
        <v>228105000</v>
      </c>
      <c r="J778" s="12">
        <f t="shared" si="74"/>
        <v>45621000</v>
      </c>
      <c r="K778" s="6">
        <f t="shared" si="75"/>
        <v>182484000</v>
      </c>
      <c r="L778" s="6" t="str">
        <f t="shared" si="76"/>
        <v>Penjualan Massal</v>
      </c>
      <c r="M778" s="6" t="str">
        <f t="shared" si="77"/>
        <v>Truk</v>
      </c>
    </row>
    <row r="779" spans="1:13" x14ac:dyDescent="0.25">
      <c r="A779" s="4">
        <v>775</v>
      </c>
      <c r="B779" s="3">
        <v>43322</v>
      </c>
      <c r="C779" s="4" t="s">
        <v>12</v>
      </c>
      <c r="D779" s="4" t="str">
        <f t="shared" si="72"/>
        <v>Toko Nofri</v>
      </c>
      <c r="E779" s="4" t="s">
        <v>23</v>
      </c>
      <c r="F779" s="4" t="str">
        <f>VLOOKUP(E779,$O$12:Q789,2,0)</f>
        <v>Pipa 10 Meter</v>
      </c>
      <c r="G779" s="11">
        <v>297</v>
      </c>
      <c r="H779" s="6">
        <f>VLOOKUP(E779,$O$12:Q789,3,0)</f>
        <v>185000</v>
      </c>
      <c r="I779" s="6">
        <f t="shared" si="73"/>
        <v>54945000</v>
      </c>
      <c r="J779" s="12">
        <f t="shared" si="74"/>
        <v>5494500</v>
      </c>
      <c r="K779" s="6">
        <f t="shared" si="75"/>
        <v>49450500</v>
      </c>
      <c r="L779" s="6" t="str">
        <f t="shared" si="76"/>
        <v>Penjualan Besar</v>
      </c>
      <c r="M779" s="6" t="str">
        <f t="shared" si="77"/>
        <v>Truk Kecil</v>
      </c>
    </row>
    <row r="780" spans="1:13" x14ac:dyDescent="0.25">
      <c r="A780" s="4">
        <v>776</v>
      </c>
      <c r="B780" s="3">
        <v>43322</v>
      </c>
      <c r="C780" s="4" t="s">
        <v>13</v>
      </c>
      <c r="D780" s="4" t="str">
        <f t="shared" si="72"/>
        <v>Toko Central</v>
      </c>
      <c r="E780" s="4" t="s">
        <v>20</v>
      </c>
      <c r="F780" s="4" t="str">
        <f>VLOOKUP(E780,$O$12:Q790,2,0)</f>
        <v>Besi 5 Meter</v>
      </c>
      <c r="G780" s="11">
        <v>1906</v>
      </c>
      <c r="H780" s="6">
        <f>VLOOKUP(E780,$O$12:Q790,3,0)</f>
        <v>200000</v>
      </c>
      <c r="I780" s="6">
        <f t="shared" si="73"/>
        <v>381200000</v>
      </c>
      <c r="J780" s="12">
        <f t="shared" si="74"/>
        <v>76240000</v>
      </c>
      <c r="K780" s="6">
        <f t="shared" si="75"/>
        <v>304960000</v>
      </c>
      <c r="L780" s="6" t="str">
        <f t="shared" si="76"/>
        <v>Penjualan Massal</v>
      </c>
      <c r="M780" s="6" t="str">
        <f t="shared" si="77"/>
        <v>Truk</v>
      </c>
    </row>
    <row r="781" spans="1:13" x14ac:dyDescent="0.25">
      <c r="A781" s="4">
        <v>777</v>
      </c>
      <c r="B781" s="3">
        <v>43322</v>
      </c>
      <c r="C781" s="4" t="s">
        <v>16</v>
      </c>
      <c r="D781" s="4" t="str">
        <f t="shared" si="72"/>
        <v>Toko Anton</v>
      </c>
      <c r="E781" s="4" t="s">
        <v>20</v>
      </c>
      <c r="F781" s="4" t="str">
        <f>VLOOKUP(E781,$O$12:Q791,2,0)</f>
        <v>Besi 5 Meter</v>
      </c>
      <c r="G781" s="11">
        <v>69</v>
      </c>
      <c r="H781" s="6">
        <f>VLOOKUP(E781,$O$12:Q791,3,0)</f>
        <v>200000</v>
      </c>
      <c r="I781" s="6">
        <f t="shared" si="73"/>
        <v>13800000</v>
      </c>
      <c r="J781" s="12">
        <f t="shared" si="74"/>
        <v>0</v>
      </c>
      <c r="K781" s="6">
        <f t="shared" si="75"/>
        <v>13800000</v>
      </c>
      <c r="L781" s="6" t="str">
        <f t="shared" si="76"/>
        <v>Penjualan Biasa</v>
      </c>
      <c r="M781" s="6" t="str">
        <f t="shared" si="77"/>
        <v>Mobil Biasa</v>
      </c>
    </row>
    <row r="782" spans="1:13" x14ac:dyDescent="0.25">
      <c r="A782" s="4">
        <v>778</v>
      </c>
      <c r="B782" s="3">
        <v>43322</v>
      </c>
      <c r="C782" s="4" t="s">
        <v>12</v>
      </c>
      <c r="D782" s="4" t="str">
        <f t="shared" si="72"/>
        <v>Toko Nofri</v>
      </c>
      <c r="E782" s="4" t="s">
        <v>20</v>
      </c>
      <c r="F782" s="4" t="str">
        <f>VLOOKUP(E782,$O$12:Q792,2,0)</f>
        <v>Besi 5 Meter</v>
      </c>
      <c r="G782" s="11">
        <v>283</v>
      </c>
      <c r="H782" s="6">
        <f>VLOOKUP(E782,$O$12:Q792,3,0)</f>
        <v>200000</v>
      </c>
      <c r="I782" s="6">
        <f t="shared" si="73"/>
        <v>56600000</v>
      </c>
      <c r="J782" s="12">
        <f t="shared" si="74"/>
        <v>5660000</v>
      </c>
      <c r="K782" s="6">
        <f t="shared" si="75"/>
        <v>50940000</v>
      </c>
      <c r="L782" s="6" t="str">
        <f t="shared" si="76"/>
        <v>Penjualan Besar</v>
      </c>
      <c r="M782" s="6" t="str">
        <f t="shared" si="77"/>
        <v>Truk Kecil</v>
      </c>
    </row>
    <row r="783" spans="1:13" x14ac:dyDescent="0.25">
      <c r="A783" s="4">
        <v>779</v>
      </c>
      <c r="B783" s="3">
        <v>43322</v>
      </c>
      <c r="C783" s="4" t="s">
        <v>12</v>
      </c>
      <c r="D783" s="4" t="str">
        <f t="shared" si="72"/>
        <v>Toko Nofri</v>
      </c>
      <c r="E783" s="4" t="s">
        <v>22</v>
      </c>
      <c r="F783" s="4" t="str">
        <f>VLOOKUP(E783,$O$12:Q793,2,0)</f>
        <v>Pipa 5 Meter</v>
      </c>
      <c r="G783" s="11">
        <v>518</v>
      </c>
      <c r="H783" s="6">
        <f>VLOOKUP(E783,$O$12:Q793,3,0)</f>
        <v>100000</v>
      </c>
      <c r="I783" s="6">
        <f t="shared" si="73"/>
        <v>51800000</v>
      </c>
      <c r="J783" s="12">
        <f t="shared" si="74"/>
        <v>10360000</v>
      </c>
      <c r="K783" s="6">
        <f t="shared" si="75"/>
        <v>41440000</v>
      </c>
      <c r="L783" s="6" t="str">
        <f t="shared" si="76"/>
        <v>Penjualan Massal</v>
      </c>
      <c r="M783" s="6" t="str">
        <f t="shared" si="77"/>
        <v>Truk</v>
      </c>
    </row>
    <row r="784" spans="1:13" x14ac:dyDescent="0.25">
      <c r="A784" s="4">
        <v>780</v>
      </c>
      <c r="B784" s="3">
        <v>43322</v>
      </c>
      <c r="C784" s="4" t="s">
        <v>16</v>
      </c>
      <c r="D784" s="4" t="str">
        <f t="shared" si="72"/>
        <v>Toko Anton</v>
      </c>
      <c r="E784" s="4" t="s">
        <v>20</v>
      </c>
      <c r="F784" s="4" t="str">
        <f>VLOOKUP(E784,$O$12:Q794,2,0)</f>
        <v>Besi 5 Meter</v>
      </c>
      <c r="G784" s="11">
        <v>508</v>
      </c>
      <c r="H784" s="6">
        <f>VLOOKUP(E784,$O$12:Q794,3,0)</f>
        <v>200000</v>
      </c>
      <c r="I784" s="6">
        <f t="shared" si="73"/>
        <v>101600000</v>
      </c>
      <c r="J784" s="12">
        <f t="shared" si="74"/>
        <v>20320000</v>
      </c>
      <c r="K784" s="6">
        <f t="shared" si="75"/>
        <v>81280000</v>
      </c>
      <c r="L784" s="6" t="str">
        <f t="shared" si="76"/>
        <v>Penjualan Massal</v>
      </c>
      <c r="M784" s="6" t="str">
        <f t="shared" si="77"/>
        <v>Truk</v>
      </c>
    </row>
    <row r="785" spans="1:13" x14ac:dyDescent="0.25">
      <c r="A785" s="4">
        <v>781</v>
      </c>
      <c r="B785" s="3">
        <v>43322</v>
      </c>
      <c r="C785" s="4" t="s">
        <v>12</v>
      </c>
      <c r="D785" s="4" t="str">
        <f t="shared" si="72"/>
        <v>Toko Nofri</v>
      </c>
      <c r="E785" s="4" t="s">
        <v>23</v>
      </c>
      <c r="F785" s="4" t="str">
        <f>VLOOKUP(E785,$O$12:Q795,2,0)</f>
        <v>Pipa 10 Meter</v>
      </c>
      <c r="G785" s="11">
        <v>344</v>
      </c>
      <c r="H785" s="6">
        <f>VLOOKUP(E785,$O$12:Q795,3,0)</f>
        <v>185000</v>
      </c>
      <c r="I785" s="6">
        <f t="shared" si="73"/>
        <v>63640000</v>
      </c>
      <c r="J785" s="12">
        <f t="shared" si="74"/>
        <v>6364000</v>
      </c>
      <c r="K785" s="6">
        <f t="shared" si="75"/>
        <v>57276000</v>
      </c>
      <c r="L785" s="6" t="str">
        <f t="shared" si="76"/>
        <v>Penjualan Massal</v>
      </c>
      <c r="M785" s="6" t="str">
        <f t="shared" si="77"/>
        <v>Truk</v>
      </c>
    </row>
    <row r="786" spans="1:13" x14ac:dyDescent="0.25">
      <c r="A786" s="4">
        <v>782</v>
      </c>
      <c r="B786" s="3">
        <v>43322</v>
      </c>
      <c r="C786" s="4" t="s">
        <v>13</v>
      </c>
      <c r="D786" s="4" t="str">
        <f t="shared" si="72"/>
        <v>Toko Central</v>
      </c>
      <c r="E786" s="4" t="s">
        <v>22</v>
      </c>
      <c r="F786" s="4" t="str">
        <f>VLOOKUP(E786,$O$12:Q796,2,0)</f>
        <v>Pipa 5 Meter</v>
      </c>
      <c r="G786" s="11">
        <v>499</v>
      </c>
      <c r="H786" s="6">
        <f>VLOOKUP(E786,$O$12:Q796,3,0)</f>
        <v>100000</v>
      </c>
      <c r="I786" s="6">
        <f t="shared" si="73"/>
        <v>49900000</v>
      </c>
      <c r="J786" s="12">
        <f t="shared" si="74"/>
        <v>4990000</v>
      </c>
      <c r="K786" s="6">
        <f t="shared" si="75"/>
        <v>44910000</v>
      </c>
      <c r="L786" s="6" t="str">
        <f t="shared" si="76"/>
        <v>Penjualan Massal</v>
      </c>
      <c r="M786" s="6" t="str">
        <f t="shared" si="77"/>
        <v>Truk</v>
      </c>
    </row>
    <row r="787" spans="1:13" x14ac:dyDescent="0.25">
      <c r="A787" s="4">
        <v>783</v>
      </c>
      <c r="B787" s="3">
        <v>43322</v>
      </c>
      <c r="C787" s="4" t="s">
        <v>12</v>
      </c>
      <c r="D787" s="4" t="str">
        <f t="shared" si="72"/>
        <v>Toko Nofri</v>
      </c>
      <c r="E787" s="4" t="s">
        <v>22</v>
      </c>
      <c r="F787" s="4" t="str">
        <f>VLOOKUP(E787,$O$12:Q797,2,0)</f>
        <v>Pipa 5 Meter</v>
      </c>
      <c r="G787" s="11">
        <v>624</v>
      </c>
      <c r="H787" s="6">
        <f>VLOOKUP(E787,$O$12:Q797,3,0)</f>
        <v>100000</v>
      </c>
      <c r="I787" s="6">
        <f t="shared" si="73"/>
        <v>62400000</v>
      </c>
      <c r="J787" s="12">
        <f t="shared" si="74"/>
        <v>12480000</v>
      </c>
      <c r="K787" s="6">
        <f t="shared" si="75"/>
        <v>49920000</v>
      </c>
      <c r="L787" s="6" t="str">
        <f t="shared" si="76"/>
        <v>Penjualan Massal</v>
      </c>
      <c r="M787" s="6" t="str">
        <f t="shared" si="77"/>
        <v>Truk</v>
      </c>
    </row>
    <row r="788" spans="1:13" x14ac:dyDescent="0.25">
      <c r="A788" s="4">
        <v>784</v>
      </c>
      <c r="B788" s="3">
        <v>43322</v>
      </c>
      <c r="C788" s="4" t="s">
        <v>16</v>
      </c>
      <c r="D788" s="4" t="str">
        <f t="shared" si="72"/>
        <v>Toko Anton</v>
      </c>
      <c r="E788" s="4" t="s">
        <v>23</v>
      </c>
      <c r="F788" s="4" t="str">
        <f>VLOOKUP(E788,$O$12:Q798,2,0)</f>
        <v>Pipa 10 Meter</v>
      </c>
      <c r="G788" s="11">
        <v>1884</v>
      </c>
      <c r="H788" s="6">
        <f>VLOOKUP(E788,$O$12:Q798,3,0)</f>
        <v>185000</v>
      </c>
      <c r="I788" s="6">
        <f t="shared" si="73"/>
        <v>348540000</v>
      </c>
      <c r="J788" s="12">
        <f t="shared" si="74"/>
        <v>69708000</v>
      </c>
      <c r="K788" s="6">
        <f t="shared" si="75"/>
        <v>278832000</v>
      </c>
      <c r="L788" s="6" t="str">
        <f t="shared" si="76"/>
        <v>Penjualan Massal</v>
      </c>
      <c r="M788" s="6" t="str">
        <f t="shared" si="77"/>
        <v>Truk</v>
      </c>
    </row>
    <row r="789" spans="1:13" x14ac:dyDescent="0.25">
      <c r="A789" s="4">
        <v>785</v>
      </c>
      <c r="B789" s="3">
        <v>43322</v>
      </c>
      <c r="C789" s="4" t="s">
        <v>13</v>
      </c>
      <c r="D789" s="4" t="str">
        <f t="shared" si="72"/>
        <v>Toko Central</v>
      </c>
      <c r="E789" s="4" t="s">
        <v>22</v>
      </c>
      <c r="F789" s="4" t="str">
        <f>VLOOKUP(E789,$O$12:Q799,2,0)</f>
        <v>Pipa 5 Meter</v>
      </c>
      <c r="G789" s="11">
        <v>1242</v>
      </c>
      <c r="H789" s="6">
        <f>VLOOKUP(E789,$O$12:Q799,3,0)</f>
        <v>100000</v>
      </c>
      <c r="I789" s="6">
        <f t="shared" si="73"/>
        <v>124200000</v>
      </c>
      <c r="J789" s="12">
        <f t="shared" si="74"/>
        <v>24840000</v>
      </c>
      <c r="K789" s="6">
        <f t="shared" si="75"/>
        <v>99360000</v>
      </c>
      <c r="L789" s="6" t="str">
        <f t="shared" si="76"/>
        <v>Penjualan Massal</v>
      </c>
      <c r="M789" s="6" t="str">
        <f t="shared" si="77"/>
        <v>Truk</v>
      </c>
    </row>
    <row r="790" spans="1:13" x14ac:dyDescent="0.25">
      <c r="A790" s="4">
        <v>786</v>
      </c>
      <c r="B790" s="3">
        <v>43322</v>
      </c>
      <c r="C790" s="4" t="s">
        <v>13</v>
      </c>
      <c r="D790" s="4" t="str">
        <f t="shared" si="72"/>
        <v>Toko Central</v>
      </c>
      <c r="E790" s="4" t="s">
        <v>22</v>
      </c>
      <c r="F790" s="4" t="str">
        <f>VLOOKUP(E790,$O$12:Q800,2,0)</f>
        <v>Pipa 5 Meter</v>
      </c>
      <c r="G790" s="11">
        <v>1499</v>
      </c>
      <c r="H790" s="6">
        <f>VLOOKUP(E790,$O$12:Q800,3,0)</f>
        <v>100000</v>
      </c>
      <c r="I790" s="6">
        <f t="shared" si="73"/>
        <v>149900000</v>
      </c>
      <c r="J790" s="12">
        <f t="shared" si="74"/>
        <v>29980000</v>
      </c>
      <c r="K790" s="6">
        <f t="shared" si="75"/>
        <v>119920000</v>
      </c>
      <c r="L790" s="6" t="str">
        <f t="shared" si="76"/>
        <v>Penjualan Massal</v>
      </c>
      <c r="M790" s="6" t="str">
        <f t="shared" si="77"/>
        <v>Truk</v>
      </c>
    </row>
    <row r="791" spans="1:13" x14ac:dyDescent="0.25">
      <c r="A791" s="4">
        <v>787</v>
      </c>
      <c r="B791" s="3">
        <v>43322</v>
      </c>
      <c r="C791" s="4" t="s">
        <v>16</v>
      </c>
      <c r="D791" s="4" t="str">
        <f t="shared" si="72"/>
        <v>Toko Anton</v>
      </c>
      <c r="E791" s="4" t="s">
        <v>21</v>
      </c>
      <c r="F791" s="4" t="str">
        <f>VLOOKUP(E791,$O$12:Q801,2,0)</f>
        <v>Besi 10 Meter</v>
      </c>
      <c r="G791" s="11">
        <v>1014</v>
      </c>
      <c r="H791" s="6">
        <f>VLOOKUP(E791,$O$12:Q801,3,0)</f>
        <v>375000</v>
      </c>
      <c r="I791" s="6">
        <f t="shared" si="73"/>
        <v>380250000</v>
      </c>
      <c r="J791" s="12">
        <f t="shared" si="74"/>
        <v>76050000</v>
      </c>
      <c r="K791" s="6">
        <f t="shared" si="75"/>
        <v>304200000</v>
      </c>
      <c r="L791" s="6" t="str">
        <f t="shared" si="76"/>
        <v>Penjualan Massal</v>
      </c>
      <c r="M791" s="6" t="str">
        <f t="shared" si="77"/>
        <v>Truk</v>
      </c>
    </row>
    <row r="792" spans="1:13" x14ac:dyDescent="0.25">
      <c r="A792" s="4">
        <v>788</v>
      </c>
      <c r="B792" s="3">
        <v>43322</v>
      </c>
      <c r="C792" s="4" t="s">
        <v>12</v>
      </c>
      <c r="D792" s="4" t="str">
        <f t="shared" si="72"/>
        <v>Toko Nofri</v>
      </c>
      <c r="E792" s="4" t="s">
        <v>21</v>
      </c>
      <c r="F792" s="4" t="str">
        <f>VLOOKUP(E792,$O$12:Q802,2,0)</f>
        <v>Besi 10 Meter</v>
      </c>
      <c r="G792" s="11">
        <v>178</v>
      </c>
      <c r="H792" s="6">
        <f>VLOOKUP(E792,$O$12:Q802,3,0)</f>
        <v>375000</v>
      </c>
      <c r="I792" s="6">
        <f t="shared" si="73"/>
        <v>66750000</v>
      </c>
      <c r="J792" s="12">
        <f t="shared" si="74"/>
        <v>0</v>
      </c>
      <c r="K792" s="6">
        <f t="shared" si="75"/>
        <v>66750000</v>
      </c>
      <c r="L792" s="6" t="str">
        <f t="shared" si="76"/>
        <v>Penjualan Biasa</v>
      </c>
      <c r="M792" s="6" t="str">
        <f t="shared" si="77"/>
        <v>Mobil Biasa</v>
      </c>
    </row>
    <row r="793" spans="1:13" x14ac:dyDescent="0.25">
      <c r="A793" s="4">
        <v>789</v>
      </c>
      <c r="B793" s="3">
        <v>43322</v>
      </c>
      <c r="C793" s="4" t="s">
        <v>16</v>
      </c>
      <c r="D793" s="4" t="str">
        <f t="shared" si="72"/>
        <v>Toko Anton</v>
      </c>
      <c r="E793" s="4" t="s">
        <v>23</v>
      </c>
      <c r="F793" s="4" t="str">
        <f>VLOOKUP(E793,$O$12:Q803,2,0)</f>
        <v>Pipa 10 Meter</v>
      </c>
      <c r="G793" s="11">
        <v>1521</v>
      </c>
      <c r="H793" s="6">
        <f>VLOOKUP(E793,$O$12:Q803,3,0)</f>
        <v>185000</v>
      </c>
      <c r="I793" s="6">
        <f t="shared" si="73"/>
        <v>281385000</v>
      </c>
      <c r="J793" s="12">
        <f t="shared" si="74"/>
        <v>56277000</v>
      </c>
      <c r="K793" s="6">
        <f t="shared" si="75"/>
        <v>225108000</v>
      </c>
      <c r="L793" s="6" t="str">
        <f t="shared" si="76"/>
        <v>Penjualan Massal</v>
      </c>
      <c r="M793" s="6" t="str">
        <f t="shared" si="77"/>
        <v>Truk</v>
      </c>
    </row>
    <row r="794" spans="1:13" x14ac:dyDescent="0.25">
      <c r="A794" s="4">
        <v>790</v>
      </c>
      <c r="B794" s="3">
        <v>43322</v>
      </c>
      <c r="C794" s="4" t="s">
        <v>12</v>
      </c>
      <c r="D794" s="4" t="str">
        <f t="shared" si="72"/>
        <v>Toko Nofri</v>
      </c>
      <c r="E794" s="4" t="s">
        <v>20</v>
      </c>
      <c r="F794" s="4" t="str">
        <f>VLOOKUP(E794,$O$12:Q804,2,0)</f>
        <v>Besi 5 Meter</v>
      </c>
      <c r="G794" s="11">
        <v>1178</v>
      </c>
      <c r="H794" s="6">
        <f>VLOOKUP(E794,$O$12:Q804,3,0)</f>
        <v>200000</v>
      </c>
      <c r="I794" s="6">
        <f t="shared" si="73"/>
        <v>235600000</v>
      </c>
      <c r="J794" s="12">
        <f t="shared" si="74"/>
        <v>47120000</v>
      </c>
      <c r="K794" s="6">
        <f t="shared" si="75"/>
        <v>188480000</v>
      </c>
      <c r="L794" s="6" t="str">
        <f t="shared" si="76"/>
        <v>Penjualan Massal</v>
      </c>
      <c r="M794" s="6" t="str">
        <f t="shared" si="77"/>
        <v>Truk</v>
      </c>
    </row>
    <row r="795" spans="1:13" x14ac:dyDescent="0.25">
      <c r="A795" s="4">
        <v>791</v>
      </c>
      <c r="B795" s="3">
        <v>43322</v>
      </c>
      <c r="C795" s="4" t="s">
        <v>13</v>
      </c>
      <c r="D795" s="4" t="str">
        <f t="shared" si="72"/>
        <v>Toko Central</v>
      </c>
      <c r="E795" s="4" t="s">
        <v>22</v>
      </c>
      <c r="F795" s="4" t="str">
        <f>VLOOKUP(E795,$O$12:Q805,2,0)</f>
        <v>Pipa 5 Meter</v>
      </c>
      <c r="G795" s="11">
        <v>1211</v>
      </c>
      <c r="H795" s="6">
        <f>VLOOKUP(E795,$O$12:Q805,3,0)</f>
        <v>100000</v>
      </c>
      <c r="I795" s="6">
        <f t="shared" si="73"/>
        <v>121100000</v>
      </c>
      <c r="J795" s="12">
        <f t="shared" si="74"/>
        <v>24220000</v>
      </c>
      <c r="K795" s="6">
        <f t="shared" si="75"/>
        <v>96880000</v>
      </c>
      <c r="L795" s="6" t="str">
        <f t="shared" si="76"/>
        <v>Penjualan Massal</v>
      </c>
      <c r="M795" s="6" t="str">
        <f t="shared" si="77"/>
        <v>Truk</v>
      </c>
    </row>
    <row r="796" spans="1:13" x14ac:dyDescent="0.25">
      <c r="A796" s="4">
        <v>792</v>
      </c>
      <c r="B796" s="3">
        <v>43322</v>
      </c>
      <c r="C796" s="4" t="s">
        <v>16</v>
      </c>
      <c r="D796" s="4" t="str">
        <f t="shared" si="72"/>
        <v>Toko Anton</v>
      </c>
      <c r="E796" s="4" t="s">
        <v>20</v>
      </c>
      <c r="F796" s="4" t="str">
        <f>VLOOKUP(E796,$O$12:Q806,2,0)</f>
        <v>Besi 5 Meter</v>
      </c>
      <c r="G796" s="11">
        <v>944</v>
      </c>
      <c r="H796" s="6">
        <f>VLOOKUP(E796,$O$12:Q806,3,0)</f>
        <v>200000</v>
      </c>
      <c r="I796" s="6">
        <f t="shared" si="73"/>
        <v>188800000</v>
      </c>
      <c r="J796" s="12">
        <f t="shared" si="74"/>
        <v>37760000</v>
      </c>
      <c r="K796" s="6">
        <f t="shared" si="75"/>
        <v>151040000</v>
      </c>
      <c r="L796" s="6" t="str">
        <f t="shared" si="76"/>
        <v>Penjualan Massal</v>
      </c>
      <c r="M796" s="6" t="str">
        <f t="shared" si="77"/>
        <v>Truk</v>
      </c>
    </row>
    <row r="797" spans="1:13" x14ac:dyDescent="0.25">
      <c r="A797" s="4">
        <v>793</v>
      </c>
      <c r="B797" s="3">
        <v>43322</v>
      </c>
      <c r="C797" s="4" t="s">
        <v>12</v>
      </c>
      <c r="D797" s="4" t="str">
        <f t="shared" si="72"/>
        <v>Toko Nofri</v>
      </c>
      <c r="E797" s="4" t="s">
        <v>21</v>
      </c>
      <c r="F797" s="4" t="str">
        <f>VLOOKUP(E797,$O$12:Q807,2,0)</f>
        <v>Besi 10 Meter</v>
      </c>
      <c r="G797" s="11">
        <v>870</v>
      </c>
      <c r="H797" s="6">
        <f>VLOOKUP(E797,$O$12:Q807,3,0)</f>
        <v>375000</v>
      </c>
      <c r="I797" s="6">
        <f t="shared" si="73"/>
        <v>326250000</v>
      </c>
      <c r="J797" s="12">
        <f t="shared" si="74"/>
        <v>65250000</v>
      </c>
      <c r="K797" s="6">
        <f t="shared" si="75"/>
        <v>261000000</v>
      </c>
      <c r="L797" s="6" t="str">
        <f t="shared" si="76"/>
        <v>Penjualan Massal</v>
      </c>
      <c r="M797" s="6" t="str">
        <f t="shared" si="77"/>
        <v>Truk</v>
      </c>
    </row>
    <row r="798" spans="1:13" x14ac:dyDescent="0.25">
      <c r="A798" s="4">
        <v>794</v>
      </c>
      <c r="B798" s="3">
        <v>43322</v>
      </c>
      <c r="C798" s="4" t="s">
        <v>12</v>
      </c>
      <c r="D798" s="4" t="str">
        <f t="shared" si="72"/>
        <v>Toko Nofri</v>
      </c>
      <c r="E798" s="4" t="s">
        <v>22</v>
      </c>
      <c r="F798" s="4" t="str">
        <f>VLOOKUP(E798,$O$12:Q808,2,0)</f>
        <v>Pipa 5 Meter</v>
      </c>
      <c r="G798" s="11">
        <v>1212</v>
      </c>
      <c r="H798" s="6">
        <f>VLOOKUP(E798,$O$12:Q808,3,0)</f>
        <v>100000</v>
      </c>
      <c r="I798" s="6">
        <f t="shared" si="73"/>
        <v>121200000</v>
      </c>
      <c r="J798" s="12">
        <f t="shared" si="74"/>
        <v>24240000</v>
      </c>
      <c r="K798" s="6">
        <f t="shared" si="75"/>
        <v>96960000</v>
      </c>
      <c r="L798" s="6" t="str">
        <f t="shared" si="76"/>
        <v>Penjualan Massal</v>
      </c>
      <c r="M798" s="6" t="str">
        <f t="shared" si="77"/>
        <v>Truk</v>
      </c>
    </row>
    <row r="799" spans="1:13" x14ac:dyDescent="0.25">
      <c r="A799" s="4">
        <v>795</v>
      </c>
      <c r="B799" s="3">
        <v>43322</v>
      </c>
      <c r="C799" s="4" t="s">
        <v>16</v>
      </c>
      <c r="D799" s="4" t="str">
        <f t="shared" si="72"/>
        <v>Toko Anton</v>
      </c>
      <c r="E799" s="4" t="s">
        <v>20</v>
      </c>
      <c r="F799" s="4" t="str">
        <f>VLOOKUP(E799,$O$12:Q809,2,0)</f>
        <v>Besi 5 Meter</v>
      </c>
      <c r="G799" s="11">
        <v>29</v>
      </c>
      <c r="H799" s="6">
        <f>VLOOKUP(E799,$O$12:Q809,3,0)</f>
        <v>200000</v>
      </c>
      <c r="I799" s="6">
        <f t="shared" si="73"/>
        <v>5800000</v>
      </c>
      <c r="J799" s="12">
        <f t="shared" si="74"/>
        <v>0</v>
      </c>
      <c r="K799" s="6">
        <f t="shared" si="75"/>
        <v>5800000</v>
      </c>
      <c r="L799" s="6" t="str">
        <f t="shared" si="76"/>
        <v>Penjualan Biasa</v>
      </c>
      <c r="M799" s="6" t="str">
        <f t="shared" si="77"/>
        <v>Mobil Biasa</v>
      </c>
    </row>
    <row r="800" spans="1:13" x14ac:dyDescent="0.25">
      <c r="A800" s="4">
        <v>796</v>
      </c>
      <c r="B800" s="3">
        <v>43322</v>
      </c>
      <c r="C800" s="4" t="s">
        <v>12</v>
      </c>
      <c r="D800" s="4" t="str">
        <f t="shared" si="72"/>
        <v>Toko Nofri</v>
      </c>
      <c r="E800" s="4" t="s">
        <v>20</v>
      </c>
      <c r="F800" s="4" t="str">
        <f>VLOOKUP(E800,$O$12:Q810,2,0)</f>
        <v>Besi 5 Meter</v>
      </c>
      <c r="G800" s="11">
        <v>1792</v>
      </c>
      <c r="H800" s="6">
        <f>VLOOKUP(E800,$O$12:Q810,3,0)</f>
        <v>200000</v>
      </c>
      <c r="I800" s="6">
        <f t="shared" si="73"/>
        <v>358400000</v>
      </c>
      <c r="J800" s="12">
        <f t="shared" si="74"/>
        <v>71680000</v>
      </c>
      <c r="K800" s="6">
        <f t="shared" si="75"/>
        <v>286720000</v>
      </c>
      <c r="L800" s="6" t="str">
        <f t="shared" si="76"/>
        <v>Penjualan Massal</v>
      </c>
      <c r="M800" s="6" t="str">
        <f t="shared" si="77"/>
        <v>Truk</v>
      </c>
    </row>
    <row r="801" spans="1:13" x14ac:dyDescent="0.25">
      <c r="A801" s="4">
        <v>797</v>
      </c>
      <c r="B801" s="3">
        <v>43322</v>
      </c>
      <c r="C801" s="4" t="s">
        <v>13</v>
      </c>
      <c r="D801" s="4" t="str">
        <f t="shared" si="72"/>
        <v>Toko Central</v>
      </c>
      <c r="E801" s="4" t="s">
        <v>22</v>
      </c>
      <c r="F801" s="4" t="str">
        <f>VLOOKUP(E801,$O$12:Q811,2,0)</f>
        <v>Pipa 5 Meter</v>
      </c>
      <c r="G801" s="11">
        <v>436</v>
      </c>
      <c r="H801" s="6">
        <f>VLOOKUP(E801,$O$12:Q811,3,0)</f>
        <v>100000</v>
      </c>
      <c r="I801" s="6">
        <f t="shared" si="73"/>
        <v>43600000</v>
      </c>
      <c r="J801" s="12">
        <f t="shared" si="74"/>
        <v>4360000</v>
      </c>
      <c r="K801" s="6">
        <f t="shared" si="75"/>
        <v>39240000</v>
      </c>
      <c r="L801" s="6" t="str">
        <f t="shared" si="76"/>
        <v>Penjualan Massal</v>
      </c>
      <c r="M801" s="6" t="str">
        <f t="shared" si="77"/>
        <v>Truk</v>
      </c>
    </row>
    <row r="802" spans="1:13" x14ac:dyDescent="0.25">
      <c r="A802" s="4">
        <v>798</v>
      </c>
      <c r="B802" s="3">
        <v>43322</v>
      </c>
      <c r="C802" s="4" t="s">
        <v>12</v>
      </c>
      <c r="D802" s="4" t="str">
        <f t="shared" si="72"/>
        <v>Toko Nofri</v>
      </c>
      <c r="E802" s="4" t="s">
        <v>23</v>
      </c>
      <c r="F802" s="4" t="str">
        <f>VLOOKUP(E802,$O$12:Q812,2,0)</f>
        <v>Pipa 10 Meter</v>
      </c>
      <c r="G802" s="11">
        <v>977</v>
      </c>
      <c r="H802" s="6">
        <f>VLOOKUP(E802,$O$12:Q812,3,0)</f>
        <v>185000</v>
      </c>
      <c r="I802" s="6">
        <f t="shared" si="73"/>
        <v>180745000</v>
      </c>
      <c r="J802" s="12">
        <f t="shared" si="74"/>
        <v>36149000</v>
      </c>
      <c r="K802" s="6">
        <f t="shared" si="75"/>
        <v>144596000</v>
      </c>
      <c r="L802" s="6" t="str">
        <f t="shared" si="76"/>
        <v>Penjualan Massal</v>
      </c>
      <c r="M802" s="6" t="str">
        <f t="shared" si="77"/>
        <v>Truk</v>
      </c>
    </row>
    <row r="803" spans="1:13" x14ac:dyDescent="0.25">
      <c r="A803" s="4">
        <v>799</v>
      </c>
      <c r="B803" s="3">
        <v>43322</v>
      </c>
      <c r="C803" s="4" t="s">
        <v>16</v>
      </c>
      <c r="D803" s="4" t="str">
        <f t="shared" si="72"/>
        <v>Toko Anton</v>
      </c>
      <c r="E803" s="4" t="s">
        <v>20</v>
      </c>
      <c r="F803" s="4" t="str">
        <f>VLOOKUP(E803,$O$12:Q813,2,0)</f>
        <v>Besi 5 Meter</v>
      </c>
      <c r="G803" s="11">
        <v>345</v>
      </c>
      <c r="H803" s="6">
        <f>VLOOKUP(E803,$O$12:Q813,3,0)</f>
        <v>200000</v>
      </c>
      <c r="I803" s="6">
        <f t="shared" si="73"/>
        <v>69000000</v>
      </c>
      <c r="J803" s="12">
        <f t="shared" si="74"/>
        <v>6900000</v>
      </c>
      <c r="K803" s="6">
        <f t="shared" si="75"/>
        <v>62100000</v>
      </c>
      <c r="L803" s="6" t="str">
        <f t="shared" si="76"/>
        <v>Penjualan Massal</v>
      </c>
      <c r="M803" s="6" t="str">
        <f t="shared" si="77"/>
        <v>Truk</v>
      </c>
    </row>
    <row r="804" spans="1:13" x14ac:dyDescent="0.25">
      <c r="A804" s="4">
        <v>800</v>
      </c>
      <c r="B804" s="3">
        <v>43322</v>
      </c>
      <c r="C804" s="4" t="s">
        <v>13</v>
      </c>
      <c r="D804" s="4" t="str">
        <f t="shared" si="72"/>
        <v>Toko Central</v>
      </c>
      <c r="E804" s="4" t="s">
        <v>22</v>
      </c>
      <c r="F804" s="4" t="str">
        <f>VLOOKUP(E804,$O$12:Q814,2,0)</f>
        <v>Pipa 5 Meter</v>
      </c>
      <c r="G804" s="11">
        <v>1011</v>
      </c>
      <c r="H804" s="6">
        <f>VLOOKUP(E804,$O$12:Q814,3,0)</f>
        <v>100000</v>
      </c>
      <c r="I804" s="6">
        <f t="shared" si="73"/>
        <v>101100000</v>
      </c>
      <c r="J804" s="12">
        <f t="shared" si="74"/>
        <v>20220000</v>
      </c>
      <c r="K804" s="6">
        <f t="shared" si="75"/>
        <v>80880000</v>
      </c>
      <c r="L804" s="6" t="str">
        <f t="shared" si="76"/>
        <v>Penjualan Massal</v>
      </c>
      <c r="M804" s="6" t="str">
        <f t="shared" si="77"/>
        <v>Truk</v>
      </c>
    </row>
    <row r="805" spans="1:13" x14ac:dyDescent="0.25">
      <c r="A805" s="4">
        <v>801</v>
      </c>
      <c r="B805" s="3">
        <v>43322</v>
      </c>
      <c r="C805" s="4" t="s">
        <v>13</v>
      </c>
      <c r="D805" s="4" t="str">
        <f t="shared" si="72"/>
        <v>Toko Central</v>
      </c>
      <c r="E805" s="4" t="s">
        <v>22</v>
      </c>
      <c r="F805" s="4" t="str">
        <f>VLOOKUP(E805,$O$12:Q815,2,0)</f>
        <v>Pipa 5 Meter</v>
      </c>
      <c r="G805" s="11">
        <v>51</v>
      </c>
      <c r="H805" s="6">
        <f>VLOOKUP(E805,$O$12:Q815,3,0)</f>
        <v>100000</v>
      </c>
      <c r="I805" s="6">
        <f t="shared" si="73"/>
        <v>5100000</v>
      </c>
      <c r="J805" s="12">
        <f t="shared" si="74"/>
        <v>0</v>
      </c>
      <c r="K805" s="6">
        <f t="shared" si="75"/>
        <v>5100000</v>
      </c>
      <c r="L805" s="6" t="str">
        <f t="shared" si="76"/>
        <v>Penjualan Biasa</v>
      </c>
      <c r="M805" s="6" t="str">
        <f t="shared" si="77"/>
        <v>Mobil Biasa</v>
      </c>
    </row>
    <row r="806" spans="1:13" x14ac:dyDescent="0.25">
      <c r="A806" s="4">
        <v>802</v>
      </c>
      <c r="B806" s="3">
        <v>43322</v>
      </c>
      <c r="C806" s="4" t="s">
        <v>16</v>
      </c>
      <c r="D806" s="4" t="str">
        <f t="shared" si="72"/>
        <v>Toko Anton</v>
      </c>
      <c r="E806" s="4" t="s">
        <v>23</v>
      </c>
      <c r="F806" s="4" t="str">
        <f>VLOOKUP(E806,$O$12:Q816,2,0)</f>
        <v>Pipa 10 Meter</v>
      </c>
      <c r="G806" s="11">
        <v>1675</v>
      </c>
      <c r="H806" s="6">
        <f>VLOOKUP(E806,$O$12:Q816,3,0)</f>
        <v>185000</v>
      </c>
      <c r="I806" s="6">
        <f t="shared" si="73"/>
        <v>309875000</v>
      </c>
      <c r="J806" s="12">
        <f t="shared" si="74"/>
        <v>61975000</v>
      </c>
      <c r="K806" s="6">
        <f t="shared" si="75"/>
        <v>247900000</v>
      </c>
      <c r="L806" s="6" t="str">
        <f t="shared" si="76"/>
        <v>Penjualan Massal</v>
      </c>
      <c r="M806" s="6" t="str">
        <f t="shared" si="77"/>
        <v>Truk</v>
      </c>
    </row>
    <row r="807" spans="1:13" x14ac:dyDescent="0.25">
      <c r="A807" s="4">
        <v>803</v>
      </c>
      <c r="B807" s="3">
        <v>43322</v>
      </c>
      <c r="C807" s="4" t="s">
        <v>12</v>
      </c>
      <c r="D807" s="4" t="str">
        <f t="shared" si="72"/>
        <v>Toko Nofri</v>
      </c>
      <c r="E807" s="4" t="s">
        <v>23</v>
      </c>
      <c r="F807" s="4" t="str">
        <f>VLOOKUP(E807,$O$12:Q817,2,0)</f>
        <v>Pipa 10 Meter</v>
      </c>
      <c r="G807" s="11">
        <v>1538</v>
      </c>
      <c r="H807" s="6">
        <f>VLOOKUP(E807,$O$12:Q817,3,0)</f>
        <v>185000</v>
      </c>
      <c r="I807" s="6">
        <f t="shared" si="73"/>
        <v>284530000</v>
      </c>
      <c r="J807" s="12">
        <f t="shared" si="74"/>
        <v>56906000</v>
      </c>
      <c r="K807" s="6">
        <f t="shared" si="75"/>
        <v>227624000</v>
      </c>
      <c r="L807" s="6" t="str">
        <f t="shared" si="76"/>
        <v>Penjualan Massal</v>
      </c>
      <c r="M807" s="6" t="str">
        <f t="shared" si="77"/>
        <v>Truk</v>
      </c>
    </row>
    <row r="808" spans="1:13" x14ac:dyDescent="0.25">
      <c r="A808" s="4">
        <v>804</v>
      </c>
      <c r="B808" s="3">
        <v>43322</v>
      </c>
      <c r="C808" s="4" t="s">
        <v>16</v>
      </c>
      <c r="D808" s="4" t="str">
        <f t="shared" si="72"/>
        <v>Toko Anton</v>
      </c>
      <c r="E808" s="4" t="s">
        <v>21</v>
      </c>
      <c r="F808" s="4" t="str">
        <f>VLOOKUP(E808,$O$12:Q818,2,0)</f>
        <v>Besi 10 Meter</v>
      </c>
      <c r="G808" s="11">
        <v>1302</v>
      </c>
      <c r="H808" s="6">
        <f>VLOOKUP(E808,$O$12:Q818,3,0)</f>
        <v>375000</v>
      </c>
      <c r="I808" s="6">
        <f t="shared" si="73"/>
        <v>488250000</v>
      </c>
      <c r="J808" s="12">
        <f t="shared" si="74"/>
        <v>97650000</v>
      </c>
      <c r="K808" s="6">
        <f t="shared" si="75"/>
        <v>390600000</v>
      </c>
      <c r="L808" s="6" t="str">
        <f t="shared" si="76"/>
        <v>Penjualan Massal</v>
      </c>
      <c r="M808" s="6" t="str">
        <f t="shared" si="77"/>
        <v>Truk</v>
      </c>
    </row>
    <row r="809" spans="1:13" x14ac:dyDescent="0.25">
      <c r="A809" s="4">
        <v>805</v>
      </c>
      <c r="B809" s="3">
        <v>43322</v>
      </c>
      <c r="C809" s="4" t="s">
        <v>12</v>
      </c>
      <c r="D809" s="4" t="str">
        <f t="shared" si="72"/>
        <v>Toko Nofri</v>
      </c>
      <c r="E809" s="4" t="s">
        <v>20</v>
      </c>
      <c r="F809" s="4" t="str">
        <f>VLOOKUP(E809,$O$12:Q819,2,0)</f>
        <v>Besi 5 Meter</v>
      </c>
      <c r="G809" s="11">
        <v>96</v>
      </c>
      <c r="H809" s="6">
        <f>VLOOKUP(E809,$O$12:Q819,3,0)</f>
        <v>200000</v>
      </c>
      <c r="I809" s="6">
        <f t="shared" si="73"/>
        <v>19200000</v>
      </c>
      <c r="J809" s="12">
        <f t="shared" si="74"/>
        <v>0</v>
      </c>
      <c r="K809" s="6">
        <f t="shared" si="75"/>
        <v>19200000</v>
      </c>
      <c r="L809" s="6" t="str">
        <f t="shared" si="76"/>
        <v>Penjualan Biasa</v>
      </c>
      <c r="M809" s="6" t="str">
        <f t="shared" si="77"/>
        <v>Mobil Biasa</v>
      </c>
    </row>
    <row r="810" spans="1:13" x14ac:dyDescent="0.25">
      <c r="A810" s="4">
        <v>806</v>
      </c>
      <c r="B810" s="3">
        <v>43322</v>
      </c>
      <c r="C810" s="4" t="s">
        <v>13</v>
      </c>
      <c r="D810" s="4" t="str">
        <f t="shared" si="72"/>
        <v>Toko Central</v>
      </c>
      <c r="E810" s="4" t="s">
        <v>23</v>
      </c>
      <c r="F810" s="4" t="str">
        <f>VLOOKUP(E810,$O$12:Q820,2,0)</f>
        <v>Pipa 10 Meter</v>
      </c>
      <c r="G810" s="11">
        <v>1643</v>
      </c>
      <c r="H810" s="6">
        <f>VLOOKUP(E810,$O$12:Q820,3,0)</f>
        <v>185000</v>
      </c>
      <c r="I810" s="6">
        <f t="shared" si="73"/>
        <v>303955000</v>
      </c>
      <c r="J810" s="12">
        <f t="shared" si="74"/>
        <v>60791000</v>
      </c>
      <c r="K810" s="6">
        <f t="shared" si="75"/>
        <v>243164000</v>
      </c>
      <c r="L810" s="6" t="str">
        <f t="shared" si="76"/>
        <v>Penjualan Massal</v>
      </c>
      <c r="M810" s="6" t="str">
        <f t="shared" si="77"/>
        <v>Truk</v>
      </c>
    </row>
    <row r="811" spans="1:13" x14ac:dyDescent="0.25">
      <c r="A811" s="4">
        <v>807</v>
      </c>
      <c r="B811" s="3">
        <v>43322</v>
      </c>
      <c r="C811" s="4" t="s">
        <v>16</v>
      </c>
      <c r="D811" s="4" t="str">
        <f t="shared" si="72"/>
        <v>Toko Anton</v>
      </c>
      <c r="E811" s="4" t="s">
        <v>22</v>
      </c>
      <c r="F811" s="4" t="str">
        <f>VLOOKUP(E811,$O$12:Q821,2,0)</f>
        <v>Pipa 5 Meter</v>
      </c>
      <c r="G811" s="11">
        <v>906</v>
      </c>
      <c r="H811" s="6">
        <f>VLOOKUP(E811,$O$12:Q821,3,0)</f>
        <v>100000</v>
      </c>
      <c r="I811" s="6">
        <f t="shared" si="73"/>
        <v>90600000</v>
      </c>
      <c r="J811" s="12">
        <f t="shared" si="74"/>
        <v>18120000</v>
      </c>
      <c r="K811" s="6">
        <f t="shared" si="75"/>
        <v>72480000</v>
      </c>
      <c r="L811" s="6" t="str">
        <f t="shared" si="76"/>
        <v>Penjualan Massal</v>
      </c>
      <c r="M811" s="6" t="str">
        <f t="shared" si="77"/>
        <v>Truk</v>
      </c>
    </row>
    <row r="812" spans="1:13" x14ac:dyDescent="0.25">
      <c r="A812" s="4">
        <v>808</v>
      </c>
      <c r="B812" s="3">
        <v>43322</v>
      </c>
      <c r="C812" s="4" t="s">
        <v>12</v>
      </c>
      <c r="D812" s="4" t="str">
        <f t="shared" si="72"/>
        <v>Toko Nofri</v>
      </c>
      <c r="E812" s="4" t="s">
        <v>20</v>
      </c>
      <c r="F812" s="4" t="str">
        <f>VLOOKUP(E812,$O$12:Q822,2,0)</f>
        <v>Besi 5 Meter</v>
      </c>
      <c r="G812" s="11">
        <v>1514</v>
      </c>
      <c r="H812" s="6">
        <f>VLOOKUP(E812,$O$12:Q822,3,0)</f>
        <v>200000</v>
      </c>
      <c r="I812" s="6">
        <f t="shared" si="73"/>
        <v>302800000</v>
      </c>
      <c r="J812" s="12">
        <f t="shared" si="74"/>
        <v>60560000</v>
      </c>
      <c r="K812" s="6">
        <f t="shared" si="75"/>
        <v>242240000</v>
      </c>
      <c r="L812" s="6" t="str">
        <f t="shared" si="76"/>
        <v>Penjualan Massal</v>
      </c>
      <c r="M812" s="6" t="str">
        <f t="shared" si="77"/>
        <v>Truk</v>
      </c>
    </row>
    <row r="813" spans="1:13" x14ac:dyDescent="0.25">
      <c r="A813" s="4">
        <v>809</v>
      </c>
      <c r="B813" s="3">
        <v>43322</v>
      </c>
      <c r="C813" s="4" t="s">
        <v>12</v>
      </c>
      <c r="D813" s="4" t="str">
        <f t="shared" si="72"/>
        <v>Toko Nofri</v>
      </c>
      <c r="E813" s="4" t="s">
        <v>21</v>
      </c>
      <c r="F813" s="4" t="str">
        <f>VLOOKUP(E813,$O$12:Q823,2,0)</f>
        <v>Besi 10 Meter</v>
      </c>
      <c r="G813" s="11">
        <v>1694</v>
      </c>
      <c r="H813" s="6">
        <f>VLOOKUP(E813,$O$12:Q823,3,0)</f>
        <v>375000</v>
      </c>
      <c r="I813" s="6">
        <f t="shared" si="73"/>
        <v>635250000</v>
      </c>
      <c r="J813" s="12">
        <f t="shared" si="74"/>
        <v>127050000</v>
      </c>
      <c r="K813" s="6">
        <f t="shared" si="75"/>
        <v>508200000</v>
      </c>
      <c r="L813" s="6" t="str">
        <f t="shared" si="76"/>
        <v>Penjualan Massal</v>
      </c>
      <c r="M813" s="6" t="str">
        <f t="shared" si="77"/>
        <v>Truk</v>
      </c>
    </row>
    <row r="814" spans="1:13" x14ac:dyDescent="0.25">
      <c r="A814" s="4">
        <v>810</v>
      </c>
      <c r="B814" s="3">
        <v>43322</v>
      </c>
      <c r="C814" s="4" t="s">
        <v>16</v>
      </c>
      <c r="D814" s="4" t="str">
        <f t="shared" si="72"/>
        <v>Toko Anton</v>
      </c>
      <c r="E814" s="4" t="s">
        <v>21</v>
      </c>
      <c r="F814" s="4" t="str">
        <f>VLOOKUP(E814,$O$12:Q824,2,0)</f>
        <v>Besi 10 Meter</v>
      </c>
      <c r="G814" s="11">
        <v>64</v>
      </c>
      <c r="H814" s="6">
        <f>VLOOKUP(E814,$O$12:Q824,3,0)</f>
        <v>375000</v>
      </c>
      <c r="I814" s="6">
        <f t="shared" si="73"/>
        <v>24000000</v>
      </c>
      <c r="J814" s="12">
        <f t="shared" si="74"/>
        <v>0</v>
      </c>
      <c r="K814" s="6">
        <f t="shared" si="75"/>
        <v>24000000</v>
      </c>
      <c r="L814" s="6" t="str">
        <f t="shared" si="76"/>
        <v>Penjualan Biasa</v>
      </c>
      <c r="M814" s="6" t="str">
        <f t="shared" si="77"/>
        <v>Mobil Biasa</v>
      </c>
    </row>
    <row r="815" spans="1:13" x14ac:dyDescent="0.25">
      <c r="A815" s="4">
        <v>811</v>
      </c>
      <c r="B815" s="3">
        <v>43322</v>
      </c>
      <c r="C815" s="4" t="s">
        <v>12</v>
      </c>
      <c r="D815" s="4" t="str">
        <f t="shared" si="72"/>
        <v>Toko Nofri</v>
      </c>
      <c r="E815" s="4" t="s">
        <v>22</v>
      </c>
      <c r="F815" s="4" t="str">
        <f>VLOOKUP(E815,$O$12:Q825,2,0)</f>
        <v>Pipa 5 Meter</v>
      </c>
      <c r="G815" s="11">
        <v>650</v>
      </c>
      <c r="H815" s="6">
        <f>VLOOKUP(E815,$O$12:Q825,3,0)</f>
        <v>100000</v>
      </c>
      <c r="I815" s="6">
        <f t="shared" si="73"/>
        <v>65000000</v>
      </c>
      <c r="J815" s="12">
        <f t="shared" si="74"/>
        <v>13000000</v>
      </c>
      <c r="K815" s="6">
        <f t="shared" si="75"/>
        <v>52000000</v>
      </c>
      <c r="L815" s="6" t="str">
        <f t="shared" si="76"/>
        <v>Penjualan Massal</v>
      </c>
      <c r="M815" s="6" t="str">
        <f t="shared" si="77"/>
        <v>Truk</v>
      </c>
    </row>
    <row r="816" spans="1:13" x14ac:dyDescent="0.25">
      <c r="A816" s="4">
        <v>812</v>
      </c>
      <c r="B816" s="3">
        <v>43322</v>
      </c>
      <c r="C816" s="4" t="s">
        <v>13</v>
      </c>
      <c r="D816" s="4" t="str">
        <f t="shared" si="72"/>
        <v>Toko Central</v>
      </c>
      <c r="E816" s="4" t="s">
        <v>22</v>
      </c>
      <c r="F816" s="4" t="str">
        <f>VLOOKUP(E816,$O$12:Q826,2,0)</f>
        <v>Pipa 5 Meter</v>
      </c>
      <c r="G816" s="11">
        <v>1228</v>
      </c>
      <c r="H816" s="6">
        <f>VLOOKUP(E816,$O$12:Q826,3,0)</f>
        <v>100000</v>
      </c>
      <c r="I816" s="6">
        <f t="shared" si="73"/>
        <v>122800000</v>
      </c>
      <c r="J816" s="12">
        <f t="shared" si="74"/>
        <v>24560000</v>
      </c>
      <c r="K816" s="6">
        <f t="shared" si="75"/>
        <v>98240000</v>
      </c>
      <c r="L816" s="6" t="str">
        <f t="shared" si="76"/>
        <v>Penjualan Massal</v>
      </c>
      <c r="M816" s="6" t="str">
        <f t="shared" si="77"/>
        <v>Truk</v>
      </c>
    </row>
    <row r="817" spans="1:13" x14ac:dyDescent="0.25">
      <c r="A817" s="4">
        <v>813</v>
      </c>
      <c r="B817" s="3">
        <v>43322</v>
      </c>
      <c r="C817" s="4" t="s">
        <v>12</v>
      </c>
      <c r="D817" s="4" t="str">
        <f t="shared" si="72"/>
        <v>Toko Nofri</v>
      </c>
      <c r="E817" s="4" t="s">
        <v>22</v>
      </c>
      <c r="F817" s="4" t="str">
        <f>VLOOKUP(E817,$O$12:Q827,2,0)</f>
        <v>Pipa 5 Meter</v>
      </c>
      <c r="G817" s="11">
        <v>83</v>
      </c>
      <c r="H817" s="6">
        <f>VLOOKUP(E817,$O$12:Q827,3,0)</f>
        <v>100000</v>
      </c>
      <c r="I817" s="6">
        <f t="shared" si="73"/>
        <v>8300000</v>
      </c>
      <c r="J817" s="12">
        <f t="shared" si="74"/>
        <v>0</v>
      </c>
      <c r="K817" s="6">
        <f t="shared" si="75"/>
        <v>8300000</v>
      </c>
      <c r="L817" s="6" t="str">
        <f t="shared" si="76"/>
        <v>Penjualan Biasa</v>
      </c>
      <c r="M817" s="6" t="str">
        <f t="shared" si="77"/>
        <v>Mobil Biasa</v>
      </c>
    </row>
    <row r="818" spans="1:13" x14ac:dyDescent="0.25">
      <c r="A818" s="4">
        <v>814</v>
      </c>
      <c r="B818" s="3">
        <v>43322</v>
      </c>
      <c r="C818" s="4" t="s">
        <v>16</v>
      </c>
      <c r="D818" s="4" t="str">
        <f t="shared" si="72"/>
        <v>Toko Anton</v>
      </c>
      <c r="E818" s="4" t="s">
        <v>21</v>
      </c>
      <c r="F818" s="4" t="str">
        <f>VLOOKUP(E818,$O$12:Q828,2,0)</f>
        <v>Besi 10 Meter</v>
      </c>
      <c r="G818" s="11">
        <v>228</v>
      </c>
      <c r="H818" s="6">
        <f>VLOOKUP(E818,$O$12:Q828,3,0)</f>
        <v>375000</v>
      </c>
      <c r="I818" s="6">
        <f t="shared" si="73"/>
        <v>85500000</v>
      </c>
      <c r="J818" s="12">
        <f t="shared" si="74"/>
        <v>8550000</v>
      </c>
      <c r="K818" s="6">
        <f t="shared" si="75"/>
        <v>76950000</v>
      </c>
      <c r="L818" s="6" t="str">
        <f t="shared" si="76"/>
        <v>Penjualan Besar</v>
      </c>
      <c r="M818" s="6" t="str">
        <f t="shared" si="77"/>
        <v>Truk Kecil</v>
      </c>
    </row>
    <row r="819" spans="1:13" x14ac:dyDescent="0.25">
      <c r="A819" s="4">
        <v>815</v>
      </c>
      <c r="B819" s="3">
        <v>43322</v>
      </c>
      <c r="C819" s="4" t="s">
        <v>13</v>
      </c>
      <c r="D819" s="4" t="str">
        <f t="shared" si="72"/>
        <v>Toko Central</v>
      </c>
      <c r="E819" s="4" t="s">
        <v>23</v>
      </c>
      <c r="F819" s="4" t="str">
        <f>VLOOKUP(E819,$O$12:Q829,2,0)</f>
        <v>Pipa 10 Meter</v>
      </c>
      <c r="G819" s="11">
        <v>1446</v>
      </c>
      <c r="H819" s="6">
        <f>VLOOKUP(E819,$O$12:Q829,3,0)</f>
        <v>185000</v>
      </c>
      <c r="I819" s="6">
        <f t="shared" si="73"/>
        <v>267510000</v>
      </c>
      <c r="J819" s="12">
        <f t="shared" si="74"/>
        <v>53502000</v>
      </c>
      <c r="K819" s="6">
        <f t="shared" si="75"/>
        <v>214008000</v>
      </c>
      <c r="L819" s="6" t="str">
        <f t="shared" si="76"/>
        <v>Penjualan Massal</v>
      </c>
      <c r="M819" s="6" t="str">
        <f t="shared" si="77"/>
        <v>Truk</v>
      </c>
    </row>
    <row r="820" spans="1:13" x14ac:dyDescent="0.25">
      <c r="A820" s="4">
        <v>816</v>
      </c>
      <c r="B820" s="3">
        <v>43322</v>
      </c>
      <c r="C820" s="4" t="s">
        <v>13</v>
      </c>
      <c r="D820" s="4" t="str">
        <f t="shared" si="72"/>
        <v>Toko Central</v>
      </c>
      <c r="E820" s="4" t="s">
        <v>22</v>
      </c>
      <c r="F820" s="4" t="str">
        <f>VLOOKUP(E820,$O$12:Q830,2,0)</f>
        <v>Pipa 5 Meter</v>
      </c>
      <c r="G820" s="11">
        <v>380</v>
      </c>
      <c r="H820" s="6">
        <f>VLOOKUP(E820,$O$12:Q830,3,0)</f>
        <v>100000</v>
      </c>
      <c r="I820" s="6">
        <f t="shared" si="73"/>
        <v>38000000</v>
      </c>
      <c r="J820" s="12">
        <f t="shared" si="74"/>
        <v>3800000</v>
      </c>
      <c r="K820" s="6">
        <f t="shared" si="75"/>
        <v>34200000</v>
      </c>
      <c r="L820" s="6" t="str">
        <f t="shared" si="76"/>
        <v>Penjualan Massal</v>
      </c>
      <c r="M820" s="6" t="str">
        <f t="shared" si="77"/>
        <v>Truk</v>
      </c>
    </row>
    <row r="821" spans="1:13" x14ac:dyDescent="0.25">
      <c r="A821" s="4">
        <v>817</v>
      </c>
      <c r="B821" s="3">
        <v>43322</v>
      </c>
      <c r="C821" s="4" t="s">
        <v>16</v>
      </c>
      <c r="D821" s="4" t="str">
        <f t="shared" si="72"/>
        <v>Toko Anton</v>
      </c>
      <c r="E821" s="4" t="s">
        <v>23</v>
      </c>
      <c r="F821" s="4" t="str">
        <f>VLOOKUP(E821,$O$12:Q831,2,0)</f>
        <v>Pipa 10 Meter</v>
      </c>
      <c r="G821" s="11">
        <v>718</v>
      </c>
      <c r="H821" s="6">
        <f>VLOOKUP(E821,$O$12:Q831,3,0)</f>
        <v>185000</v>
      </c>
      <c r="I821" s="6">
        <f t="shared" si="73"/>
        <v>132830000</v>
      </c>
      <c r="J821" s="12">
        <f t="shared" si="74"/>
        <v>26566000</v>
      </c>
      <c r="K821" s="6">
        <f t="shared" si="75"/>
        <v>106264000</v>
      </c>
      <c r="L821" s="6" t="str">
        <f t="shared" si="76"/>
        <v>Penjualan Massal</v>
      </c>
      <c r="M821" s="6" t="str">
        <f t="shared" si="77"/>
        <v>Truk</v>
      </c>
    </row>
    <row r="822" spans="1:13" x14ac:dyDescent="0.25">
      <c r="A822" s="4">
        <v>818</v>
      </c>
      <c r="B822" s="3">
        <v>43322</v>
      </c>
      <c r="C822" s="4" t="s">
        <v>12</v>
      </c>
      <c r="D822" s="4" t="str">
        <f t="shared" si="72"/>
        <v>Toko Nofri</v>
      </c>
      <c r="E822" s="4" t="s">
        <v>23</v>
      </c>
      <c r="F822" s="4" t="str">
        <f>VLOOKUP(E822,$O$12:Q832,2,0)</f>
        <v>Pipa 10 Meter</v>
      </c>
      <c r="G822" s="11">
        <v>1992</v>
      </c>
      <c r="H822" s="6">
        <f>VLOOKUP(E822,$O$12:Q832,3,0)</f>
        <v>185000</v>
      </c>
      <c r="I822" s="6">
        <f t="shared" si="73"/>
        <v>368520000</v>
      </c>
      <c r="J822" s="12">
        <f t="shared" si="74"/>
        <v>73704000</v>
      </c>
      <c r="K822" s="6">
        <f t="shared" si="75"/>
        <v>294816000</v>
      </c>
      <c r="L822" s="6" t="str">
        <f t="shared" si="76"/>
        <v>Penjualan Massal</v>
      </c>
      <c r="M822" s="6" t="str">
        <f t="shared" si="77"/>
        <v>Truk</v>
      </c>
    </row>
    <row r="823" spans="1:13" x14ac:dyDescent="0.25">
      <c r="A823" s="4">
        <v>819</v>
      </c>
      <c r="B823" s="3">
        <v>43322</v>
      </c>
      <c r="C823" s="4" t="s">
        <v>16</v>
      </c>
      <c r="D823" s="4" t="str">
        <f t="shared" si="72"/>
        <v>Toko Anton</v>
      </c>
      <c r="E823" s="4" t="s">
        <v>23</v>
      </c>
      <c r="F823" s="4" t="str">
        <f>VLOOKUP(E823,$O$12:Q833,2,0)</f>
        <v>Pipa 10 Meter</v>
      </c>
      <c r="G823" s="11">
        <v>961</v>
      </c>
      <c r="H823" s="6">
        <f>VLOOKUP(E823,$O$12:Q833,3,0)</f>
        <v>185000</v>
      </c>
      <c r="I823" s="6">
        <f t="shared" si="73"/>
        <v>177785000</v>
      </c>
      <c r="J823" s="12">
        <f t="shared" si="74"/>
        <v>35557000</v>
      </c>
      <c r="K823" s="6">
        <f t="shared" si="75"/>
        <v>142228000</v>
      </c>
      <c r="L823" s="6" t="str">
        <f t="shared" si="76"/>
        <v>Penjualan Massal</v>
      </c>
      <c r="M823" s="6" t="str">
        <f t="shared" si="77"/>
        <v>Truk</v>
      </c>
    </row>
    <row r="824" spans="1:13" x14ac:dyDescent="0.25">
      <c r="A824" s="4">
        <v>820</v>
      </c>
      <c r="B824" s="3">
        <v>43322</v>
      </c>
      <c r="C824" s="4" t="s">
        <v>12</v>
      </c>
      <c r="D824" s="4" t="str">
        <f t="shared" si="72"/>
        <v>Toko Nofri</v>
      </c>
      <c r="E824" s="4" t="s">
        <v>21</v>
      </c>
      <c r="F824" s="4" t="str">
        <f>VLOOKUP(E824,$O$12:Q834,2,0)</f>
        <v>Besi 10 Meter</v>
      </c>
      <c r="G824" s="11">
        <v>673</v>
      </c>
      <c r="H824" s="6">
        <f>VLOOKUP(E824,$O$12:Q834,3,0)</f>
        <v>375000</v>
      </c>
      <c r="I824" s="6">
        <f t="shared" si="73"/>
        <v>252375000</v>
      </c>
      <c r="J824" s="12">
        <f t="shared" si="74"/>
        <v>50475000</v>
      </c>
      <c r="K824" s="6">
        <f t="shared" si="75"/>
        <v>201900000</v>
      </c>
      <c r="L824" s="6" t="str">
        <f t="shared" si="76"/>
        <v>Penjualan Massal</v>
      </c>
      <c r="M824" s="6" t="str">
        <f t="shared" si="77"/>
        <v>Truk</v>
      </c>
    </row>
    <row r="825" spans="1:13" x14ac:dyDescent="0.25">
      <c r="A825" s="4">
        <v>821</v>
      </c>
      <c r="B825" s="3">
        <v>43322</v>
      </c>
      <c r="C825" s="4" t="s">
        <v>13</v>
      </c>
      <c r="D825" s="4" t="str">
        <f t="shared" si="72"/>
        <v>Toko Central</v>
      </c>
      <c r="E825" s="4" t="s">
        <v>21</v>
      </c>
      <c r="F825" s="4" t="str">
        <f>VLOOKUP(E825,$O$12:Q835,2,0)</f>
        <v>Besi 10 Meter</v>
      </c>
      <c r="G825" s="11">
        <v>517</v>
      </c>
      <c r="H825" s="6">
        <f>VLOOKUP(E825,$O$12:Q835,3,0)</f>
        <v>375000</v>
      </c>
      <c r="I825" s="6">
        <f t="shared" si="73"/>
        <v>193875000</v>
      </c>
      <c r="J825" s="12">
        <f t="shared" si="74"/>
        <v>38775000</v>
      </c>
      <c r="K825" s="6">
        <f t="shared" si="75"/>
        <v>155100000</v>
      </c>
      <c r="L825" s="6" t="str">
        <f t="shared" si="76"/>
        <v>Penjualan Massal</v>
      </c>
      <c r="M825" s="6" t="str">
        <f t="shared" si="77"/>
        <v>Truk</v>
      </c>
    </row>
    <row r="826" spans="1:13" x14ac:dyDescent="0.25">
      <c r="A826" s="4">
        <v>822</v>
      </c>
      <c r="B826" s="3">
        <v>43322</v>
      </c>
      <c r="C826" s="4" t="s">
        <v>16</v>
      </c>
      <c r="D826" s="4" t="str">
        <f t="shared" si="72"/>
        <v>Toko Anton</v>
      </c>
      <c r="E826" s="4" t="s">
        <v>22</v>
      </c>
      <c r="F826" s="4" t="str">
        <f>VLOOKUP(E826,$O$12:Q836,2,0)</f>
        <v>Pipa 5 Meter</v>
      </c>
      <c r="G826" s="11">
        <v>440</v>
      </c>
      <c r="H826" s="6">
        <f>VLOOKUP(E826,$O$12:Q836,3,0)</f>
        <v>100000</v>
      </c>
      <c r="I826" s="6">
        <f t="shared" si="73"/>
        <v>44000000</v>
      </c>
      <c r="J826" s="12">
        <f t="shared" si="74"/>
        <v>4400000</v>
      </c>
      <c r="K826" s="6">
        <f t="shared" si="75"/>
        <v>39600000</v>
      </c>
      <c r="L826" s="6" t="str">
        <f t="shared" si="76"/>
        <v>Penjualan Massal</v>
      </c>
      <c r="M826" s="6" t="str">
        <f t="shared" si="77"/>
        <v>Truk</v>
      </c>
    </row>
    <row r="827" spans="1:13" x14ac:dyDescent="0.25">
      <c r="A827" s="4">
        <v>823</v>
      </c>
      <c r="B827" s="3">
        <v>43322</v>
      </c>
      <c r="C827" s="4" t="s">
        <v>12</v>
      </c>
      <c r="D827" s="4" t="str">
        <f t="shared" si="72"/>
        <v>Toko Nofri</v>
      </c>
      <c r="E827" s="4" t="s">
        <v>21</v>
      </c>
      <c r="F827" s="4" t="str">
        <f>VLOOKUP(E827,$O$12:Q837,2,0)</f>
        <v>Besi 10 Meter</v>
      </c>
      <c r="G827" s="11">
        <v>481</v>
      </c>
      <c r="H827" s="6">
        <f>VLOOKUP(E827,$O$12:Q837,3,0)</f>
        <v>375000</v>
      </c>
      <c r="I827" s="6">
        <f t="shared" si="73"/>
        <v>180375000</v>
      </c>
      <c r="J827" s="12">
        <f t="shared" si="74"/>
        <v>18037500</v>
      </c>
      <c r="K827" s="6">
        <f t="shared" si="75"/>
        <v>162337500</v>
      </c>
      <c r="L827" s="6" t="str">
        <f t="shared" si="76"/>
        <v>Penjualan Massal</v>
      </c>
      <c r="M827" s="6" t="str">
        <f t="shared" si="77"/>
        <v>Truk</v>
      </c>
    </row>
    <row r="828" spans="1:13" x14ac:dyDescent="0.25">
      <c r="A828" s="4">
        <v>824</v>
      </c>
      <c r="B828" s="3">
        <v>43322</v>
      </c>
      <c r="C828" s="4" t="s">
        <v>12</v>
      </c>
      <c r="D828" s="4" t="str">
        <f t="shared" si="72"/>
        <v>Toko Nofri</v>
      </c>
      <c r="E828" s="4" t="s">
        <v>22</v>
      </c>
      <c r="F828" s="4" t="str">
        <f>VLOOKUP(E828,$O$12:Q838,2,0)</f>
        <v>Pipa 5 Meter</v>
      </c>
      <c r="G828" s="11">
        <v>131</v>
      </c>
      <c r="H828" s="6">
        <f>VLOOKUP(E828,$O$12:Q838,3,0)</f>
        <v>100000</v>
      </c>
      <c r="I828" s="6">
        <f t="shared" si="73"/>
        <v>13100000</v>
      </c>
      <c r="J828" s="12">
        <f t="shared" si="74"/>
        <v>0</v>
      </c>
      <c r="K828" s="6">
        <f t="shared" si="75"/>
        <v>13100000</v>
      </c>
      <c r="L828" s="6" t="str">
        <f t="shared" si="76"/>
        <v>Penjualan Biasa</v>
      </c>
      <c r="M828" s="6" t="str">
        <f t="shared" si="77"/>
        <v>Mobil Biasa</v>
      </c>
    </row>
    <row r="829" spans="1:13" x14ac:dyDescent="0.25">
      <c r="A829" s="4">
        <v>825</v>
      </c>
      <c r="B829" s="3">
        <v>43322</v>
      </c>
      <c r="C829" s="4" t="s">
        <v>16</v>
      </c>
      <c r="D829" s="4" t="str">
        <f t="shared" si="72"/>
        <v>Toko Anton</v>
      </c>
      <c r="E829" s="4" t="s">
        <v>23</v>
      </c>
      <c r="F829" s="4" t="str">
        <f>VLOOKUP(E829,$O$12:Q839,2,0)</f>
        <v>Pipa 10 Meter</v>
      </c>
      <c r="G829" s="11">
        <v>1495</v>
      </c>
      <c r="H829" s="6">
        <f>VLOOKUP(E829,$O$12:Q839,3,0)</f>
        <v>185000</v>
      </c>
      <c r="I829" s="6">
        <f t="shared" si="73"/>
        <v>276575000</v>
      </c>
      <c r="J829" s="12">
        <f t="shared" si="74"/>
        <v>55315000</v>
      </c>
      <c r="K829" s="6">
        <f t="shared" si="75"/>
        <v>221260000</v>
      </c>
      <c r="L829" s="6" t="str">
        <f t="shared" si="76"/>
        <v>Penjualan Massal</v>
      </c>
      <c r="M829" s="6" t="str">
        <f t="shared" si="77"/>
        <v>Truk</v>
      </c>
    </row>
    <row r="830" spans="1:13" x14ac:dyDescent="0.25">
      <c r="A830" s="4">
        <v>826</v>
      </c>
      <c r="B830" s="3">
        <v>43322</v>
      </c>
      <c r="C830" s="4" t="s">
        <v>12</v>
      </c>
      <c r="D830" s="4" t="str">
        <f t="shared" si="72"/>
        <v>Toko Nofri</v>
      </c>
      <c r="E830" s="4" t="s">
        <v>23</v>
      </c>
      <c r="F830" s="4" t="str">
        <f>VLOOKUP(E830,$O$12:Q840,2,0)</f>
        <v>Pipa 10 Meter</v>
      </c>
      <c r="G830" s="11">
        <v>1930</v>
      </c>
      <c r="H830" s="6">
        <f>VLOOKUP(E830,$O$12:Q840,3,0)</f>
        <v>185000</v>
      </c>
      <c r="I830" s="6">
        <f t="shared" si="73"/>
        <v>357050000</v>
      </c>
      <c r="J830" s="12">
        <f t="shared" si="74"/>
        <v>71410000</v>
      </c>
      <c r="K830" s="6">
        <f t="shared" si="75"/>
        <v>285640000</v>
      </c>
      <c r="L830" s="6" t="str">
        <f t="shared" si="76"/>
        <v>Penjualan Massal</v>
      </c>
      <c r="M830" s="6" t="str">
        <f t="shared" si="77"/>
        <v>Truk</v>
      </c>
    </row>
    <row r="831" spans="1:13" x14ac:dyDescent="0.25">
      <c r="A831" s="4">
        <v>827</v>
      </c>
      <c r="B831" s="3">
        <v>43322</v>
      </c>
      <c r="C831" s="4" t="s">
        <v>13</v>
      </c>
      <c r="D831" s="4" t="str">
        <f t="shared" si="72"/>
        <v>Toko Central</v>
      </c>
      <c r="E831" s="4" t="s">
        <v>22</v>
      </c>
      <c r="F831" s="4" t="str">
        <f>VLOOKUP(E831,$O$12:Q841,2,0)</f>
        <v>Pipa 5 Meter</v>
      </c>
      <c r="G831" s="11">
        <v>762</v>
      </c>
      <c r="H831" s="6">
        <f>VLOOKUP(E831,$O$12:Q841,3,0)</f>
        <v>100000</v>
      </c>
      <c r="I831" s="6">
        <f t="shared" si="73"/>
        <v>76200000</v>
      </c>
      <c r="J831" s="12">
        <f t="shared" si="74"/>
        <v>15240000</v>
      </c>
      <c r="K831" s="6">
        <f t="shared" si="75"/>
        <v>60960000</v>
      </c>
      <c r="L831" s="6" t="str">
        <f t="shared" si="76"/>
        <v>Penjualan Massal</v>
      </c>
      <c r="M831" s="6" t="str">
        <f t="shared" si="77"/>
        <v>Truk</v>
      </c>
    </row>
    <row r="832" spans="1:13" x14ac:dyDescent="0.25">
      <c r="A832" s="4">
        <v>828</v>
      </c>
      <c r="B832" s="3">
        <v>43322</v>
      </c>
      <c r="C832" s="4" t="s">
        <v>12</v>
      </c>
      <c r="D832" s="4" t="str">
        <f t="shared" si="72"/>
        <v>Toko Nofri</v>
      </c>
      <c r="E832" s="4" t="s">
        <v>20</v>
      </c>
      <c r="F832" s="4" t="str">
        <f>VLOOKUP(E832,$O$12:Q842,2,0)</f>
        <v>Besi 5 Meter</v>
      </c>
      <c r="G832" s="11">
        <v>57</v>
      </c>
      <c r="H832" s="6">
        <f>VLOOKUP(E832,$O$12:Q842,3,0)</f>
        <v>200000</v>
      </c>
      <c r="I832" s="6">
        <f t="shared" si="73"/>
        <v>11400000</v>
      </c>
      <c r="J832" s="12">
        <f t="shared" si="74"/>
        <v>0</v>
      </c>
      <c r="K832" s="6">
        <f t="shared" si="75"/>
        <v>11400000</v>
      </c>
      <c r="L832" s="6" t="str">
        <f t="shared" si="76"/>
        <v>Penjualan Biasa</v>
      </c>
      <c r="M832" s="6" t="str">
        <f t="shared" si="77"/>
        <v>Mobil Biasa</v>
      </c>
    </row>
    <row r="833" spans="1:13" x14ac:dyDescent="0.25">
      <c r="A833" s="4">
        <v>829</v>
      </c>
      <c r="B833" s="3">
        <v>43322</v>
      </c>
      <c r="C833" s="4" t="s">
        <v>16</v>
      </c>
      <c r="D833" s="4" t="str">
        <f t="shared" si="72"/>
        <v>Toko Anton</v>
      </c>
      <c r="E833" s="4" t="s">
        <v>23</v>
      </c>
      <c r="F833" s="4" t="str">
        <f>VLOOKUP(E833,$O$12:Q843,2,0)</f>
        <v>Pipa 10 Meter</v>
      </c>
      <c r="G833" s="11">
        <v>448</v>
      </c>
      <c r="H833" s="6">
        <f>VLOOKUP(E833,$O$12:Q843,3,0)</f>
        <v>185000</v>
      </c>
      <c r="I833" s="6">
        <f t="shared" si="73"/>
        <v>82880000</v>
      </c>
      <c r="J833" s="12">
        <f t="shared" si="74"/>
        <v>8288000</v>
      </c>
      <c r="K833" s="6">
        <f t="shared" si="75"/>
        <v>74592000</v>
      </c>
      <c r="L833" s="6" t="str">
        <f t="shared" si="76"/>
        <v>Penjualan Massal</v>
      </c>
      <c r="M833" s="6" t="str">
        <f t="shared" si="77"/>
        <v>Truk</v>
      </c>
    </row>
    <row r="834" spans="1:13" x14ac:dyDescent="0.25">
      <c r="A834" s="4">
        <v>830</v>
      </c>
      <c r="B834" s="3">
        <v>43322</v>
      </c>
      <c r="C834" s="4" t="s">
        <v>13</v>
      </c>
      <c r="D834" s="4" t="str">
        <f t="shared" si="72"/>
        <v>Toko Central</v>
      </c>
      <c r="E834" s="4" t="s">
        <v>21</v>
      </c>
      <c r="F834" s="4" t="str">
        <f>VLOOKUP(E834,$O$12:Q844,2,0)</f>
        <v>Besi 10 Meter</v>
      </c>
      <c r="G834" s="11">
        <v>1336</v>
      </c>
      <c r="H834" s="6">
        <f>VLOOKUP(E834,$O$12:Q844,3,0)</f>
        <v>375000</v>
      </c>
      <c r="I834" s="6">
        <f t="shared" si="73"/>
        <v>501000000</v>
      </c>
      <c r="J834" s="12">
        <f t="shared" si="74"/>
        <v>100200000</v>
      </c>
      <c r="K834" s="6">
        <f t="shared" si="75"/>
        <v>400800000</v>
      </c>
      <c r="L834" s="6" t="str">
        <f t="shared" si="76"/>
        <v>Penjualan Massal</v>
      </c>
      <c r="M834" s="6" t="str">
        <f t="shared" si="77"/>
        <v>Truk</v>
      </c>
    </row>
    <row r="835" spans="1:13" x14ac:dyDescent="0.25">
      <c r="A835" s="4">
        <v>831</v>
      </c>
      <c r="B835" s="3">
        <v>43322</v>
      </c>
      <c r="C835" s="4" t="s">
        <v>13</v>
      </c>
      <c r="D835" s="4" t="str">
        <f t="shared" si="72"/>
        <v>Toko Central</v>
      </c>
      <c r="E835" s="4" t="s">
        <v>21</v>
      </c>
      <c r="F835" s="4" t="str">
        <f>VLOOKUP(E835,$O$12:Q845,2,0)</f>
        <v>Besi 10 Meter</v>
      </c>
      <c r="G835" s="11">
        <v>731</v>
      </c>
      <c r="H835" s="6">
        <f>VLOOKUP(E835,$O$12:Q845,3,0)</f>
        <v>375000</v>
      </c>
      <c r="I835" s="6">
        <f t="shared" si="73"/>
        <v>274125000</v>
      </c>
      <c r="J835" s="12">
        <f t="shared" si="74"/>
        <v>54825000</v>
      </c>
      <c r="K835" s="6">
        <f t="shared" si="75"/>
        <v>219300000</v>
      </c>
      <c r="L835" s="6" t="str">
        <f t="shared" si="76"/>
        <v>Penjualan Massal</v>
      </c>
      <c r="M835" s="6" t="str">
        <f t="shared" si="77"/>
        <v>Truk</v>
      </c>
    </row>
    <row r="836" spans="1:13" x14ac:dyDescent="0.25">
      <c r="A836" s="4">
        <v>832</v>
      </c>
      <c r="B836" s="3">
        <v>43322</v>
      </c>
      <c r="C836" s="4" t="s">
        <v>16</v>
      </c>
      <c r="D836" s="4" t="str">
        <f t="shared" si="72"/>
        <v>Toko Anton</v>
      </c>
      <c r="E836" s="4" t="s">
        <v>23</v>
      </c>
      <c r="F836" s="4" t="str">
        <f>VLOOKUP(E836,$O$12:Q846,2,0)</f>
        <v>Pipa 10 Meter</v>
      </c>
      <c r="G836" s="11">
        <v>766</v>
      </c>
      <c r="H836" s="6">
        <f>VLOOKUP(E836,$O$12:Q846,3,0)</f>
        <v>185000</v>
      </c>
      <c r="I836" s="6">
        <f t="shared" si="73"/>
        <v>141710000</v>
      </c>
      <c r="J836" s="12">
        <f t="shared" si="74"/>
        <v>28342000</v>
      </c>
      <c r="K836" s="6">
        <f t="shared" si="75"/>
        <v>113368000</v>
      </c>
      <c r="L836" s="6" t="str">
        <f t="shared" si="76"/>
        <v>Penjualan Massal</v>
      </c>
      <c r="M836" s="6" t="str">
        <f t="shared" si="77"/>
        <v>Truk</v>
      </c>
    </row>
    <row r="837" spans="1:13" x14ac:dyDescent="0.25">
      <c r="A837" s="4">
        <v>833</v>
      </c>
      <c r="B837" s="3">
        <v>43322</v>
      </c>
      <c r="C837" s="4" t="s">
        <v>12</v>
      </c>
      <c r="D837" s="4" t="str">
        <f t="shared" si="72"/>
        <v>Toko Nofri</v>
      </c>
      <c r="E837" s="4" t="s">
        <v>20</v>
      </c>
      <c r="F837" s="4" t="str">
        <f>VLOOKUP(E837,$O$12:Q847,2,0)</f>
        <v>Besi 5 Meter</v>
      </c>
      <c r="G837" s="11">
        <v>427</v>
      </c>
      <c r="H837" s="6">
        <f>VLOOKUP(E837,$O$12:Q847,3,0)</f>
        <v>200000</v>
      </c>
      <c r="I837" s="6">
        <f t="shared" si="73"/>
        <v>85400000</v>
      </c>
      <c r="J837" s="12">
        <f t="shared" si="74"/>
        <v>8540000</v>
      </c>
      <c r="K837" s="6">
        <f t="shared" si="75"/>
        <v>76860000</v>
      </c>
      <c r="L837" s="6" t="str">
        <f t="shared" si="76"/>
        <v>Penjualan Massal</v>
      </c>
      <c r="M837" s="6" t="str">
        <f t="shared" si="77"/>
        <v>Truk</v>
      </c>
    </row>
    <row r="838" spans="1:13" x14ac:dyDescent="0.25">
      <c r="A838" s="4">
        <v>834</v>
      </c>
      <c r="B838" s="3">
        <v>43322</v>
      </c>
      <c r="C838" s="4" t="s">
        <v>16</v>
      </c>
      <c r="D838" s="4" t="str">
        <f t="shared" ref="D838:D901" si="78">VLOOKUP(C838,$O$6:$P$8,2,0)</f>
        <v>Toko Anton</v>
      </c>
      <c r="E838" s="4" t="s">
        <v>21</v>
      </c>
      <c r="F838" s="4" t="str">
        <f>VLOOKUP(E838,$O$12:Q848,2,0)</f>
        <v>Besi 10 Meter</v>
      </c>
      <c r="G838" s="11">
        <v>59</v>
      </c>
      <c r="H838" s="6">
        <f>VLOOKUP(E838,$O$12:Q848,3,0)</f>
        <v>375000</v>
      </c>
      <c r="I838" s="6">
        <f t="shared" ref="I838:I901" si="79">H838*G838</f>
        <v>22125000</v>
      </c>
      <c r="J838" s="12">
        <f t="shared" ref="J838:J901" si="80">IF(G838&gt;500,I838*20%,IF(G838&gt;200,I838*10%,0))</f>
        <v>0</v>
      </c>
      <c r="K838" s="6">
        <f t="shared" ref="K838:K901" si="81">I838-J838</f>
        <v>22125000</v>
      </c>
      <c r="L838" s="6" t="str">
        <f t="shared" ref="L838:L901" si="82">IF(G838&lt;200,$P$21,IF(G838&lt;300,$P$20,$P$19))</f>
        <v>Penjualan Biasa</v>
      </c>
      <c r="M838" s="6" t="str">
        <f t="shared" ref="M838:M901" si="83">HLOOKUP(L838,$S$4:$U$5,2,0)</f>
        <v>Mobil Biasa</v>
      </c>
    </row>
    <row r="839" spans="1:13" x14ac:dyDescent="0.25">
      <c r="A839" s="4">
        <v>835</v>
      </c>
      <c r="B839" s="3">
        <v>43322</v>
      </c>
      <c r="C839" s="4" t="s">
        <v>12</v>
      </c>
      <c r="D839" s="4" t="str">
        <f t="shared" si="78"/>
        <v>Toko Nofri</v>
      </c>
      <c r="E839" s="4" t="s">
        <v>21</v>
      </c>
      <c r="F839" s="4" t="str">
        <f>VLOOKUP(E839,$O$12:Q849,2,0)</f>
        <v>Besi 10 Meter</v>
      </c>
      <c r="G839" s="11">
        <v>114</v>
      </c>
      <c r="H839" s="6">
        <f>VLOOKUP(E839,$O$12:Q849,3,0)</f>
        <v>375000</v>
      </c>
      <c r="I839" s="6">
        <f t="shared" si="79"/>
        <v>42750000</v>
      </c>
      <c r="J839" s="12">
        <f t="shared" si="80"/>
        <v>0</v>
      </c>
      <c r="K839" s="6">
        <f t="shared" si="81"/>
        <v>42750000</v>
      </c>
      <c r="L839" s="6" t="str">
        <f t="shared" si="82"/>
        <v>Penjualan Biasa</v>
      </c>
      <c r="M839" s="6" t="str">
        <f t="shared" si="83"/>
        <v>Mobil Biasa</v>
      </c>
    </row>
    <row r="840" spans="1:13" x14ac:dyDescent="0.25">
      <c r="A840" s="4">
        <v>836</v>
      </c>
      <c r="B840" s="3">
        <v>43322</v>
      </c>
      <c r="C840" s="4" t="s">
        <v>13</v>
      </c>
      <c r="D840" s="4" t="str">
        <f t="shared" si="78"/>
        <v>Toko Central</v>
      </c>
      <c r="E840" s="4" t="s">
        <v>21</v>
      </c>
      <c r="F840" s="4" t="str">
        <f>VLOOKUP(E840,$O$12:Q850,2,0)</f>
        <v>Besi 10 Meter</v>
      </c>
      <c r="G840" s="11">
        <v>53</v>
      </c>
      <c r="H840" s="6">
        <f>VLOOKUP(E840,$O$12:Q850,3,0)</f>
        <v>375000</v>
      </c>
      <c r="I840" s="6">
        <f t="shared" si="79"/>
        <v>19875000</v>
      </c>
      <c r="J840" s="12">
        <f t="shared" si="80"/>
        <v>0</v>
      </c>
      <c r="K840" s="6">
        <f t="shared" si="81"/>
        <v>19875000</v>
      </c>
      <c r="L840" s="6" t="str">
        <f t="shared" si="82"/>
        <v>Penjualan Biasa</v>
      </c>
      <c r="M840" s="6" t="str">
        <f t="shared" si="83"/>
        <v>Mobil Biasa</v>
      </c>
    </row>
    <row r="841" spans="1:13" x14ac:dyDescent="0.25">
      <c r="A841" s="4">
        <v>837</v>
      </c>
      <c r="B841" s="3">
        <v>43322</v>
      </c>
      <c r="C841" s="4" t="s">
        <v>16</v>
      </c>
      <c r="D841" s="4" t="str">
        <f t="shared" si="78"/>
        <v>Toko Anton</v>
      </c>
      <c r="E841" s="4" t="s">
        <v>20</v>
      </c>
      <c r="F841" s="4" t="str">
        <f>VLOOKUP(E841,$O$12:Q851,2,0)</f>
        <v>Besi 5 Meter</v>
      </c>
      <c r="G841" s="11">
        <v>113</v>
      </c>
      <c r="H841" s="6">
        <f>VLOOKUP(E841,$O$12:Q851,3,0)</f>
        <v>200000</v>
      </c>
      <c r="I841" s="6">
        <f t="shared" si="79"/>
        <v>22600000</v>
      </c>
      <c r="J841" s="12">
        <f t="shared" si="80"/>
        <v>0</v>
      </c>
      <c r="K841" s="6">
        <f t="shared" si="81"/>
        <v>22600000</v>
      </c>
      <c r="L841" s="6" t="str">
        <f t="shared" si="82"/>
        <v>Penjualan Biasa</v>
      </c>
      <c r="M841" s="6" t="str">
        <f t="shared" si="83"/>
        <v>Mobil Biasa</v>
      </c>
    </row>
    <row r="842" spans="1:13" x14ac:dyDescent="0.25">
      <c r="A842" s="4">
        <v>838</v>
      </c>
      <c r="B842" s="3">
        <v>43322</v>
      </c>
      <c r="C842" s="4" t="s">
        <v>12</v>
      </c>
      <c r="D842" s="4" t="str">
        <f t="shared" si="78"/>
        <v>Toko Nofri</v>
      </c>
      <c r="E842" s="4" t="s">
        <v>21</v>
      </c>
      <c r="F842" s="4" t="str">
        <f>VLOOKUP(E842,$O$12:Q852,2,0)</f>
        <v>Besi 10 Meter</v>
      </c>
      <c r="G842" s="11">
        <v>1593</v>
      </c>
      <c r="H842" s="6">
        <f>VLOOKUP(E842,$O$12:Q852,3,0)</f>
        <v>375000</v>
      </c>
      <c r="I842" s="6">
        <f t="shared" si="79"/>
        <v>597375000</v>
      </c>
      <c r="J842" s="12">
        <f t="shared" si="80"/>
        <v>119475000</v>
      </c>
      <c r="K842" s="6">
        <f t="shared" si="81"/>
        <v>477900000</v>
      </c>
      <c r="L842" s="6" t="str">
        <f t="shared" si="82"/>
        <v>Penjualan Massal</v>
      </c>
      <c r="M842" s="6" t="str">
        <f t="shared" si="83"/>
        <v>Truk</v>
      </c>
    </row>
    <row r="843" spans="1:13" x14ac:dyDescent="0.25">
      <c r="A843" s="4">
        <v>839</v>
      </c>
      <c r="B843" s="3">
        <v>43322</v>
      </c>
      <c r="C843" s="4" t="s">
        <v>12</v>
      </c>
      <c r="D843" s="4" t="str">
        <f t="shared" si="78"/>
        <v>Toko Nofri</v>
      </c>
      <c r="E843" s="4" t="s">
        <v>21</v>
      </c>
      <c r="F843" s="4" t="str">
        <f>VLOOKUP(E843,$O$12:Q853,2,0)</f>
        <v>Besi 10 Meter</v>
      </c>
      <c r="G843" s="11">
        <v>925</v>
      </c>
      <c r="H843" s="6">
        <f>VLOOKUP(E843,$O$12:Q853,3,0)</f>
        <v>375000</v>
      </c>
      <c r="I843" s="6">
        <f t="shared" si="79"/>
        <v>346875000</v>
      </c>
      <c r="J843" s="12">
        <f t="shared" si="80"/>
        <v>69375000</v>
      </c>
      <c r="K843" s="6">
        <f t="shared" si="81"/>
        <v>277500000</v>
      </c>
      <c r="L843" s="6" t="str">
        <f t="shared" si="82"/>
        <v>Penjualan Massal</v>
      </c>
      <c r="M843" s="6" t="str">
        <f t="shared" si="83"/>
        <v>Truk</v>
      </c>
    </row>
    <row r="844" spans="1:13" x14ac:dyDescent="0.25">
      <c r="A844" s="4">
        <v>840</v>
      </c>
      <c r="B844" s="3">
        <v>43322</v>
      </c>
      <c r="C844" s="4" t="s">
        <v>16</v>
      </c>
      <c r="D844" s="4" t="str">
        <f t="shared" si="78"/>
        <v>Toko Anton</v>
      </c>
      <c r="E844" s="4" t="s">
        <v>23</v>
      </c>
      <c r="F844" s="4" t="str">
        <f>VLOOKUP(E844,$O$12:Q854,2,0)</f>
        <v>Pipa 10 Meter</v>
      </c>
      <c r="G844" s="11">
        <v>1225</v>
      </c>
      <c r="H844" s="6">
        <f>VLOOKUP(E844,$O$12:Q854,3,0)</f>
        <v>185000</v>
      </c>
      <c r="I844" s="6">
        <f t="shared" si="79"/>
        <v>226625000</v>
      </c>
      <c r="J844" s="12">
        <f t="shared" si="80"/>
        <v>45325000</v>
      </c>
      <c r="K844" s="6">
        <f t="shared" si="81"/>
        <v>181300000</v>
      </c>
      <c r="L844" s="6" t="str">
        <f t="shared" si="82"/>
        <v>Penjualan Massal</v>
      </c>
      <c r="M844" s="6" t="str">
        <f t="shared" si="83"/>
        <v>Truk</v>
      </c>
    </row>
    <row r="845" spans="1:13" x14ac:dyDescent="0.25">
      <c r="A845" s="4">
        <v>841</v>
      </c>
      <c r="B845" s="3">
        <v>43322</v>
      </c>
      <c r="C845" s="4" t="s">
        <v>12</v>
      </c>
      <c r="D845" s="4" t="str">
        <f t="shared" si="78"/>
        <v>Toko Nofri</v>
      </c>
      <c r="E845" s="4" t="s">
        <v>22</v>
      </c>
      <c r="F845" s="4" t="str">
        <f>VLOOKUP(E845,$O$12:Q855,2,0)</f>
        <v>Pipa 5 Meter</v>
      </c>
      <c r="G845" s="11">
        <v>1592</v>
      </c>
      <c r="H845" s="6">
        <f>VLOOKUP(E845,$O$12:Q855,3,0)</f>
        <v>100000</v>
      </c>
      <c r="I845" s="6">
        <f t="shared" si="79"/>
        <v>159200000</v>
      </c>
      <c r="J845" s="12">
        <f t="shared" si="80"/>
        <v>31840000</v>
      </c>
      <c r="K845" s="6">
        <f t="shared" si="81"/>
        <v>127360000</v>
      </c>
      <c r="L845" s="6" t="str">
        <f t="shared" si="82"/>
        <v>Penjualan Massal</v>
      </c>
      <c r="M845" s="6" t="str">
        <f t="shared" si="83"/>
        <v>Truk</v>
      </c>
    </row>
    <row r="846" spans="1:13" x14ac:dyDescent="0.25">
      <c r="A846" s="4">
        <v>842</v>
      </c>
      <c r="B846" s="3">
        <v>43322</v>
      </c>
      <c r="C846" s="4" t="s">
        <v>13</v>
      </c>
      <c r="D846" s="4" t="str">
        <f t="shared" si="78"/>
        <v>Toko Central</v>
      </c>
      <c r="E846" s="4" t="s">
        <v>21</v>
      </c>
      <c r="F846" s="4" t="str">
        <f>VLOOKUP(E846,$O$12:Q856,2,0)</f>
        <v>Besi 10 Meter</v>
      </c>
      <c r="G846" s="11">
        <v>1558</v>
      </c>
      <c r="H846" s="6">
        <f>VLOOKUP(E846,$O$12:Q856,3,0)</f>
        <v>375000</v>
      </c>
      <c r="I846" s="6">
        <f t="shared" si="79"/>
        <v>584250000</v>
      </c>
      <c r="J846" s="12">
        <f t="shared" si="80"/>
        <v>116850000</v>
      </c>
      <c r="K846" s="6">
        <f t="shared" si="81"/>
        <v>467400000</v>
      </c>
      <c r="L846" s="6" t="str">
        <f t="shared" si="82"/>
        <v>Penjualan Massal</v>
      </c>
      <c r="M846" s="6" t="str">
        <f t="shared" si="83"/>
        <v>Truk</v>
      </c>
    </row>
    <row r="847" spans="1:13" x14ac:dyDescent="0.25">
      <c r="A847" s="4">
        <v>843</v>
      </c>
      <c r="B847" s="3">
        <v>43322</v>
      </c>
      <c r="C847" s="4" t="s">
        <v>12</v>
      </c>
      <c r="D847" s="4" t="str">
        <f t="shared" si="78"/>
        <v>Toko Nofri</v>
      </c>
      <c r="E847" s="4" t="s">
        <v>23</v>
      </c>
      <c r="F847" s="4" t="str">
        <f>VLOOKUP(E847,$O$12:Q857,2,0)</f>
        <v>Pipa 10 Meter</v>
      </c>
      <c r="G847" s="11">
        <v>1923</v>
      </c>
      <c r="H847" s="6">
        <f>VLOOKUP(E847,$O$12:Q857,3,0)</f>
        <v>185000</v>
      </c>
      <c r="I847" s="6">
        <f t="shared" si="79"/>
        <v>355755000</v>
      </c>
      <c r="J847" s="12">
        <f t="shared" si="80"/>
        <v>71151000</v>
      </c>
      <c r="K847" s="6">
        <f t="shared" si="81"/>
        <v>284604000</v>
      </c>
      <c r="L847" s="6" t="str">
        <f t="shared" si="82"/>
        <v>Penjualan Massal</v>
      </c>
      <c r="M847" s="6" t="str">
        <f t="shared" si="83"/>
        <v>Truk</v>
      </c>
    </row>
    <row r="848" spans="1:13" x14ac:dyDescent="0.25">
      <c r="A848" s="4">
        <v>844</v>
      </c>
      <c r="B848" s="3">
        <v>43322</v>
      </c>
      <c r="C848" s="4" t="s">
        <v>16</v>
      </c>
      <c r="D848" s="4" t="str">
        <f t="shared" si="78"/>
        <v>Toko Anton</v>
      </c>
      <c r="E848" s="4" t="s">
        <v>23</v>
      </c>
      <c r="F848" s="4" t="str">
        <f>VLOOKUP(E848,$O$12:Q858,2,0)</f>
        <v>Pipa 10 Meter</v>
      </c>
      <c r="G848" s="11">
        <v>1752</v>
      </c>
      <c r="H848" s="6">
        <f>VLOOKUP(E848,$O$12:Q858,3,0)</f>
        <v>185000</v>
      </c>
      <c r="I848" s="6">
        <f t="shared" si="79"/>
        <v>324120000</v>
      </c>
      <c r="J848" s="12">
        <f t="shared" si="80"/>
        <v>64824000</v>
      </c>
      <c r="K848" s="6">
        <f t="shared" si="81"/>
        <v>259296000</v>
      </c>
      <c r="L848" s="6" t="str">
        <f t="shared" si="82"/>
        <v>Penjualan Massal</v>
      </c>
      <c r="M848" s="6" t="str">
        <f t="shared" si="83"/>
        <v>Truk</v>
      </c>
    </row>
    <row r="849" spans="1:13" x14ac:dyDescent="0.25">
      <c r="A849" s="4">
        <v>845</v>
      </c>
      <c r="B849" s="3">
        <v>43322</v>
      </c>
      <c r="C849" s="4" t="s">
        <v>13</v>
      </c>
      <c r="D849" s="4" t="str">
        <f t="shared" si="78"/>
        <v>Toko Central</v>
      </c>
      <c r="E849" s="4" t="s">
        <v>22</v>
      </c>
      <c r="F849" s="4" t="str">
        <f>VLOOKUP(E849,$O$12:Q859,2,0)</f>
        <v>Pipa 5 Meter</v>
      </c>
      <c r="G849" s="11">
        <v>894</v>
      </c>
      <c r="H849" s="6">
        <f>VLOOKUP(E849,$O$12:Q859,3,0)</f>
        <v>100000</v>
      </c>
      <c r="I849" s="6">
        <f t="shared" si="79"/>
        <v>89400000</v>
      </c>
      <c r="J849" s="12">
        <f t="shared" si="80"/>
        <v>17880000</v>
      </c>
      <c r="K849" s="6">
        <f t="shared" si="81"/>
        <v>71520000</v>
      </c>
      <c r="L849" s="6" t="str">
        <f t="shared" si="82"/>
        <v>Penjualan Massal</v>
      </c>
      <c r="M849" s="6" t="str">
        <f t="shared" si="83"/>
        <v>Truk</v>
      </c>
    </row>
    <row r="850" spans="1:13" x14ac:dyDescent="0.25">
      <c r="A850" s="4">
        <v>846</v>
      </c>
      <c r="B850" s="3">
        <v>43322</v>
      </c>
      <c r="C850" s="4" t="s">
        <v>13</v>
      </c>
      <c r="D850" s="4" t="str">
        <f t="shared" si="78"/>
        <v>Toko Central</v>
      </c>
      <c r="E850" s="4" t="s">
        <v>20</v>
      </c>
      <c r="F850" s="4" t="str">
        <f>VLOOKUP(E850,$O$12:Q860,2,0)</f>
        <v>Besi 5 Meter</v>
      </c>
      <c r="G850" s="11">
        <v>512</v>
      </c>
      <c r="H850" s="6">
        <f>VLOOKUP(E850,$O$12:Q860,3,0)</f>
        <v>200000</v>
      </c>
      <c r="I850" s="6">
        <f t="shared" si="79"/>
        <v>102400000</v>
      </c>
      <c r="J850" s="12">
        <f t="shared" si="80"/>
        <v>20480000</v>
      </c>
      <c r="K850" s="6">
        <f t="shared" si="81"/>
        <v>81920000</v>
      </c>
      <c r="L850" s="6" t="str">
        <f t="shared" si="82"/>
        <v>Penjualan Massal</v>
      </c>
      <c r="M850" s="6" t="str">
        <f t="shared" si="83"/>
        <v>Truk</v>
      </c>
    </row>
    <row r="851" spans="1:13" x14ac:dyDescent="0.25">
      <c r="A851" s="4">
        <v>847</v>
      </c>
      <c r="B851" s="3">
        <v>43322</v>
      </c>
      <c r="C851" s="4" t="s">
        <v>16</v>
      </c>
      <c r="D851" s="4" t="str">
        <f t="shared" si="78"/>
        <v>Toko Anton</v>
      </c>
      <c r="E851" s="4" t="s">
        <v>23</v>
      </c>
      <c r="F851" s="4" t="str">
        <f>VLOOKUP(E851,$O$12:Q861,2,0)</f>
        <v>Pipa 10 Meter</v>
      </c>
      <c r="G851" s="11">
        <v>1703</v>
      </c>
      <c r="H851" s="6">
        <f>VLOOKUP(E851,$O$12:Q861,3,0)</f>
        <v>185000</v>
      </c>
      <c r="I851" s="6">
        <f t="shared" si="79"/>
        <v>315055000</v>
      </c>
      <c r="J851" s="12">
        <f t="shared" si="80"/>
        <v>63011000</v>
      </c>
      <c r="K851" s="6">
        <f t="shared" si="81"/>
        <v>252044000</v>
      </c>
      <c r="L851" s="6" t="str">
        <f t="shared" si="82"/>
        <v>Penjualan Massal</v>
      </c>
      <c r="M851" s="6" t="str">
        <f t="shared" si="83"/>
        <v>Truk</v>
      </c>
    </row>
    <row r="852" spans="1:13" x14ac:dyDescent="0.25">
      <c r="A852" s="4">
        <v>848</v>
      </c>
      <c r="B852" s="3">
        <v>43322</v>
      </c>
      <c r="C852" s="4" t="s">
        <v>12</v>
      </c>
      <c r="D852" s="4" t="str">
        <f t="shared" si="78"/>
        <v>Toko Nofri</v>
      </c>
      <c r="E852" s="4" t="s">
        <v>20</v>
      </c>
      <c r="F852" s="4" t="str">
        <f>VLOOKUP(E852,$O$12:Q862,2,0)</f>
        <v>Besi 5 Meter</v>
      </c>
      <c r="G852" s="11">
        <v>1364</v>
      </c>
      <c r="H852" s="6">
        <f>VLOOKUP(E852,$O$12:Q862,3,0)</f>
        <v>200000</v>
      </c>
      <c r="I852" s="6">
        <f t="shared" si="79"/>
        <v>272800000</v>
      </c>
      <c r="J852" s="12">
        <f t="shared" si="80"/>
        <v>54560000</v>
      </c>
      <c r="K852" s="6">
        <f t="shared" si="81"/>
        <v>218240000</v>
      </c>
      <c r="L852" s="6" t="str">
        <f t="shared" si="82"/>
        <v>Penjualan Massal</v>
      </c>
      <c r="M852" s="6" t="str">
        <f t="shared" si="83"/>
        <v>Truk</v>
      </c>
    </row>
    <row r="853" spans="1:13" x14ac:dyDescent="0.25">
      <c r="A853" s="4">
        <v>849</v>
      </c>
      <c r="B853" s="3">
        <v>43322</v>
      </c>
      <c r="C853" s="4" t="s">
        <v>16</v>
      </c>
      <c r="D853" s="4" t="str">
        <f t="shared" si="78"/>
        <v>Toko Anton</v>
      </c>
      <c r="E853" s="4" t="s">
        <v>22</v>
      </c>
      <c r="F853" s="4" t="str">
        <f>VLOOKUP(E853,$O$12:Q863,2,0)</f>
        <v>Pipa 5 Meter</v>
      </c>
      <c r="G853" s="11">
        <v>56</v>
      </c>
      <c r="H853" s="6">
        <f>VLOOKUP(E853,$O$12:Q863,3,0)</f>
        <v>100000</v>
      </c>
      <c r="I853" s="6">
        <f t="shared" si="79"/>
        <v>5600000</v>
      </c>
      <c r="J853" s="12">
        <f t="shared" si="80"/>
        <v>0</v>
      </c>
      <c r="K853" s="6">
        <f t="shared" si="81"/>
        <v>5600000</v>
      </c>
      <c r="L853" s="6" t="str">
        <f t="shared" si="82"/>
        <v>Penjualan Biasa</v>
      </c>
      <c r="M853" s="6" t="str">
        <f t="shared" si="83"/>
        <v>Mobil Biasa</v>
      </c>
    </row>
    <row r="854" spans="1:13" x14ac:dyDescent="0.25">
      <c r="A854" s="4">
        <v>850</v>
      </c>
      <c r="B854" s="3">
        <v>43322</v>
      </c>
      <c r="C854" s="4" t="s">
        <v>12</v>
      </c>
      <c r="D854" s="4" t="str">
        <f t="shared" si="78"/>
        <v>Toko Nofri</v>
      </c>
      <c r="E854" s="4" t="s">
        <v>23</v>
      </c>
      <c r="F854" s="4" t="str">
        <f>VLOOKUP(E854,$O$12:Q864,2,0)</f>
        <v>Pipa 10 Meter</v>
      </c>
      <c r="G854" s="11">
        <v>1165</v>
      </c>
      <c r="H854" s="6">
        <f>VLOOKUP(E854,$O$12:Q864,3,0)</f>
        <v>185000</v>
      </c>
      <c r="I854" s="6">
        <f t="shared" si="79"/>
        <v>215525000</v>
      </c>
      <c r="J854" s="12">
        <f t="shared" si="80"/>
        <v>43105000</v>
      </c>
      <c r="K854" s="6">
        <f t="shared" si="81"/>
        <v>172420000</v>
      </c>
      <c r="L854" s="6" t="str">
        <f t="shared" si="82"/>
        <v>Penjualan Massal</v>
      </c>
      <c r="M854" s="6" t="str">
        <f t="shared" si="83"/>
        <v>Truk</v>
      </c>
    </row>
    <row r="855" spans="1:13" x14ac:dyDescent="0.25">
      <c r="A855" s="4">
        <v>851</v>
      </c>
      <c r="B855" s="3">
        <v>43322</v>
      </c>
      <c r="C855" s="4" t="s">
        <v>13</v>
      </c>
      <c r="D855" s="4" t="str">
        <f t="shared" si="78"/>
        <v>Toko Central</v>
      </c>
      <c r="E855" s="4" t="s">
        <v>20</v>
      </c>
      <c r="F855" s="4" t="str">
        <f>VLOOKUP(E855,$O$12:Q865,2,0)</f>
        <v>Besi 5 Meter</v>
      </c>
      <c r="G855" s="11">
        <v>929</v>
      </c>
      <c r="H855" s="6">
        <f>VLOOKUP(E855,$O$12:Q865,3,0)</f>
        <v>200000</v>
      </c>
      <c r="I855" s="6">
        <f t="shared" si="79"/>
        <v>185800000</v>
      </c>
      <c r="J855" s="12">
        <f t="shared" si="80"/>
        <v>37160000</v>
      </c>
      <c r="K855" s="6">
        <f t="shared" si="81"/>
        <v>148640000</v>
      </c>
      <c r="L855" s="6" t="str">
        <f t="shared" si="82"/>
        <v>Penjualan Massal</v>
      </c>
      <c r="M855" s="6" t="str">
        <f t="shared" si="83"/>
        <v>Truk</v>
      </c>
    </row>
    <row r="856" spans="1:13" x14ac:dyDescent="0.25">
      <c r="A856" s="4">
        <v>852</v>
      </c>
      <c r="B856" s="3">
        <v>43322</v>
      </c>
      <c r="C856" s="4" t="s">
        <v>16</v>
      </c>
      <c r="D856" s="4" t="str">
        <f t="shared" si="78"/>
        <v>Toko Anton</v>
      </c>
      <c r="E856" s="4" t="s">
        <v>22</v>
      </c>
      <c r="F856" s="4" t="str">
        <f>VLOOKUP(E856,$O$12:Q866,2,0)</f>
        <v>Pipa 5 Meter</v>
      </c>
      <c r="G856" s="11">
        <v>1358</v>
      </c>
      <c r="H856" s="6">
        <f>VLOOKUP(E856,$O$12:Q866,3,0)</f>
        <v>100000</v>
      </c>
      <c r="I856" s="6">
        <f t="shared" si="79"/>
        <v>135800000</v>
      </c>
      <c r="J856" s="12">
        <f t="shared" si="80"/>
        <v>27160000</v>
      </c>
      <c r="K856" s="6">
        <f t="shared" si="81"/>
        <v>108640000</v>
      </c>
      <c r="L856" s="6" t="str">
        <f t="shared" si="82"/>
        <v>Penjualan Massal</v>
      </c>
      <c r="M856" s="6" t="str">
        <f t="shared" si="83"/>
        <v>Truk</v>
      </c>
    </row>
    <row r="857" spans="1:13" x14ac:dyDescent="0.25">
      <c r="A857" s="4">
        <v>853</v>
      </c>
      <c r="B857" s="3">
        <v>43322</v>
      </c>
      <c r="C857" s="4" t="s">
        <v>12</v>
      </c>
      <c r="D857" s="4" t="str">
        <f t="shared" si="78"/>
        <v>Toko Nofri</v>
      </c>
      <c r="E857" s="4" t="s">
        <v>23</v>
      </c>
      <c r="F857" s="4" t="str">
        <f>VLOOKUP(E857,$O$12:Q867,2,0)</f>
        <v>Pipa 10 Meter</v>
      </c>
      <c r="G857" s="11">
        <v>448</v>
      </c>
      <c r="H857" s="6">
        <f>VLOOKUP(E857,$O$12:Q867,3,0)</f>
        <v>185000</v>
      </c>
      <c r="I857" s="6">
        <f t="shared" si="79"/>
        <v>82880000</v>
      </c>
      <c r="J857" s="12">
        <f t="shared" si="80"/>
        <v>8288000</v>
      </c>
      <c r="K857" s="6">
        <f t="shared" si="81"/>
        <v>74592000</v>
      </c>
      <c r="L857" s="6" t="str">
        <f t="shared" si="82"/>
        <v>Penjualan Massal</v>
      </c>
      <c r="M857" s="6" t="str">
        <f t="shared" si="83"/>
        <v>Truk</v>
      </c>
    </row>
    <row r="858" spans="1:13" x14ac:dyDescent="0.25">
      <c r="A858" s="4">
        <v>854</v>
      </c>
      <c r="B858" s="3">
        <v>43322</v>
      </c>
      <c r="C858" s="4" t="s">
        <v>12</v>
      </c>
      <c r="D858" s="4" t="str">
        <f t="shared" si="78"/>
        <v>Toko Nofri</v>
      </c>
      <c r="E858" s="4" t="s">
        <v>23</v>
      </c>
      <c r="F858" s="4" t="str">
        <f>VLOOKUP(E858,$O$12:Q868,2,0)</f>
        <v>Pipa 10 Meter</v>
      </c>
      <c r="G858" s="11">
        <v>249</v>
      </c>
      <c r="H858" s="6">
        <f>VLOOKUP(E858,$O$12:Q868,3,0)</f>
        <v>185000</v>
      </c>
      <c r="I858" s="6">
        <f t="shared" si="79"/>
        <v>46065000</v>
      </c>
      <c r="J858" s="12">
        <f t="shared" si="80"/>
        <v>4606500</v>
      </c>
      <c r="K858" s="6">
        <f t="shared" si="81"/>
        <v>41458500</v>
      </c>
      <c r="L858" s="6" t="str">
        <f t="shared" si="82"/>
        <v>Penjualan Besar</v>
      </c>
      <c r="M858" s="6" t="str">
        <f t="shared" si="83"/>
        <v>Truk Kecil</v>
      </c>
    </row>
    <row r="859" spans="1:13" x14ac:dyDescent="0.25">
      <c r="A859" s="4">
        <v>855</v>
      </c>
      <c r="B859" s="3">
        <v>43322</v>
      </c>
      <c r="C859" s="4" t="s">
        <v>16</v>
      </c>
      <c r="D859" s="4" t="str">
        <f t="shared" si="78"/>
        <v>Toko Anton</v>
      </c>
      <c r="E859" s="4" t="s">
        <v>23</v>
      </c>
      <c r="F859" s="4" t="str">
        <f>VLOOKUP(E859,$O$12:Q869,2,0)</f>
        <v>Pipa 10 Meter</v>
      </c>
      <c r="G859" s="11">
        <v>274</v>
      </c>
      <c r="H859" s="6">
        <f>VLOOKUP(E859,$O$12:Q869,3,0)</f>
        <v>185000</v>
      </c>
      <c r="I859" s="6">
        <f t="shared" si="79"/>
        <v>50690000</v>
      </c>
      <c r="J859" s="12">
        <f t="shared" si="80"/>
        <v>5069000</v>
      </c>
      <c r="K859" s="6">
        <f t="shared" si="81"/>
        <v>45621000</v>
      </c>
      <c r="L859" s="6" t="str">
        <f t="shared" si="82"/>
        <v>Penjualan Besar</v>
      </c>
      <c r="M859" s="6" t="str">
        <f t="shared" si="83"/>
        <v>Truk Kecil</v>
      </c>
    </row>
    <row r="860" spans="1:13" x14ac:dyDescent="0.25">
      <c r="A860" s="4">
        <v>856</v>
      </c>
      <c r="B860" s="3">
        <v>43322</v>
      </c>
      <c r="C860" s="4" t="s">
        <v>12</v>
      </c>
      <c r="D860" s="4" t="str">
        <f t="shared" si="78"/>
        <v>Toko Nofri</v>
      </c>
      <c r="E860" s="4" t="s">
        <v>23</v>
      </c>
      <c r="F860" s="4" t="str">
        <f>VLOOKUP(E860,$O$12:Q870,2,0)</f>
        <v>Pipa 10 Meter</v>
      </c>
      <c r="G860" s="11">
        <v>578</v>
      </c>
      <c r="H860" s="6">
        <f>VLOOKUP(E860,$O$12:Q870,3,0)</f>
        <v>185000</v>
      </c>
      <c r="I860" s="6">
        <f t="shared" si="79"/>
        <v>106930000</v>
      </c>
      <c r="J860" s="12">
        <f t="shared" si="80"/>
        <v>21386000</v>
      </c>
      <c r="K860" s="6">
        <f t="shared" si="81"/>
        <v>85544000</v>
      </c>
      <c r="L860" s="6" t="str">
        <f t="shared" si="82"/>
        <v>Penjualan Massal</v>
      </c>
      <c r="M860" s="6" t="str">
        <f t="shared" si="83"/>
        <v>Truk</v>
      </c>
    </row>
    <row r="861" spans="1:13" x14ac:dyDescent="0.25">
      <c r="A861" s="4">
        <v>857</v>
      </c>
      <c r="B861" s="3">
        <v>43322</v>
      </c>
      <c r="C861" s="4" t="s">
        <v>16</v>
      </c>
      <c r="D861" s="4" t="str">
        <f t="shared" si="78"/>
        <v>Toko Anton</v>
      </c>
      <c r="E861" s="4" t="s">
        <v>23</v>
      </c>
      <c r="F861" s="4" t="str">
        <f>VLOOKUP(E861,$O$12:Q871,2,0)</f>
        <v>Pipa 10 Meter</v>
      </c>
      <c r="G861" s="11">
        <v>772</v>
      </c>
      <c r="H861" s="6">
        <f>VLOOKUP(E861,$O$12:Q871,3,0)</f>
        <v>185000</v>
      </c>
      <c r="I861" s="6">
        <f t="shared" si="79"/>
        <v>142820000</v>
      </c>
      <c r="J861" s="12">
        <f t="shared" si="80"/>
        <v>28564000</v>
      </c>
      <c r="K861" s="6">
        <f t="shared" si="81"/>
        <v>114256000</v>
      </c>
      <c r="L861" s="6" t="str">
        <f t="shared" si="82"/>
        <v>Penjualan Massal</v>
      </c>
      <c r="M861" s="6" t="str">
        <f t="shared" si="83"/>
        <v>Truk</v>
      </c>
    </row>
    <row r="862" spans="1:13" x14ac:dyDescent="0.25">
      <c r="A862" s="4">
        <v>858</v>
      </c>
      <c r="B862" s="3">
        <v>43322</v>
      </c>
      <c r="C862" s="4" t="s">
        <v>12</v>
      </c>
      <c r="D862" s="4" t="str">
        <f t="shared" si="78"/>
        <v>Toko Nofri</v>
      </c>
      <c r="E862" s="4" t="s">
        <v>23</v>
      </c>
      <c r="F862" s="4" t="str">
        <f>VLOOKUP(E862,$O$12:Q872,2,0)</f>
        <v>Pipa 10 Meter</v>
      </c>
      <c r="G862" s="11">
        <v>1293</v>
      </c>
      <c r="H862" s="6">
        <f>VLOOKUP(E862,$O$12:Q872,3,0)</f>
        <v>185000</v>
      </c>
      <c r="I862" s="6">
        <f t="shared" si="79"/>
        <v>239205000</v>
      </c>
      <c r="J862" s="12">
        <f t="shared" si="80"/>
        <v>47841000</v>
      </c>
      <c r="K862" s="6">
        <f t="shared" si="81"/>
        <v>191364000</v>
      </c>
      <c r="L862" s="6" t="str">
        <f t="shared" si="82"/>
        <v>Penjualan Massal</v>
      </c>
      <c r="M862" s="6" t="str">
        <f t="shared" si="83"/>
        <v>Truk</v>
      </c>
    </row>
    <row r="863" spans="1:13" x14ac:dyDescent="0.25">
      <c r="A863" s="4">
        <v>859</v>
      </c>
      <c r="B863" s="3">
        <v>43322</v>
      </c>
      <c r="C863" s="4" t="s">
        <v>13</v>
      </c>
      <c r="D863" s="4" t="str">
        <f t="shared" si="78"/>
        <v>Toko Central</v>
      </c>
      <c r="E863" s="4" t="s">
        <v>22</v>
      </c>
      <c r="F863" s="4" t="str">
        <f>VLOOKUP(E863,$O$12:Q873,2,0)</f>
        <v>Pipa 5 Meter</v>
      </c>
      <c r="G863" s="11">
        <v>666</v>
      </c>
      <c r="H863" s="6">
        <f>VLOOKUP(E863,$O$12:Q873,3,0)</f>
        <v>100000</v>
      </c>
      <c r="I863" s="6">
        <f t="shared" si="79"/>
        <v>66600000</v>
      </c>
      <c r="J863" s="12">
        <f t="shared" si="80"/>
        <v>13320000</v>
      </c>
      <c r="K863" s="6">
        <f t="shared" si="81"/>
        <v>53280000</v>
      </c>
      <c r="L863" s="6" t="str">
        <f t="shared" si="82"/>
        <v>Penjualan Massal</v>
      </c>
      <c r="M863" s="6" t="str">
        <f t="shared" si="83"/>
        <v>Truk</v>
      </c>
    </row>
    <row r="864" spans="1:13" x14ac:dyDescent="0.25">
      <c r="A864" s="4">
        <v>860</v>
      </c>
      <c r="B864" s="3">
        <v>43322</v>
      </c>
      <c r="C864" s="4" t="s">
        <v>12</v>
      </c>
      <c r="D864" s="4" t="str">
        <f t="shared" si="78"/>
        <v>Toko Nofri</v>
      </c>
      <c r="E864" s="4" t="s">
        <v>20</v>
      </c>
      <c r="F864" s="4" t="str">
        <f>VLOOKUP(E864,$O$12:Q874,2,0)</f>
        <v>Besi 5 Meter</v>
      </c>
      <c r="G864" s="11">
        <v>971</v>
      </c>
      <c r="H864" s="6">
        <f>VLOOKUP(E864,$O$12:Q874,3,0)</f>
        <v>200000</v>
      </c>
      <c r="I864" s="6">
        <f t="shared" si="79"/>
        <v>194200000</v>
      </c>
      <c r="J864" s="12">
        <f t="shared" si="80"/>
        <v>38840000</v>
      </c>
      <c r="K864" s="6">
        <f t="shared" si="81"/>
        <v>155360000</v>
      </c>
      <c r="L864" s="6" t="str">
        <f t="shared" si="82"/>
        <v>Penjualan Massal</v>
      </c>
      <c r="M864" s="6" t="str">
        <f t="shared" si="83"/>
        <v>Truk</v>
      </c>
    </row>
    <row r="865" spans="1:13" x14ac:dyDescent="0.25">
      <c r="A865" s="4">
        <v>861</v>
      </c>
      <c r="B865" s="3">
        <v>43322</v>
      </c>
      <c r="C865" s="4" t="s">
        <v>16</v>
      </c>
      <c r="D865" s="4" t="str">
        <f t="shared" si="78"/>
        <v>Toko Anton</v>
      </c>
      <c r="E865" s="4" t="s">
        <v>23</v>
      </c>
      <c r="F865" s="4" t="str">
        <f>VLOOKUP(E865,$O$12:Q875,2,0)</f>
        <v>Pipa 10 Meter</v>
      </c>
      <c r="G865" s="11">
        <v>1359</v>
      </c>
      <c r="H865" s="6">
        <f>VLOOKUP(E865,$O$12:Q875,3,0)</f>
        <v>185000</v>
      </c>
      <c r="I865" s="6">
        <f t="shared" si="79"/>
        <v>251415000</v>
      </c>
      <c r="J865" s="12">
        <f t="shared" si="80"/>
        <v>50283000</v>
      </c>
      <c r="K865" s="6">
        <f t="shared" si="81"/>
        <v>201132000</v>
      </c>
      <c r="L865" s="6" t="str">
        <f t="shared" si="82"/>
        <v>Penjualan Massal</v>
      </c>
      <c r="M865" s="6" t="str">
        <f t="shared" si="83"/>
        <v>Truk</v>
      </c>
    </row>
    <row r="866" spans="1:13" x14ac:dyDescent="0.25">
      <c r="A866" s="4">
        <v>862</v>
      </c>
      <c r="B866" s="3">
        <v>43322</v>
      </c>
      <c r="C866" s="4" t="s">
        <v>13</v>
      </c>
      <c r="D866" s="4" t="str">
        <f t="shared" si="78"/>
        <v>Toko Central</v>
      </c>
      <c r="E866" s="4" t="s">
        <v>21</v>
      </c>
      <c r="F866" s="4" t="str">
        <f>VLOOKUP(E866,$O$12:Q876,2,0)</f>
        <v>Besi 10 Meter</v>
      </c>
      <c r="G866" s="11">
        <v>1958</v>
      </c>
      <c r="H866" s="6">
        <f>VLOOKUP(E866,$O$12:Q876,3,0)</f>
        <v>375000</v>
      </c>
      <c r="I866" s="6">
        <f t="shared" si="79"/>
        <v>734250000</v>
      </c>
      <c r="J866" s="12">
        <f t="shared" si="80"/>
        <v>146850000</v>
      </c>
      <c r="K866" s="6">
        <f t="shared" si="81"/>
        <v>587400000</v>
      </c>
      <c r="L866" s="6" t="str">
        <f t="shared" si="82"/>
        <v>Penjualan Massal</v>
      </c>
      <c r="M866" s="6" t="str">
        <f t="shared" si="83"/>
        <v>Truk</v>
      </c>
    </row>
    <row r="867" spans="1:13" x14ac:dyDescent="0.25">
      <c r="A867" s="4">
        <v>863</v>
      </c>
      <c r="B867" s="3">
        <v>43322</v>
      </c>
      <c r="C867" s="4" t="s">
        <v>13</v>
      </c>
      <c r="D867" s="4" t="str">
        <f t="shared" si="78"/>
        <v>Toko Central</v>
      </c>
      <c r="E867" s="4" t="s">
        <v>21</v>
      </c>
      <c r="F867" s="4" t="str">
        <f>VLOOKUP(E867,$O$12:Q877,2,0)</f>
        <v>Besi 10 Meter</v>
      </c>
      <c r="G867" s="11">
        <v>1628</v>
      </c>
      <c r="H867" s="6">
        <f>VLOOKUP(E867,$O$12:Q877,3,0)</f>
        <v>375000</v>
      </c>
      <c r="I867" s="6">
        <f t="shared" si="79"/>
        <v>610500000</v>
      </c>
      <c r="J867" s="12">
        <f t="shared" si="80"/>
        <v>122100000</v>
      </c>
      <c r="K867" s="6">
        <f t="shared" si="81"/>
        <v>488400000</v>
      </c>
      <c r="L867" s="6" t="str">
        <f t="shared" si="82"/>
        <v>Penjualan Massal</v>
      </c>
      <c r="M867" s="6" t="str">
        <f t="shared" si="83"/>
        <v>Truk</v>
      </c>
    </row>
    <row r="868" spans="1:13" x14ac:dyDescent="0.25">
      <c r="A868" s="4">
        <v>864</v>
      </c>
      <c r="B868" s="3">
        <v>43322</v>
      </c>
      <c r="C868" s="4" t="s">
        <v>16</v>
      </c>
      <c r="D868" s="4" t="str">
        <f t="shared" si="78"/>
        <v>Toko Anton</v>
      </c>
      <c r="E868" s="4" t="s">
        <v>23</v>
      </c>
      <c r="F868" s="4" t="str">
        <f>VLOOKUP(E868,$O$12:Q878,2,0)</f>
        <v>Pipa 10 Meter</v>
      </c>
      <c r="G868" s="11">
        <v>614</v>
      </c>
      <c r="H868" s="6">
        <f>VLOOKUP(E868,$O$12:Q878,3,0)</f>
        <v>185000</v>
      </c>
      <c r="I868" s="6">
        <f t="shared" si="79"/>
        <v>113590000</v>
      </c>
      <c r="J868" s="12">
        <f t="shared" si="80"/>
        <v>22718000</v>
      </c>
      <c r="K868" s="6">
        <f t="shared" si="81"/>
        <v>90872000</v>
      </c>
      <c r="L868" s="6" t="str">
        <f t="shared" si="82"/>
        <v>Penjualan Massal</v>
      </c>
      <c r="M868" s="6" t="str">
        <f t="shared" si="83"/>
        <v>Truk</v>
      </c>
    </row>
    <row r="869" spans="1:13" x14ac:dyDescent="0.25">
      <c r="A869" s="4">
        <v>865</v>
      </c>
      <c r="B869" s="3">
        <v>43322</v>
      </c>
      <c r="C869" s="4" t="s">
        <v>12</v>
      </c>
      <c r="D869" s="4" t="str">
        <f t="shared" si="78"/>
        <v>Toko Nofri</v>
      </c>
      <c r="E869" s="4" t="s">
        <v>20</v>
      </c>
      <c r="F869" s="4" t="str">
        <f>VLOOKUP(E869,$O$12:Q879,2,0)</f>
        <v>Besi 5 Meter</v>
      </c>
      <c r="G869" s="11">
        <v>1713</v>
      </c>
      <c r="H869" s="6">
        <f>VLOOKUP(E869,$O$12:Q879,3,0)</f>
        <v>200000</v>
      </c>
      <c r="I869" s="6">
        <f t="shared" si="79"/>
        <v>342600000</v>
      </c>
      <c r="J869" s="12">
        <f t="shared" si="80"/>
        <v>68520000</v>
      </c>
      <c r="K869" s="6">
        <f t="shared" si="81"/>
        <v>274080000</v>
      </c>
      <c r="L869" s="6" t="str">
        <f t="shared" si="82"/>
        <v>Penjualan Massal</v>
      </c>
      <c r="M869" s="6" t="str">
        <f t="shared" si="83"/>
        <v>Truk</v>
      </c>
    </row>
    <row r="870" spans="1:13" x14ac:dyDescent="0.25">
      <c r="A870" s="4">
        <v>866</v>
      </c>
      <c r="B870" s="3">
        <v>43322</v>
      </c>
      <c r="C870" s="4" t="s">
        <v>16</v>
      </c>
      <c r="D870" s="4" t="str">
        <f t="shared" si="78"/>
        <v>Toko Anton</v>
      </c>
      <c r="E870" s="4" t="s">
        <v>21</v>
      </c>
      <c r="F870" s="4" t="str">
        <f>VLOOKUP(E870,$O$12:Q880,2,0)</f>
        <v>Besi 10 Meter</v>
      </c>
      <c r="G870" s="11">
        <v>1029</v>
      </c>
      <c r="H870" s="6">
        <f>VLOOKUP(E870,$O$12:Q880,3,0)</f>
        <v>375000</v>
      </c>
      <c r="I870" s="6">
        <f t="shared" si="79"/>
        <v>385875000</v>
      </c>
      <c r="J870" s="12">
        <f t="shared" si="80"/>
        <v>77175000</v>
      </c>
      <c r="K870" s="6">
        <f t="shared" si="81"/>
        <v>308700000</v>
      </c>
      <c r="L870" s="6" t="str">
        <f t="shared" si="82"/>
        <v>Penjualan Massal</v>
      </c>
      <c r="M870" s="6" t="str">
        <f t="shared" si="83"/>
        <v>Truk</v>
      </c>
    </row>
    <row r="871" spans="1:13" x14ac:dyDescent="0.25">
      <c r="A871" s="4">
        <v>867</v>
      </c>
      <c r="B871" s="3">
        <v>43322</v>
      </c>
      <c r="C871" s="4" t="s">
        <v>12</v>
      </c>
      <c r="D871" s="4" t="str">
        <f t="shared" si="78"/>
        <v>Toko Nofri</v>
      </c>
      <c r="E871" s="4" t="s">
        <v>21</v>
      </c>
      <c r="F871" s="4" t="str">
        <f>VLOOKUP(E871,$O$12:Q881,2,0)</f>
        <v>Besi 10 Meter</v>
      </c>
      <c r="G871" s="11">
        <v>1747</v>
      </c>
      <c r="H871" s="6">
        <f>VLOOKUP(E871,$O$12:Q881,3,0)</f>
        <v>375000</v>
      </c>
      <c r="I871" s="6">
        <f t="shared" si="79"/>
        <v>655125000</v>
      </c>
      <c r="J871" s="12">
        <f t="shared" si="80"/>
        <v>131025000</v>
      </c>
      <c r="K871" s="6">
        <f t="shared" si="81"/>
        <v>524100000</v>
      </c>
      <c r="L871" s="6" t="str">
        <f t="shared" si="82"/>
        <v>Penjualan Massal</v>
      </c>
      <c r="M871" s="6" t="str">
        <f t="shared" si="83"/>
        <v>Truk</v>
      </c>
    </row>
    <row r="872" spans="1:13" x14ac:dyDescent="0.25">
      <c r="A872" s="4">
        <v>868</v>
      </c>
      <c r="B872" s="3">
        <v>43322</v>
      </c>
      <c r="C872" s="4" t="s">
        <v>13</v>
      </c>
      <c r="D872" s="4" t="str">
        <f t="shared" si="78"/>
        <v>Toko Central</v>
      </c>
      <c r="E872" s="4" t="s">
        <v>21</v>
      </c>
      <c r="F872" s="4" t="str">
        <f>VLOOKUP(E872,$O$12:Q882,2,0)</f>
        <v>Besi 10 Meter</v>
      </c>
      <c r="G872" s="11">
        <v>367</v>
      </c>
      <c r="H872" s="6">
        <f>VLOOKUP(E872,$O$12:Q882,3,0)</f>
        <v>375000</v>
      </c>
      <c r="I872" s="6">
        <f t="shared" si="79"/>
        <v>137625000</v>
      </c>
      <c r="J872" s="12">
        <f t="shared" si="80"/>
        <v>13762500</v>
      </c>
      <c r="K872" s="6">
        <f t="shared" si="81"/>
        <v>123862500</v>
      </c>
      <c r="L872" s="6" t="str">
        <f t="shared" si="82"/>
        <v>Penjualan Massal</v>
      </c>
      <c r="M872" s="6" t="str">
        <f t="shared" si="83"/>
        <v>Truk</v>
      </c>
    </row>
    <row r="873" spans="1:13" x14ac:dyDescent="0.25">
      <c r="A873" s="4">
        <v>869</v>
      </c>
      <c r="B873" s="3">
        <v>43322</v>
      </c>
      <c r="C873" s="4" t="s">
        <v>16</v>
      </c>
      <c r="D873" s="4" t="str">
        <f t="shared" si="78"/>
        <v>Toko Anton</v>
      </c>
      <c r="E873" s="4" t="s">
        <v>20</v>
      </c>
      <c r="F873" s="4" t="str">
        <f>VLOOKUP(E873,$O$12:Q883,2,0)</f>
        <v>Besi 5 Meter</v>
      </c>
      <c r="G873" s="11">
        <v>1241</v>
      </c>
      <c r="H873" s="6">
        <f>VLOOKUP(E873,$O$12:Q883,3,0)</f>
        <v>200000</v>
      </c>
      <c r="I873" s="6">
        <f t="shared" si="79"/>
        <v>248200000</v>
      </c>
      <c r="J873" s="12">
        <f t="shared" si="80"/>
        <v>49640000</v>
      </c>
      <c r="K873" s="6">
        <f t="shared" si="81"/>
        <v>198560000</v>
      </c>
      <c r="L873" s="6" t="str">
        <f t="shared" si="82"/>
        <v>Penjualan Massal</v>
      </c>
      <c r="M873" s="6" t="str">
        <f t="shared" si="83"/>
        <v>Truk</v>
      </c>
    </row>
    <row r="874" spans="1:13" x14ac:dyDescent="0.25">
      <c r="A874" s="4">
        <v>870</v>
      </c>
      <c r="B874" s="3">
        <v>43322</v>
      </c>
      <c r="C874" s="4" t="s">
        <v>12</v>
      </c>
      <c r="D874" s="4" t="str">
        <f t="shared" si="78"/>
        <v>Toko Nofri</v>
      </c>
      <c r="E874" s="4" t="s">
        <v>21</v>
      </c>
      <c r="F874" s="4" t="str">
        <f>VLOOKUP(E874,$O$12:Q884,2,0)</f>
        <v>Besi 10 Meter</v>
      </c>
      <c r="G874" s="11">
        <v>1400</v>
      </c>
      <c r="H874" s="6">
        <f>VLOOKUP(E874,$O$12:Q884,3,0)</f>
        <v>375000</v>
      </c>
      <c r="I874" s="6">
        <f t="shared" si="79"/>
        <v>525000000</v>
      </c>
      <c r="J874" s="12">
        <f t="shared" si="80"/>
        <v>105000000</v>
      </c>
      <c r="K874" s="6">
        <f t="shared" si="81"/>
        <v>420000000</v>
      </c>
      <c r="L874" s="6" t="str">
        <f t="shared" si="82"/>
        <v>Penjualan Massal</v>
      </c>
      <c r="M874" s="6" t="str">
        <f t="shared" si="83"/>
        <v>Truk</v>
      </c>
    </row>
    <row r="875" spans="1:13" x14ac:dyDescent="0.25">
      <c r="A875" s="4">
        <v>871</v>
      </c>
      <c r="B875" s="3">
        <v>43322</v>
      </c>
      <c r="C875" s="4" t="s">
        <v>12</v>
      </c>
      <c r="D875" s="4" t="str">
        <f t="shared" si="78"/>
        <v>Toko Nofri</v>
      </c>
      <c r="E875" s="4" t="s">
        <v>21</v>
      </c>
      <c r="F875" s="4" t="str">
        <f>VLOOKUP(E875,$O$12:Q885,2,0)</f>
        <v>Besi 10 Meter</v>
      </c>
      <c r="G875" s="11">
        <v>1771</v>
      </c>
      <c r="H875" s="6">
        <f>VLOOKUP(E875,$O$12:Q885,3,0)</f>
        <v>375000</v>
      </c>
      <c r="I875" s="6">
        <f t="shared" si="79"/>
        <v>664125000</v>
      </c>
      <c r="J875" s="12">
        <f t="shared" si="80"/>
        <v>132825000</v>
      </c>
      <c r="K875" s="6">
        <f t="shared" si="81"/>
        <v>531300000</v>
      </c>
      <c r="L875" s="6" t="str">
        <f t="shared" si="82"/>
        <v>Penjualan Massal</v>
      </c>
      <c r="M875" s="6" t="str">
        <f t="shared" si="83"/>
        <v>Truk</v>
      </c>
    </row>
    <row r="876" spans="1:13" x14ac:dyDescent="0.25">
      <c r="A876" s="4">
        <v>872</v>
      </c>
      <c r="B876" s="3">
        <v>43322</v>
      </c>
      <c r="C876" s="4" t="s">
        <v>16</v>
      </c>
      <c r="D876" s="4" t="str">
        <f t="shared" si="78"/>
        <v>Toko Anton</v>
      </c>
      <c r="E876" s="4" t="s">
        <v>23</v>
      </c>
      <c r="F876" s="4" t="str">
        <f>VLOOKUP(E876,$O$12:Q886,2,0)</f>
        <v>Pipa 10 Meter</v>
      </c>
      <c r="G876" s="11">
        <v>938</v>
      </c>
      <c r="H876" s="6">
        <f>VLOOKUP(E876,$O$12:Q886,3,0)</f>
        <v>185000</v>
      </c>
      <c r="I876" s="6">
        <f t="shared" si="79"/>
        <v>173530000</v>
      </c>
      <c r="J876" s="12">
        <f t="shared" si="80"/>
        <v>34706000</v>
      </c>
      <c r="K876" s="6">
        <f t="shared" si="81"/>
        <v>138824000</v>
      </c>
      <c r="L876" s="6" t="str">
        <f t="shared" si="82"/>
        <v>Penjualan Massal</v>
      </c>
      <c r="M876" s="6" t="str">
        <f t="shared" si="83"/>
        <v>Truk</v>
      </c>
    </row>
    <row r="877" spans="1:13" x14ac:dyDescent="0.25">
      <c r="A877" s="4">
        <v>873</v>
      </c>
      <c r="B877" s="3">
        <v>43322</v>
      </c>
      <c r="C877" s="4" t="s">
        <v>12</v>
      </c>
      <c r="D877" s="4" t="str">
        <f t="shared" si="78"/>
        <v>Toko Nofri</v>
      </c>
      <c r="E877" s="4" t="s">
        <v>22</v>
      </c>
      <c r="F877" s="4" t="str">
        <f>VLOOKUP(E877,$O$12:Q887,2,0)</f>
        <v>Pipa 5 Meter</v>
      </c>
      <c r="G877" s="11">
        <v>1806</v>
      </c>
      <c r="H877" s="6">
        <f>VLOOKUP(E877,$O$12:Q887,3,0)</f>
        <v>100000</v>
      </c>
      <c r="I877" s="6">
        <f t="shared" si="79"/>
        <v>180600000</v>
      </c>
      <c r="J877" s="12">
        <f t="shared" si="80"/>
        <v>36120000</v>
      </c>
      <c r="K877" s="6">
        <f t="shared" si="81"/>
        <v>144480000</v>
      </c>
      <c r="L877" s="6" t="str">
        <f t="shared" si="82"/>
        <v>Penjualan Massal</v>
      </c>
      <c r="M877" s="6" t="str">
        <f t="shared" si="83"/>
        <v>Truk</v>
      </c>
    </row>
    <row r="878" spans="1:13" x14ac:dyDescent="0.25">
      <c r="A878" s="4">
        <v>874</v>
      </c>
      <c r="B878" s="3">
        <v>43322</v>
      </c>
      <c r="C878" s="4" t="s">
        <v>13</v>
      </c>
      <c r="D878" s="4" t="str">
        <f t="shared" si="78"/>
        <v>Toko Central</v>
      </c>
      <c r="E878" s="4" t="s">
        <v>21</v>
      </c>
      <c r="F878" s="4" t="str">
        <f>VLOOKUP(E878,$O$12:Q888,2,0)</f>
        <v>Besi 10 Meter</v>
      </c>
      <c r="G878" s="11">
        <v>1683</v>
      </c>
      <c r="H878" s="6">
        <f>VLOOKUP(E878,$O$12:Q888,3,0)</f>
        <v>375000</v>
      </c>
      <c r="I878" s="6">
        <f t="shared" si="79"/>
        <v>631125000</v>
      </c>
      <c r="J878" s="12">
        <f t="shared" si="80"/>
        <v>126225000</v>
      </c>
      <c r="K878" s="6">
        <f t="shared" si="81"/>
        <v>504900000</v>
      </c>
      <c r="L878" s="6" t="str">
        <f t="shared" si="82"/>
        <v>Penjualan Massal</v>
      </c>
      <c r="M878" s="6" t="str">
        <f t="shared" si="83"/>
        <v>Truk</v>
      </c>
    </row>
    <row r="879" spans="1:13" x14ac:dyDescent="0.25">
      <c r="A879" s="4">
        <v>875</v>
      </c>
      <c r="B879" s="3">
        <v>43322</v>
      </c>
      <c r="C879" s="4" t="s">
        <v>12</v>
      </c>
      <c r="D879" s="4" t="str">
        <f t="shared" si="78"/>
        <v>Toko Nofri</v>
      </c>
      <c r="E879" s="4" t="s">
        <v>23</v>
      </c>
      <c r="F879" s="4" t="str">
        <f>VLOOKUP(E879,$O$12:Q889,2,0)</f>
        <v>Pipa 10 Meter</v>
      </c>
      <c r="G879" s="11">
        <v>696</v>
      </c>
      <c r="H879" s="6">
        <f>VLOOKUP(E879,$O$12:Q889,3,0)</f>
        <v>185000</v>
      </c>
      <c r="I879" s="6">
        <f t="shared" si="79"/>
        <v>128760000</v>
      </c>
      <c r="J879" s="12">
        <f t="shared" si="80"/>
        <v>25752000</v>
      </c>
      <c r="K879" s="6">
        <f t="shared" si="81"/>
        <v>103008000</v>
      </c>
      <c r="L879" s="6" t="str">
        <f t="shared" si="82"/>
        <v>Penjualan Massal</v>
      </c>
      <c r="M879" s="6" t="str">
        <f t="shared" si="83"/>
        <v>Truk</v>
      </c>
    </row>
    <row r="880" spans="1:13" x14ac:dyDescent="0.25">
      <c r="A880" s="4">
        <v>876</v>
      </c>
      <c r="B880" s="3">
        <v>43322</v>
      </c>
      <c r="C880" s="4" t="s">
        <v>16</v>
      </c>
      <c r="D880" s="4" t="str">
        <f t="shared" si="78"/>
        <v>Toko Anton</v>
      </c>
      <c r="E880" s="4" t="s">
        <v>23</v>
      </c>
      <c r="F880" s="4" t="str">
        <f>VLOOKUP(E880,$O$12:Q890,2,0)</f>
        <v>Pipa 10 Meter</v>
      </c>
      <c r="G880" s="11">
        <v>1495</v>
      </c>
      <c r="H880" s="6">
        <f>VLOOKUP(E880,$O$12:Q890,3,0)</f>
        <v>185000</v>
      </c>
      <c r="I880" s="6">
        <f t="shared" si="79"/>
        <v>276575000</v>
      </c>
      <c r="J880" s="12">
        <f t="shared" si="80"/>
        <v>55315000</v>
      </c>
      <c r="K880" s="6">
        <f t="shared" si="81"/>
        <v>221260000</v>
      </c>
      <c r="L880" s="6" t="str">
        <f t="shared" si="82"/>
        <v>Penjualan Massal</v>
      </c>
      <c r="M880" s="6" t="str">
        <f t="shared" si="83"/>
        <v>Truk</v>
      </c>
    </row>
    <row r="881" spans="1:13" x14ac:dyDescent="0.25">
      <c r="A881" s="4">
        <v>877</v>
      </c>
      <c r="B881" s="3">
        <v>43322</v>
      </c>
      <c r="C881" s="4" t="s">
        <v>13</v>
      </c>
      <c r="D881" s="4" t="str">
        <f t="shared" si="78"/>
        <v>Toko Central</v>
      </c>
      <c r="E881" s="4" t="s">
        <v>22</v>
      </c>
      <c r="F881" s="4" t="str">
        <f>VLOOKUP(E881,$O$12:Q891,2,0)</f>
        <v>Pipa 5 Meter</v>
      </c>
      <c r="G881" s="11">
        <v>1112</v>
      </c>
      <c r="H881" s="6">
        <f>VLOOKUP(E881,$O$12:Q891,3,0)</f>
        <v>100000</v>
      </c>
      <c r="I881" s="6">
        <f t="shared" si="79"/>
        <v>111200000</v>
      </c>
      <c r="J881" s="12">
        <f t="shared" si="80"/>
        <v>22240000</v>
      </c>
      <c r="K881" s="6">
        <f t="shared" si="81"/>
        <v>88960000</v>
      </c>
      <c r="L881" s="6" t="str">
        <f t="shared" si="82"/>
        <v>Penjualan Massal</v>
      </c>
      <c r="M881" s="6" t="str">
        <f t="shared" si="83"/>
        <v>Truk</v>
      </c>
    </row>
    <row r="882" spans="1:13" x14ac:dyDescent="0.25">
      <c r="A882" s="4">
        <v>878</v>
      </c>
      <c r="B882" s="3">
        <v>43322</v>
      </c>
      <c r="C882" s="4" t="s">
        <v>13</v>
      </c>
      <c r="D882" s="4" t="str">
        <f t="shared" si="78"/>
        <v>Toko Central</v>
      </c>
      <c r="E882" s="4" t="s">
        <v>20</v>
      </c>
      <c r="F882" s="4" t="str">
        <f>VLOOKUP(E882,$O$12:Q892,2,0)</f>
        <v>Besi 5 Meter</v>
      </c>
      <c r="G882" s="11">
        <v>1266</v>
      </c>
      <c r="H882" s="6">
        <f>VLOOKUP(E882,$O$12:Q892,3,0)</f>
        <v>200000</v>
      </c>
      <c r="I882" s="6">
        <f t="shared" si="79"/>
        <v>253200000</v>
      </c>
      <c r="J882" s="12">
        <f t="shared" si="80"/>
        <v>50640000</v>
      </c>
      <c r="K882" s="6">
        <f t="shared" si="81"/>
        <v>202560000</v>
      </c>
      <c r="L882" s="6" t="str">
        <f t="shared" si="82"/>
        <v>Penjualan Massal</v>
      </c>
      <c r="M882" s="6" t="str">
        <f t="shared" si="83"/>
        <v>Truk</v>
      </c>
    </row>
    <row r="883" spans="1:13" x14ac:dyDescent="0.25">
      <c r="A883" s="4">
        <v>879</v>
      </c>
      <c r="B883" s="3">
        <v>43322</v>
      </c>
      <c r="C883" s="4" t="s">
        <v>16</v>
      </c>
      <c r="D883" s="4" t="str">
        <f t="shared" si="78"/>
        <v>Toko Anton</v>
      </c>
      <c r="E883" s="4" t="s">
        <v>23</v>
      </c>
      <c r="F883" s="4" t="str">
        <f>VLOOKUP(E883,$O$12:Q893,2,0)</f>
        <v>Pipa 10 Meter</v>
      </c>
      <c r="G883" s="11">
        <v>166</v>
      </c>
      <c r="H883" s="6">
        <f>VLOOKUP(E883,$O$12:Q893,3,0)</f>
        <v>185000</v>
      </c>
      <c r="I883" s="6">
        <f t="shared" si="79"/>
        <v>30710000</v>
      </c>
      <c r="J883" s="12">
        <f t="shared" si="80"/>
        <v>0</v>
      </c>
      <c r="K883" s="6">
        <f t="shared" si="81"/>
        <v>30710000</v>
      </c>
      <c r="L883" s="6" t="str">
        <f t="shared" si="82"/>
        <v>Penjualan Biasa</v>
      </c>
      <c r="M883" s="6" t="str">
        <f t="shared" si="83"/>
        <v>Mobil Biasa</v>
      </c>
    </row>
    <row r="884" spans="1:13" x14ac:dyDescent="0.25">
      <c r="A884" s="4">
        <v>880</v>
      </c>
      <c r="B884" s="3">
        <v>43322</v>
      </c>
      <c r="C884" s="4" t="s">
        <v>12</v>
      </c>
      <c r="D884" s="4" t="str">
        <f t="shared" si="78"/>
        <v>Toko Nofri</v>
      </c>
      <c r="E884" s="4" t="s">
        <v>20</v>
      </c>
      <c r="F884" s="4" t="str">
        <f>VLOOKUP(E884,$O$12:Q894,2,0)</f>
        <v>Besi 5 Meter</v>
      </c>
      <c r="G884" s="11">
        <v>870</v>
      </c>
      <c r="H884" s="6">
        <f>VLOOKUP(E884,$O$12:Q894,3,0)</f>
        <v>200000</v>
      </c>
      <c r="I884" s="6">
        <f t="shared" si="79"/>
        <v>174000000</v>
      </c>
      <c r="J884" s="12">
        <f t="shared" si="80"/>
        <v>34800000</v>
      </c>
      <c r="K884" s="6">
        <f t="shared" si="81"/>
        <v>139200000</v>
      </c>
      <c r="L884" s="6" t="str">
        <f t="shared" si="82"/>
        <v>Penjualan Massal</v>
      </c>
      <c r="M884" s="6" t="str">
        <f t="shared" si="83"/>
        <v>Truk</v>
      </c>
    </row>
    <row r="885" spans="1:13" x14ac:dyDescent="0.25">
      <c r="A885" s="4">
        <v>881</v>
      </c>
      <c r="B885" s="3">
        <v>43322</v>
      </c>
      <c r="C885" s="4" t="s">
        <v>16</v>
      </c>
      <c r="D885" s="4" t="str">
        <f t="shared" si="78"/>
        <v>Toko Anton</v>
      </c>
      <c r="E885" s="4" t="s">
        <v>22</v>
      </c>
      <c r="F885" s="4" t="str">
        <f>VLOOKUP(E885,$O$12:Q895,2,0)</f>
        <v>Pipa 5 Meter</v>
      </c>
      <c r="G885" s="11">
        <v>110</v>
      </c>
      <c r="H885" s="6">
        <f>VLOOKUP(E885,$O$12:Q895,3,0)</f>
        <v>100000</v>
      </c>
      <c r="I885" s="6">
        <f t="shared" si="79"/>
        <v>11000000</v>
      </c>
      <c r="J885" s="12">
        <f t="shared" si="80"/>
        <v>0</v>
      </c>
      <c r="K885" s="6">
        <f t="shared" si="81"/>
        <v>11000000</v>
      </c>
      <c r="L885" s="6" t="str">
        <f t="shared" si="82"/>
        <v>Penjualan Biasa</v>
      </c>
      <c r="M885" s="6" t="str">
        <f t="shared" si="83"/>
        <v>Mobil Biasa</v>
      </c>
    </row>
    <row r="886" spans="1:13" x14ac:dyDescent="0.25">
      <c r="A886" s="4">
        <v>882</v>
      </c>
      <c r="B886" s="3">
        <v>43322</v>
      </c>
      <c r="C886" s="4" t="s">
        <v>12</v>
      </c>
      <c r="D886" s="4" t="str">
        <f t="shared" si="78"/>
        <v>Toko Nofri</v>
      </c>
      <c r="E886" s="4" t="s">
        <v>23</v>
      </c>
      <c r="F886" s="4" t="str">
        <f>VLOOKUP(E886,$O$12:Q896,2,0)</f>
        <v>Pipa 10 Meter</v>
      </c>
      <c r="G886" s="11">
        <v>381</v>
      </c>
      <c r="H886" s="6">
        <f>VLOOKUP(E886,$O$12:Q896,3,0)</f>
        <v>185000</v>
      </c>
      <c r="I886" s="6">
        <f t="shared" si="79"/>
        <v>70485000</v>
      </c>
      <c r="J886" s="12">
        <f t="shared" si="80"/>
        <v>7048500</v>
      </c>
      <c r="K886" s="6">
        <f t="shared" si="81"/>
        <v>63436500</v>
      </c>
      <c r="L886" s="6" t="str">
        <f t="shared" si="82"/>
        <v>Penjualan Massal</v>
      </c>
      <c r="M886" s="6" t="str">
        <f t="shared" si="83"/>
        <v>Truk</v>
      </c>
    </row>
    <row r="887" spans="1:13" x14ac:dyDescent="0.25">
      <c r="A887" s="4">
        <v>883</v>
      </c>
      <c r="B887" s="3">
        <v>43322</v>
      </c>
      <c r="C887" s="4" t="s">
        <v>13</v>
      </c>
      <c r="D887" s="4" t="str">
        <f t="shared" si="78"/>
        <v>Toko Central</v>
      </c>
      <c r="E887" s="4" t="s">
        <v>20</v>
      </c>
      <c r="F887" s="4" t="str">
        <f>VLOOKUP(E887,$O$12:Q897,2,0)</f>
        <v>Besi 5 Meter</v>
      </c>
      <c r="G887" s="11">
        <v>356</v>
      </c>
      <c r="H887" s="6">
        <f>VLOOKUP(E887,$O$12:Q897,3,0)</f>
        <v>200000</v>
      </c>
      <c r="I887" s="6">
        <f t="shared" si="79"/>
        <v>71200000</v>
      </c>
      <c r="J887" s="12">
        <f t="shared" si="80"/>
        <v>7120000</v>
      </c>
      <c r="K887" s="6">
        <f t="shared" si="81"/>
        <v>64080000</v>
      </c>
      <c r="L887" s="6" t="str">
        <f t="shared" si="82"/>
        <v>Penjualan Massal</v>
      </c>
      <c r="M887" s="6" t="str">
        <f t="shared" si="83"/>
        <v>Truk</v>
      </c>
    </row>
    <row r="888" spans="1:13" x14ac:dyDescent="0.25">
      <c r="A888" s="4">
        <v>884</v>
      </c>
      <c r="B888" s="3">
        <v>43322</v>
      </c>
      <c r="C888" s="4" t="s">
        <v>16</v>
      </c>
      <c r="D888" s="4" t="str">
        <f t="shared" si="78"/>
        <v>Toko Anton</v>
      </c>
      <c r="E888" s="4" t="s">
        <v>22</v>
      </c>
      <c r="F888" s="4" t="str">
        <f>VLOOKUP(E888,$O$12:Q898,2,0)</f>
        <v>Pipa 5 Meter</v>
      </c>
      <c r="G888" s="11">
        <v>1659</v>
      </c>
      <c r="H888" s="6">
        <f>VLOOKUP(E888,$O$12:Q898,3,0)</f>
        <v>100000</v>
      </c>
      <c r="I888" s="6">
        <f t="shared" si="79"/>
        <v>165900000</v>
      </c>
      <c r="J888" s="12">
        <f t="shared" si="80"/>
        <v>33180000</v>
      </c>
      <c r="K888" s="6">
        <f t="shared" si="81"/>
        <v>132720000</v>
      </c>
      <c r="L888" s="6" t="str">
        <f t="shared" si="82"/>
        <v>Penjualan Massal</v>
      </c>
      <c r="M888" s="6" t="str">
        <f t="shared" si="83"/>
        <v>Truk</v>
      </c>
    </row>
    <row r="889" spans="1:13" x14ac:dyDescent="0.25">
      <c r="A889" s="4">
        <v>885</v>
      </c>
      <c r="B889" s="3">
        <v>43322</v>
      </c>
      <c r="C889" s="4" t="s">
        <v>12</v>
      </c>
      <c r="D889" s="4" t="str">
        <f t="shared" si="78"/>
        <v>Toko Nofri</v>
      </c>
      <c r="E889" s="4" t="s">
        <v>23</v>
      </c>
      <c r="F889" s="4" t="str">
        <f>VLOOKUP(E889,$O$12:Q899,2,0)</f>
        <v>Pipa 10 Meter</v>
      </c>
      <c r="G889" s="11">
        <v>1791</v>
      </c>
      <c r="H889" s="6">
        <f>VLOOKUP(E889,$O$12:Q899,3,0)</f>
        <v>185000</v>
      </c>
      <c r="I889" s="6">
        <f t="shared" si="79"/>
        <v>331335000</v>
      </c>
      <c r="J889" s="12">
        <f t="shared" si="80"/>
        <v>66267000</v>
      </c>
      <c r="K889" s="6">
        <f t="shared" si="81"/>
        <v>265068000</v>
      </c>
      <c r="L889" s="6" t="str">
        <f t="shared" si="82"/>
        <v>Penjualan Massal</v>
      </c>
      <c r="M889" s="6" t="str">
        <f t="shared" si="83"/>
        <v>Truk</v>
      </c>
    </row>
    <row r="890" spans="1:13" x14ac:dyDescent="0.25">
      <c r="A890" s="4">
        <v>886</v>
      </c>
      <c r="B890" s="3">
        <v>43322</v>
      </c>
      <c r="C890" s="4" t="s">
        <v>12</v>
      </c>
      <c r="D890" s="4" t="str">
        <f t="shared" si="78"/>
        <v>Toko Nofri</v>
      </c>
      <c r="E890" s="4" t="s">
        <v>23</v>
      </c>
      <c r="F890" s="4" t="str">
        <f>VLOOKUP(E890,$O$12:Q900,2,0)</f>
        <v>Pipa 10 Meter</v>
      </c>
      <c r="G890" s="11">
        <v>1489</v>
      </c>
      <c r="H890" s="6">
        <f>VLOOKUP(E890,$O$12:Q900,3,0)</f>
        <v>185000</v>
      </c>
      <c r="I890" s="6">
        <f t="shared" si="79"/>
        <v>275465000</v>
      </c>
      <c r="J890" s="12">
        <f t="shared" si="80"/>
        <v>55093000</v>
      </c>
      <c r="K890" s="6">
        <f t="shared" si="81"/>
        <v>220372000</v>
      </c>
      <c r="L890" s="6" t="str">
        <f t="shared" si="82"/>
        <v>Penjualan Massal</v>
      </c>
      <c r="M890" s="6" t="str">
        <f t="shared" si="83"/>
        <v>Truk</v>
      </c>
    </row>
    <row r="891" spans="1:13" x14ac:dyDescent="0.25">
      <c r="A891" s="4">
        <v>887</v>
      </c>
      <c r="B891" s="3">
        <v>43322</v>
      </c>
      <c r="C891" s="4" t="s">
        <v>16</v>
      </c>
      <c r="D891" s="4" t="str">
        <f t="shared" si="78"/>
        <v>Toko Anton</v>
      </c>
      <c r="E891" s="4" t="s">
        <v>23</v>
      </c>
      <c r="F891" s="4" t="str">
        <f>VLOOKUP(E891,$O$12:Q901,2,0)</f>
        <v>Pipa 10 Meter</v>
      </c>
      <c r="G891" s="11">
        <v>1615</v>
      </c>
      <c r="H891" s="6">
        <f>VLOOKUP(E891,$O$12:Q901,3,0)</f>
        <v>185000</v>
      </c>
      <c r="I891" s="6">
        <f t="shared" si="79"/>
        <v>298775000</v>
      </c>
      <c r="J891" s="12">
        <f t="shared" si="80"/>
        <v>59755000</v>
      </c>
      <c r="K891" s="6">
        <f t="shared" si="81"/>
        <v>239020000</v>
      </c>
      <c r="L891" s="6" t="str">
        <f t="shared" si="82"/>
        <v>Penjualan Massal</v>
      </c>
      <c r="M891" s="6" t="str">
        <f t="shared" si="83"/>
        <v>Truk</v>
      </c>
    </row>
    <row r="892" spans="1:13" x14ac:dyDescent="0.25">
      <c r="A892" s="4">
        <v>888</v>
      </c>
      <c r="B892" s="3">
        <v>43322</v>
      </c>
      <c r="C892" s="4" t="s">
        <v>12</v>
      </c>
      <c r="D892" s="4" t="str">
        <f t="shared" si="78"/>
        <v>Toko Nofri</v>
      </c>
      <c r="E892" s="4" t="s">
        <v>23</v>
      </c>
      <c r="F892" s="4" t="str">
        <f>VLOOKUP(E892,$O$12:Q902,2,0)</f>
        <v>Pipa 10 Meter</v>
      </c>
      <c r="G892" s="11">
        <v>382</v>
      </c>
      <c r="H892" s="6">
        <f>VLOOKUP(E892,$O$12:Q902,3,0)</f>
        <v>185000</v>
      </c>
      <c r="I892" s="6">
        <f t="shared" si="79"/>
        <v>70670000</v>
      </c>
      <c r="J892" s="12">
        <f t="shared" si="80"/>
        <v>7067000</v>
      </c>
      <c r="K892" s="6">
        <f t="shared" si="81"/>
        <v>63603000</v>
      </c>
      <c r="L892" s="6" t="str">
        <f t="shared" si="82"/>
        <v>Penjualan Massal</v>
      </c>
      <c r="M892" s="6" t="str">
        <f t="shared" si="83"/>
        <v>Truk</v>
      </c>
    </row>
    <row r="893" spans="1:13" x14ac:dyDescent="0.25">
      <c r="A893" s="4">
        <v>889</v>
      </c>
      <c r="B893" s="3">
        <v>43322</v>
      </c>
      <c r="C893" s="4" t="s">
        <v>13</v>
      </c>
      <c r="D893" s="4" t="str">
        <f t="shared" si="78"/>
        <v>Toko Central</v>
      </c>
      <c r="E893" s="4" t="s">
        <v>23</v>
      </c>
      <c r="F893" s="4" t="str">
        <f>VLOOKUP(E893,$O$12:Q903,2,0)</f>
        <v>Pipa 10 Meter</v>
      </c>
      <c r="G893" s="11">
        <v>687</v>
      </c>
      <c r="H893" s="6">
        <f>VLOOKUP(E893,$O$12:Q903,3,0)</f>
        <v>185000</v>
      </c>
      <c r="I893" s="6">
        <f t="shared" si="79"/>
        <v>127095000</v>
      </c>
      <c r="J893" s="12">
        <f t="shared" si="80"/>
        <v>25419000</v>
      </c>
      <c r="K893" s="6">
        <f t="shared" si="81"/>
        <v>101676000</v>
      </c>
      <c r="L893" s="6" t="str">
        <f t="shared" si="82"/>
        <v>Penjualan Massal</v>
      </c>
      <c r="M893" s="6" t="str">
        <f t="shared" si="83"/>
        <v>Truk</v>
      </c>
    </row>
    <row r="894" spans="1:13" x14ac:dyDescent="0.25">
      <c r="A894" s="4">
        <v>890</v>
      </c>
      <c r="B894" s="3">
        <v>43322</v>
      </c>
      <c r="C894" s="4" t="s">
        <v>16</v>
      </c>
      <c r="D894" s="4" t="str">
        <f t="shared" si="78"/>
        <v>Toko Anton</v>
      </c>
      <c r="E894" s="4" t="s">
        <v>23</v>
      </c>
      <c r="F894" s="4" t="str">
        <f>VLOOKUP(E894,$O$12:Q904,2,0)</f>
        <v>Pipa 10 Meter</v>
      </c>
      <c r="G894" s="11">
        <v>1509</v>
      </c>
      <c r="H894" s="6">
        <f>VLOOKUP(E894,$O$12:Q904,3,0)</f>
        <v>185000</v>
      </c>
      <c r="I894" s="6">
        <f t="shared" si="79"/>
        <v>279165000</v>
      </c>
      <c r="J894" s="12">
        <f t="shared" si="80"/>
        <v>55833000</v>
      </c>
      <c r="K894" s="6">
        <f t="shared" si="81"/>
        <v>223332000</v>
      </c>
      <c r="L894" s="6" t="str">
        <f t="shared" si="82"/>
        <v>Penjualan Massal</v>
      </c>
      <c r="M894" s="6" t="str">
        <f t="shared" si="83"/>
        <v>Truk</v>
      </c>
    </row>
    <row r="895" spans="1:13" x14ac:dyDescent="0.25">
      <c r="A895" s="4">
        <v>891</v>
      </c>
      <c r="B895" s="3">
        <v>43322</v>
      </c>
      <c r="C895" s="4" t="s">
        <v>12</v>
      </c>
      <c r="D895" s="4" t="str">
        <f t="shared" si="78"/>
        <v>Toko Nofri</v>
      </c>
      <c r="E895" s="4" t="s">
        <v>23</v>
      </c>
      <c r="F895" s="4" t="str">
        <f>VLOOKUP(E895,$O$12:Q905,2,0)</f>
        <v>Pipa 10 Meter</v>
      </c>
      <c r="G895" s="11">
        <v>592</v>
      </c>
      <c r="H895" s="6">
        <f>VLOOKUP(E895,$O$12:Q905,3,0)</f>
        <v>185000</v>
      </c>
      <c r="I895" s="6">
        <f t="shared" si="79"/>
        <v>109520000</v>
      </c>
      <c r="J895" s="12">
        <f t="shared" si="80"/>
        <v>21904000</v>
      </c>
      <c r="K895" s="6">
        <f t="shared" si="81"/>
        <v>87616000</v>
      </c>
      <c r="L895" s="6" t="str">
        <f t="shared" si="82"/>
        <v>Penjualan Massal</v>
      </c>
      <c r="M895" s="6" t="str">
        <f t="shared" si="83"/>
        <v>Truk</v>
      </c>
    </row>
    <row r="896" spans="1:13" x14ac:dyDescent="0.25">
      <c r="A896" s="4">
        <v>892</v>
      </c>
      <c r="B896" s="3">
        <v>43322</v>
      </c>
      <c r="C896" s="4" t="s">
        <v>13</v>
      </c>
      <c r="D896" s="4" t="str">
        <f t="shared" si="78"/>
        <v>Toko Central</v>
      </c>
      <c r="E896" s="4" t="s">
        <v>22</v>
      </c>
      <c r="F896" s="4" t="str">
        <f>VLOOKUP(E896,$O$12:Q906,2,0)</f>
        <v>Pipa 5 Meter</v>
      </c>
      <c r="G896" s="11">
        <v>1869</v>
      </c>
      <c r="H896" s="6">
        <f>VLOOKUP(E896,$O$12:Q906,3,0)</f>
        <v>100000</v>
      </c>
      <c r="I896" s="6">
        <f t="shared" si="79"/>
        <v>186900000</v>
      </c>
      <c r="J896" s="12">
        <f t="shared" si="80"/>
        <v>37380000</v>
      </c>
      <c r="K896" s="6">
        <f t="shared" si="81"/>
        <v>149520000</v>
      </c>
      <c r="L896" s="6" t="str">
        <f t="shared" si="82"/>
        <v>Penjualan Massal</v>
      </c>
      <c r="M896" s="6" t="str">
        <f t="shared" si="83"/>
        <v>Truk</v>
      </c>
    </row>
    <row r="897" spans="1:13" x14ac:dyDescent="0.25">
      <c r="A897" s="4">
        <v>893</v>
      </c>
      <c r="B897" s="3">
        <v>43322</v>
      </c>
      <c r="C897" s="4" t="s">
        <v>12</v>
      </c>
      <c r="D897" s="4" t="str">
        <f t="shared" si="78"/>
        <v>Toko Nofri</v>
      </c>
      <c r="E897" s="4" t="s">
        <v>20</v>
      </c>
      <c r="F897" s="4" t="str">
        <f>VLOOKUP(E897,$O$12:Q907,2,0)</f>
        <v>Besi 5 Meter</v>
      </c>
      <c r="G897" s="11">
        <v>968</v>
      </c>
      <c r="H897" s="6">
        <f>VLOOKUP(E897,$O$12:Q907,3,0)</f>
        <v>200000</v>
      </c>
      <c r="I897" s="6">
        <f t="shared" si="79"/>
        <v>193600000</v>
      </c>
      <c r="J897" s="12">
        <f t="shared" si="80"/>
        <v>38720000</v>
      </c>
      <c r="K897" s="6">
        <f t="shared" si="81"/>
        <v>154880000</v>
      </c>
      <c r="L897" s="6" t="str">
        <f t="shared" si="82"/>
        <v>Penjualan Massal</v>
      </c>
      <c r="M897" s="6" t="str">
        <f t="shared" si="83"/>
        <v>Truk</v>
      </c>
    </row>
    <row r="898" spans="1:13" x14ac:dyDescent="0.25">
      <c r="A898" s="4">
        <v>894</v>
      </c>
      <c r="B898" s="3">
        <v>43322</v>
      </c>
      <c r="C898" s="4" t="s">
        <v>16</v>
      </c>
      <c r="D898" s="4" t="str">
        <f t="shared" si="78"/>
        <v>Toko Anton</v>
      </c>
      <c r="E898" s="4" t="s">
        <v>23</v>
      </c>
      <c r="F898" s="4" t="str">
        <f>VLOOKUP(E898,$O$12:Q908,2,0)</f>
        <v>Pipa 10 Meter</v>
      </c>
      <c r="G898" s="11">
        <v>577</v>
      </c>
      <c r="H898" s="6">
        <f>VLOOKUP(E898,$O$12:Q908,3,0)</f>
        <v>185000</v>
      </c>
      <c r="I898" s="6">
        <f t="shared" si="79"/>
        <v>106745000</v>
      </c>
      <c r="J898" s="12">
        <f t="shared" si="80"/>
        <v>21349000</v>
      </c>
      <c r="K898" s="6">
        <f t="shared" si="81"/>
        <v>85396000</v>
      </c>
      <c r="L898" s="6" t="str">
        <f t="shared" si="82"/>
        <v>Penjualan Massal</v>
      </c>
      <c r="M898" s="6" t="str">
        <f t="shared" si="83"/>
        <v>Truk</v>
      </c>
    </row>
    <row r="899" spans="1:13" x14ac:dyDescent="0.25">
      <c r="A899" s="4">
        <v>895</v>
      </c>
      <c r="B899" s="3">
        <v>43322</v>
      </c>
      <c r="C899" s="4" t="s">
        <v>13</v>
      </c>
      <c r="D899" s="4" t="str">
        <f t="shared" si="78"/>
        <v>Toko Central</v>
      </c>
      <c r="E899" s="4" t="s">
        <v>21</v>
      </c>
      <c r="F899" s="4" t="str">
        <f>VLOOKUP(E899,$O$12:Q909,2,0)</f>
        <v>Besi 10 Meter</v>
      </c>
      <c r="G899" s="11">
        <v>1353</v>
      </c>
      <c r="H899" s="6">
        <f>VLOOKUP(E899,$O$12:Q909,3,0)</f>
        <v>375000</v>
      </c>
      <c r="I899" s="6">
        <f t="shared" si="79"/>
        <v>507375000</v>
      </c>
      <c r="J899" s="12">
        <f t="shared" si="80"/>
        <v>101475000</v>
      </c>
      <c r="K899" s="6">
        <f t="shared" si="81"/>
        <v>405900000</v>
      </c>
      <c r="L899" s="6" t="str">
        <f t="shared" si="82"/>
        <v>Penjualan Massal</v>
      </c>
      <c r="M899" s="6" t="str">
        <f t="shared" si="83"/>
        <v>Truk</v>
      </c>
    </row>
    <row r="900" spans="1:13" x14ac:dyDescent="0.25">
      <c r="A900" s="4">
        <v>896</v>
      </c>
      <c r="B900" s="3">
        <v>43322</v>
      </c>
      <c r="C900" s="4" t="s">
        <v>13</v>
      </c>
      <c r="D900" s="4" t="str">
        <f t="shared" si="78"/>
        <v>Toko Central</v>
      </c>
      <c r="E900" s="4" t="s">
        <v>21</v>
      </c>
      <c r="F900" s="4" t="str">
        <f>VLOOKUP(E900,$O$12:Q910,2,0)</f>
        <v>Besi 10 Meter</v>
      </c>
      <c r="G900" s="11">
        <v>1612</v>
      </c>
      <c r="H900" s="6">
        <f>VLOOKUP(E900,$O$12:Q910,3,0)</f>
        <v>375000</v>
      </c>
      <c r="I900" s="6">
        <f t="shared" si="79"/>
        <v>604500000</v>
      </c>
      <c r="J900" s="12">
        <f t="shared" si="80"/>
        <v>120900000</v>
      </c>
      <c r="K900" s="6">
        <f t="shared" si="81"/>
        <v>483600000</v>
      </c>
      <c r="L900" s="6" t="str">
        <f t="shared" si="82"/>
        <v>Penjualan Massal</v>
      </c>
      <c r="M900" s="6" t="str">
        <f t="shared" si="83"/>
        <v>Truk</v>
      </c>
    </row>
    <row r="901" spans="1:13" x14ac:dyDescent="0.25">
      <c r="A901" s="4">
        <v>897</v>
      </c>
      <c r="B901" s="3">
        <v>43322</v>
      </c>
      <c r="C901" s="4" t="s">
        <v>16</v>
      </c>
      <c r="D901" s="4" t="str">
        <f t="shared" si="78"/>
        <v>Toko Anton</v>
      </c>
      <c r="E901" s="4" t="s">
        <v>23</v>
      </c>
      <c r="F901" s="4" t="str">
        <f>VLOOKUP(E901,$O$12:Q911,2,0)</f>
        <v>Pipa 10 Meter</v>
      </c>
      <c r="G901" s="11">
        <v>873</v>
      </c>
      <c r="H901" s="6">
        <f>VLOOKUP(E901,$O$12:Q911,3,0)</f>
        <v>185000</v>
      </c>
      <c r="I901" s="6">
        <f t="shared" si="79"/>
        <v>161505000</v>
      </c>
      <c r="J901" s="12">
        <f t="shared" si="80"/>
        <v>32301000</v>
      </c>
      <c r="K901" s="6">
        <f t="shared" si="81"/>
        <v>129204000</v>
      </c>
      <c r="L901" s="6" t="str">
        <f t="shared" si="82"/>
        <v>Penjualan Massal</v>
      </c>
      <c r="M901" s="6" t="str">
        <f t="shared" si="83"/>
        <v>Truk</v>
      </c>
    </row>
    <row r="902" spans="1:13" x14ac:dyDescent="0.25">
      <c r="A902" s="4">
        <v>898</v>
      </c>
      <c r="B902" s="3">
        <v>43322</v>
      </c>
      <c r="C902" s="4" t="s">
        <v>12</v>
      </c>
      <c r="D902" s="4" t="str">
        <f t="shared" ref="D902:D965" si="84">VLOOKUP(C902,$O$6:$P$8,2,0)</f>
        <v>Toko Nofri</v>
      </c>
      <c r="E902" s="4" t="s">
        <v>20</v>
      </c>
      <c r="F902" s="4" t="str">
        <f>VLOOKUP(E902,$O$12:Q912,2,0)</f>
        <v>Besi 5 Meter</v>
      </c>
      <c r="G902" s="11">
        <v>860</v>
      </c>
      <c r="H902" s="6">
        <f>VLOOKUP(E902,$O$12:Q912,3,0)</f>
        <v>200000</v>
      </c>
      <c r="I902" s="6">
        <f t="shared" ref="I902:I965" si="85">H902*G902</f>
        <v>172000000</v>
      </c>
      <c r="J902" s="12">
        <f t="shared" ref="J902:J965" si="86">IF(G902&gt;500,I902*20%,IF(G902&gt;200,I902*10%,0))</f>
        <v>34400000</v>
      </c>
      <c r="K902" s="6">
        <f t="shared" ref="K902:K965" si="87">I902-J902</f>
        <v>137600000</v>
      </c>
      <c r="L902" s="6" t="str">
        <f t="shared" ref="L902:L965" si="88">IF(G902&lt;200,$P$21,IF(G902&lt;300,$P$20,$P$19))</f>
        <v>Penjualan Massal</v>
      </c>
      <c r="M902" s="6" t="str">
        <f t="shared" ref="M902:M965" si="89">HLOOKUP(L902,$S$4:$U$5,2,0)</f>
        <v>Truk</v>
      </c>
    </row>
    <row r="903" spans="1:13" x14ac:dyDescent="0.25">
      <c r="A903" s="4">
        <v>899</v>
      </c>
      <c r="B903" s="3">
        <v>43322</v>
      </c>
      <c r="C903" s="4" t="s">
        <v>16</v>
      </c>
      <c r="D903" s="4" t="str">
        <f t="shared" si="84"/>
        <v>Toko Anton</v>
      </c>
      <c r="E903" s="4" t="s">
        <v>21</v>
      </c>
      <c r="F903" s="4" t="str">
        <f>VLOOKUP(E903,$O$12:Q913,2,0)</f>
        <v>Besi 10 Meter</v>
      </c>
      <c r="G903" s="11">
        <v>193</v>
      </c>
      <c r="H903" s="6">
        <f>VLOOKUP(E903,$O$12:Q913,3,0)</f>
        <v>375000</v>
      </c>
      <c r="I903" s="6">
        <f t="shared" si="85"/>
        <v>72375000</v>
      </c>
      <c r="J903" s="12">
        <f t="shared" si="86"/>
        <v>0</v>
      </c>
      <c r="K903" s="6">
        <f t="shared" si="87"/>
        <v>72375000</v>
      </c>
      <c r="L903" s="6" t="str">
        <f t="shared" si="88"/>
        <v>Penjualan Biasa</v>
      </c>
      <c r="M903" s="6" t="str">
        <f t="shared" si="89"/>
        <v>Mobil Biasa</v>
      </c>
    </row>
    <row r="904" spans="1:13" x14ac:dyDescent="0.25">
      <c r="A904" s="4">
        <v>900</v>
      </c>
      <c r="B904" s="3">
        <v>43322</v>
      </c>
      <c r="C904" s="4" t="s">
        <v>12</v>
      </c>
      <c r="D904" s="4" t="str">
        <f t="shared" si="84"/>
        <v>Toko Nofri</v>
      </c>
      <c r="E904" s="4" t="s">
        <v>21</v>
      </c>
      <c r="F904" s="4" t="str">
        <f>VLOOKUP(E904,$O$12:Q914,2,0)</f>
        <v>Besi 10 Meter</v>
      </c>
      <c r="G904" s="11">
        <v>1920</v>
      </c>
      <c r="H904" s="6">
        <f>VLOOKUP(E904,$O$12:Q914,3,0)</f>
        <v>375000</v>
      </c>
      <c r="I904" s="6">
        <f t="shared" si="85"/>
        <v>720000000</v>
      </c>
      <c r="J904" s="12">
        <f t="shared" si="86"/>
        <v>144000000</v>
      </c>
      <c r="K904" s="6">
        <f t="shared" si="87"/>
        <v>576000000</v>
      </c>
      <c r="L904" s="6" t="str">
        <f t="shared" si="88"/>
        <v>Penjualan Massal</v>
      </c>
      <c r="M904" s="6" t="str">
        <f t="shared" si="89"/>
        <v>Truk</v>
      </c>
    </row>
    <row r="905" spans="1:13" x14ac:dyDescent="0.25">
      <c r="A905" s="4">
        <v>901</v>
      </c>
      <c r="B905" s="3">
        <v>43322</v>
      </c>
      <c r="C905" s="4" t="s">
        <v>13</v>
      </c>
      <c r="D905" s="4" t="str">
        <f t="shared" si="84"/>
        <v>Toko Central</v>
      </c>
      <c r="E905" s="4" t="s">
        <v>21</v>
      </c>
      <c r="F905" s="4" t="str">
        <f>VLOOKUP(E905,$O$12:Q915,2,0)</f>
        <v>Besi 10 Meter</v>
      </c>
      <c r="G905" s="11">
        <v>99</v>
      </c>
      <c r="H905" s="6">
        <f>VLOOKUP(E905,$O$12:Q915,3,0)</f>
        <v>375000</v>
      </c>
      <c r="I905" s="6">
        <f t="shared" si="85"/>
        <v>37125000</v>
      </c>
      <c r="J905" s="12">
        <f t="shared" si="86"/>
        <v>0</v>
      </c>
      <c r="K905" s="6">
        <f t="shared" si="87"/>
        <v>37125000</v>
      </c>
      <c r="L905" s="6" t="str">
        <f t="shared" si="88"/>
        <v>Penjualan Biasa</v>
      </c>
      <c r="M905" s="6" t="str">
        <f t="shared" si="89"/>
        <v>Mobil Biasa</v>
      </c>
    </row>
    <row r="906" spans="1:13" x14ac:dyDescent="0.25">
      <c r="A906" s="4">
        <v>902</v>
      </c>
      <c r="B906" s="3">
        <v>43322</v>
      </c>
      <c r="C906" s="4" t="s">
        <v>16</v>
      </c>
      <c r="D906" s="4" t="str">
        <f t="shared" si="84"/>
        <v>Toko Anton</v>
      </c>
      <c r="E906" s="4" t="s">
        <v>20</v>
      </c>
      <c r="F906" s="4" t="str">
        <f>VLOOKUP(E906,$O$12:Q916,2,0)</f>
        <v>Besi 5 Meter</v>
      </c>
      <c r="G906" s="11">
        <v>1322</v>
      </c>
      <c r="H906" s="6">
        <f>VLOOKUP(E906,$O$12:Q916,3,0)</f>
        <v>200000</v>
      </c>
      <c r="I906" s="6">
        <f t="shared" si="85"/>
        <v>264400000</v>
      </c>
      <c r="J906" s="12">
        <f t="shared" si="86"/>
        <v>52880000</v>
      </c>
      <c r="K906" s="6">
        <f t="shared" si="87"/>
        <v>211520000</v>
      </c>
      <c r="L906" s="6" t="str">
        <f t="shared" si="88"/>
        <v>Penjualan Massal</v>
      </c>
      <c r="M906" s="6" t="str">
        <f t="shared" si="89"/>
        <v>Truk</v>
      </c>
    </row>
    <row r="907" spans="1:13" x14ac:dyDescent="0.25">
      <c r="A907" s="4">
        <v>903</v>
      </c>
      <c r="B907" s="3">
        <v>43322</v>
      </c>
      <c r="C907" s="4" t="s">
        <v>12</v>
      </c>
      <c r="D907" s="4" t="str">
        <f t="shared" si="84"/>
        <v>Toko Nofri</v>
      </c>
      <c r="E907" s="4" t="s">
        <v>21</v>
      </c>
      <c r="F907" s="4" t="str">
        <f>VLOOKUP(E907,$O$12:Q917,2,0)</f>
        <v>Besi 10 Meter</v>
      </c>
      <c r="G907" s="11">
        <v>232</v>
      </c>
      <c r="H907" s="6">
        <f>VLOOKUP(E907,$O$12:Q917,3,0)</f>
        <v>375000</v>
      </c>
      <c r="I907" s="6">
        <f t="shared" si="85"/>
        <v>87000000</v>
      </c>
      <c r="J907" s="12">
        <f t="shared" si="86"/>
        <v>8700000</v>
      </c>
      <c r="K907" s="6">
        <f t="shared" si="87"/>
        <v>78300000</v>
      </c>
      <c r="L907" s="6" t="str">
        <f t="shared" si="88"/>
        <v>Penjualan Besar</v>
      </c>
      <c r="M907" s="6" t="str">
        <f t="shared" si="89"/>
        <v>Truk Kecil</v>
      </c>
    </row>
    <row r="908" spans="1:13" x14ac:dyDescent="0.25">
      <c r="A908" s="4">
        <v>904</v>
      </c>
      <c r="B908" s="3">
        <v>43322</v>
      </c>
      <c r="C908" s="4" t="s">
        <v>12</v>
      </c>
      <c r="D908" s="4" t="str">
        <f t="shared" si="84"/>
        <v>Toko Nofri</v>
      </c>
      <c r="E908" s="4" t="s">
        <v>21</v>
      </c>
      <c r="F908" s="4" t="str">
        <f>VLOOKUP(E908,$O$12:Q918,2,0)</f>
        <v>Besi 10 Meter</v>
      </c>
      <c r="G908" s="11">
        <v>1693</v>
      </c>
      <c r="H908" s="6">
        <f>VLOOKUP(E908,$O$12:Q918,3,0)</f>
        <v>375000</v>
      </c>
      <c r="I908" s="6">
        <f t="shared" si="85"/>
        <v>634875000</v>
      </c>
      <c r="J908" s="12">
        <f t="shared" si="86"/>
        <v>126975000</v>
      </c>
      <c r="K908" s="6">
        <f t="shared" si="87"/>
        <v>507900000</v>
      </c>
      <c r="L908" s="6" t="str">
        <f t="shared" si="88"/>
        <v>Penjualan Massal</v>
      </c>
      <c r="M908" s="6" t="str">
        <f t="shared" si="89"/>
        <v>Truk</v>
      </c>
    </row>
    <row r="909" spans="1:13" x14ac:dyDescent="0.25">
      <c r="A909" s="4">
        <v>905</v>
      </c>
      <c r="B909" s="3">
        <v>43322</v>
      </c>
      <c r="C909" s="4" t="s">
        <v>16</v>
      </c>
      <c r="D909" s="4" t="str">
        <f t="shared" si="84"/>
        <v>Toko Anton</v>
      </c>
      <c r="E909" s="4" t="s">
        <v>23</v>
      </c>
      <c r="F909" s="4" t="str">
        <f>VLOOKUP(E909,$O$12:Q919,2,0)</f>
        <v>Pipa 10 Meter</v>
      </c>
      <c r="G909" s="11">
        <v>769</v>
      </c>
      <c r="H909" s="6">
        <f>VLOOKUP(E909,$O$12:Q919,3,0)</f>
        <v>185000</v>
      </c>
      <c r="I909" s="6">
        <f t="shared" si="85"/>
        <v>142265000</v>
      </c>
      <c r="J909" s="12">
        <f t="shared" si="86"/>
        <v>28453000</v>
      </c>
      <c r="K909" s="6">
        <f t="shared" si="87"/>
        <v>113812000</v>
      </c>
      <c r="L909" s="6" t="str">
        <f t="shared" si="88"/>
        <v>Penjualan Massal</v>
      </c>
      <c r="M909" s="6" t="str">
        <f t="shared" si="89"/>
        <v>Truk</v>
      </c>
    </row>
    <row r="910" spans="1:13" x14ac:dyDescent="0.25">
      <c r="A910" s="4">
        <v>906</v>
      </c>
      <c r="B910" s="3">
        <v>43322</v>
      </c>
      <c r="C910" s="4" t="s">
        <v>12</v>
      </c>
      <c r="D910" s="4" t="str">
        <f t="shared" si="84"/>
        <v>Toko Nofri</v>
      </c>
      <c r="E910" s="4" t="s">
        <v>22</v>
      </c>
      <c r="F910" s="4" t="str">
        <f>VLOOKUP(E910,$O$12:Q920,2,0)</f>
        <v>Pipa 5 Meter</v>
      </c>
      <c r="G910" s="11">
        <v>1976</v>
      </c>
      <c r="H910" s="6">
        <f>VLOOKUP(E910,$O$12:Q920,3,0)</f>
        <v>100000</v>
      </c>
      <c r="I910" s="6">
        <f t="shared" si="85"/>
        <v>197600000</v>
      </c>
      <c r="J910" s="12">
        <f t="shared" si="86"/>
        <v>39520000</v>
      </c>
      <c r="K910" s="6">
        <f t="shared" si="87"/>
        <v>158080000</v>
      </c>
      <c r="L910" s="6" t="str">
        <f t="shared" si="88"/>
        <v>Penjualan Massal</v>
      </c>
      <c r="M910" s="6" t="str">
        <f t="shared" si="89"/>
        <v>Truk</v>
      </c>
    </row>
    <row r="911" spans="1:13" x14ac:dyDescent="0.25">
      <c r="A911" s="4">
        <v>907</v>
      </c>
      <c r="B911" s="3">
        <v>43322</v>
      </c>
      <c r="C911" s="4" t="s">
        <v>13</v>
      </c>
      <c r="D911" s="4" t="str">
        <f t="shared" si="84"/>
        <v>Toko Central</v>
      </c>
      <c r="E911" s="4" t="s">
        <v>21</v>
      </c>
      <c r="F911" s="4" t="str">
        <f>VLOOKUP(E911,$O$12:Q921,2,0)</f>
        <v>Besi 10 Meter</v>
      </c>
      <c r="G911" s="11">
        <v>1511</v>
      </c>
      <c r="H911" s="6">
        <f>VLOOKUP(E911,$O$12:Q921,3,0)</f>
        <v>375000</v>
      </c>
      <c r="I911" s="6">
        <f t="shared" si="85"/>
        <v>566625000</v>
      </c>
      <c r="J911" s="12">
        <f t="shared" si="86"/>
        <v>113325000</v>
      </c>
      <c r="K911" s="6">
        <f t="shared" si="87"/>
        <v>453300000</v>
      </c>
      <c r="L911" s="6" t="str">
        <f t="shared" si="88"/>
        <v>Penjualan Massal</v>
      </c>
      <c r="M911" s="6" t="str">
        <f t="shared" si="89"/>
        <v>Truk</v>
      </c>
    </row>
    <row r="912" spans="1:13" x14ac:dyDescent="0.25">
      <c r="A912" s="4">
        <v>908</v>
      </c>
      <c r="B912" s="3">
        <v>43322</v>
      </c>
      <c r="C912" s="4" t="s">
        <v>12</v>
      </c>
      <c r="D912" s="4" t="str">
        <f t="shared" si="84"/>
        <v>Toko Nofri</v>
      </c>
      <c r="E912" s="4" t="s">
        <v>23</v>
      </c>
      <c r="F912" s="4" t="str">
        <f>VLOOKUP(E912,$O$12:Q922,2,0)</f>
        <v>Pipa 10 Meter</v>
      </c>
      <c r="G912" s="11">
        <v>166</v>
      </c>
      <c r="H912" s="6">
        <f>VLOOKUP(E912,$O$12:Q922,3,0)</f>
        <v>185000</v>
      </c>
      <c r="I912" s="6">
        <f t="shared" si="85"/>
        <v>30710000</v>
      </c>
      <c r="J912" s="12">
        <f t="shared" si="86"/>
        <v>0</v>
      </c>
      <c r="K912" s="6">
        <f t="shared" si="87"/>
        <v>30710000</v>
      </c>
      <c r="L912" s="6" t="str">
        <f t="shared" si="88"/>
        <v>Penjualan Biasa</v>
      </c>
      <c r="M912" s="6" t="str">
        <f t="shared" si="89"/>
        <v>Mobil Biasa</v>
      </c>
    </row>
    <row r="913" spans="1:13" x14ac:dyDescent="0.25">
      <c r="A913" s="4">
        <v>909</v>
      </c>
      <c r="B913" s="3">
        <v>43322</v>
      </c>
      <c r="C913" s="4" t="s">
        <v>16</v>
      </c>
      <c r="D913" s="4" t="str">
        <f t="shared" si="84"/>
        <v>Toko Anton</v>
      </c>
      <c r="E913" s="4" t="s">
        <v>23</v>
      </c>
      <c r="F913" s="4" t="str">
        <f>VLOOKUP(E913,$O$12:Q923,2,0)</f>
        <v>Pipa 10 Meter</v>
      </c>
      <c r="G913" s="11">
        <v>1937</v>
      </c>
      <c r="H913" s="6">
        <f>VLOOKUP(E913,$O$12:Q923,3,0)</f>
        <v>185000</v>
      </c>
      <c r="I913" s="6">
        <f t="shared" si="85"/>
        <v>358345000</v>
      </c>
      <c r="J913" s="12">
        <f t="shared" si="86"/>
        <v>71669000</v>
      </c>
      <c r="K913" s="6">
        <f t="shared" si="87"/>
        <v>286676000</v>
      </c>
      <c r="L913" s="6" t="str">
        <f t="shared" si="88"/>
        <v>Penjualan Massal</v>
      </c>
      <c r="M913" s="6" t="str">
        <f t="shared" si="89"/>
        <v>Truk</v>
      </c>
    </row>
    <row r="914" spans="1:13" x14ac:dyDescent="0.25">
      <c r="A914" s="4">
        <v>910</v>
      </c>
      <c r="B914" s="3">
        <v>43322</v>
      </c>
      <c r="C914" s="4" t="s">
        <v>13</v>
      </c>
      <c r="D914" s="4" t="str">
        <f t="shared" si="84"/>
        <v>Toko Central</v>
      </c>
      <c r="E914" s="4" t="s">
        <v>22</v>
      </c>
      <c r="F914" s="4" t="str">
        <f>VLOOKUP(E914,$O$12:Q924,2,0)</f>
        <v>Pipa 5 Meter</v>
      </c>
      <c r="G914" s="11">
        <v>1200</v>
      </c>
      <c r="H914" s="6">
        <f>VLOOKUP(E914,$O$12:Q924,3,0)</f>
        <v>100000</v>
      </c>
      <c r="I914" s="6">
        <f t="shared" si="85"/>
        <v>120000000</v>
      </c>
      <c r="J914" s="12">
        <f t="shared" si="86"/>
        <v>24000000</v>
      </c>
      <c r="K914" s="6">
        <f t="shared" si="87"/>
        <v>96000000</v>
      </c>
      <c r="L914" s="6" t="str">
        <f t="shared" si="88"/>
        <v>Penjualan Massal</v>
      </c>
      <c r="M914" s="6" t="str">
        <f t="shared" si="89"/>
        <v>Truk</v>
      </c>
    </row>
    <row r="915" spans="1:13" x14ac:dyDescent="0.25">
      <c r="A915" s="4">
        <v>911</v>
      </c>
      <c r="B915" s="3">
        <v>43322</v>
      </c>
      <c r="C915" s="4" t="s">
        <v>13</v>
      </c>
      <c r="D915" s="4" t="str">
        <f t="shared" si="84"/>
        <v>Toko Central</v>
      </c>
      <c r="E915" s="4" t="s">
        <v>20</v>
      </c>
      <c r="F915" s="4" t="str">
        <f>VLOOKUP(E915,$O$12:Q925,2,0)</f>
        <v>Besi 5 Meter</v>
      </c>
      <c r="G915" s="11">
        <v>463</v>
      </c>
      <c r="H915" s="6">
        <f>VLOOKUP(E915,$O$12:Q925,3,0)</f>
        <v>200000</v>
      </c>
      <c r="I915" s="6">
        <f t="shared" si="85"/>
        <v>92600000</v>
      </c>
      <c r="J915" s="12">
        <f t="shared" si="86"/>
        <v>9260000</v>
      </c>
      <c r="K915" s="6">
        <f t="shared" si="87"/>
        <v>83340000</v>
      </c>
      <c r="L915" s="6" t="str">
        <f t="shared" si="88"/>
        <v>Penjualan Massal</v>
      </c>
      <c r="M915" s="6" t="str">
        <f t="shared" si="89"/>
        <v>Truk</v>
      </c>
    </row>
    <row r="916" spans="1:13" x14ac:dyDescent="0.25">
      <c r="A916" s="4">
        <v>912</v>
      </c>
      <c r="B916" s="3">
        <v>43322</v>
      </c>
      <c r="C916" s="4" t="s">
        <v>16</v>
      </c>
      <c r="D916" s="4" t="str">
        <f t="shared" si="84"/>
        <v>Toko Anton</v>
      </c>
      <c r="E916" s="4" t="s">
        <v>23</v>
      </c>
      <c r="F916" s="4" t="str">
        <f>VLOOKUP(E916,$O$12:Q926,2,0)</f>
        <v>Pipa 10 Meter</v>
      </c>
      <c r="G916" s="11">
        <v>178</v>
      </c>
      <c r="H916" s="6">
        <f>VLOOKUP(E916,$O$12:Q926,3,0)</f>
        <v>185000</v>
      </c>
      <c r="I916" s="6">
        <f t="shared" si="85"/>
        <v>32930000</v>
      </c>
      <c r="J916" s="12">
        <f t="shared" si="86"/>
        <v>0</v>
      </c>
      <c r="K916" s="6">
        <f t="shared" si="87"/>
        <v>32930000</v>
      </c>
      <c r="L916" s="6" t="str">
        <f t="shared" si="88"/>
        <v>Penjualan Biasa</v>
      </c>
      <c r="M916" s="6" t="str">
        <f t="shared" si="89"/>
        <v>Mobil Biasa</v>
      </c>
    </row>
    <row r="917" spans="1:13" x14ac:dyDescent="0.25">
      <c r="A917" s="4">
        <v>913</v>
      </c>
      <c r="B917" s="3">
        <v>43322</v>
      </c>
      <c r="C917" s="4" t="s">
        <v>12</v>
      </c>
      <c r="D917" s="4" t="str">
        <f t="shared" si="84"/>
        <v>Toko Nofri</v>
      </c>
      <c r="E917" s="4" t="s">
        <v>20</v>
      </c>
      <c r="F917" s="4" t="str">
        <f>VLOOKUP(E917,$O$12:Q927,2,0)</f>
        <v>Besi 5 Meter</v>
      </c>
      <c r="G917" s="11">
        <v>977</v>
      </c>
      <c r="H917" s="6">
        <f>VLOOKUP(E917,$O$12:Q927,3,0)</f>
        <v>200000</v>
      </c>
      <c r="I917" s="6">
        <f t="shared" si="85"/>
        <v>195400000</v>
      </c>
      <c r="J917" s="12">
        <f t="shared" si="86"/>
        <v>39080000</v>
      </c>
      <c r="K917" s="6">
        <f t="shared" si="87"/>
        <v>156320000</v>
      </c>
      <c r="L917" s="6" t="str">
        <f t="shared" si="88"/>
        <v>Penjualan Massal</v>
      </c>
      <c r="M917" s="6" t="str">
        <f t="shared" si="89"/>
        <v>Truk</v>
      </c>
    </row>
    <row r="918" spans="1:13" x14ac:dyDescent="0.25">
      <c r="A918" s="4">
        <v>914</v>
      </c>
      <c r="B918" s="3">
        <v>43322</v>
      </c>
      <c r="C918" s="4" t="s">
        <v>16</v>
      </c>
      <c r="D918" s="4" t="str">
        <f t="shared" si="84"/>
        <v>Toko Anton</v>
      </c>
      <c r="E918" s="4" t="s">
        <v>22</v>
      </c>
      <c r="F918" s="4" t="str">
        <f>VLOOKUP(E918,$O$12:Q928,2,0)</f>
        <v>Pipa 5 Meter</v>
      </c>
      <c r="G918" s="11">
        <v>241</v>
      </c>
      <c r="H918" s="6">
        <f>VLOOKUP(E918,$O$12:Q928,3,0)</f>
        <v>100000</v>
      </c>
      <c r="I918" s="6">
        <f t="shared" si="85"/>
        <v>24100000</v>
      </c>
      <c r="J918" s="12">
        <f t="shared" si="86"/>
        <v>2410000</v>
      </c>
      <c r="K918" s="6">
        <f t="shared" si="87"/>
        <v>21690000</v>
      </c>
      <c r="L918" s="6" t="str">
        <f t="shared" si="88"/>
        <v>Penjualan Besar</v>
      </c>
      <c r="M918" s="6" t="str">
        <f t="shared" si="89"/>
        <v>Truk Kecil</v>
      </c>
    </row>
    <row r="919" spans="1:13" x14ac:dyDescent="0.25">
      <c r="A919" s="4">
        <v>915</v>
      </c>
      <c r="B919" s="3">
        <v>43322</v>
      </c>
      <c r="C919" s="4" t="s">
        <v>12</v>
      </c>
      <c r="D919" s="4" t="str">
        <f t="shared" si="84"/>
        <v>Toko Nofri</v>
      </c>
      <c r="E919" s="4" t="s">
        <v>23</v>
      </c>
      <c r="F919" s="4" t="str">
        <f>VLOOKUP(E919,$O$12:Q929,2,0)</f>
        <v>Pipa 10 Meter</v>
      </c>
      <c r="G919" s="11">
        <v>276</v>
      </c>
      <c r="H919" s="6">
        <f>VLOOKUP(E919,$O$12:Q929,3,0)</f>
        <v>185000</v>
      </c>
      <c r="I919" s="6">
        <f t="shared" si="85"/>
        <v>51060000</v>
      </c>
      <c r="J919" s="12">
        <f t="shared" si="86"/>
        <v>5106000</v>
      </c>
      <c r="K919" s="6">
        <f t="shared" si="87"/>
        <v>45954000</v>
      </c>
      <c r="L919" s="6" t="str">
        <f t="shared" si="88"/>
        <v>Penjualan Besar</v>
      </c>
      <c r="M919" s="6" t="str">
        <f t="shared" si="89"/>
        <v>Truk Kecil</v>
      </c>
    </row>
    <row r="920" spans="1:13" x14ac:dyDescent="0.25">
      <c r="A920" s="4">
        <v>916</v>
      </c>
      <c r="B920" s="3">
        <v>43322</v>
      </c>
      <c r="C920" s="4" t="s">
        <v>13</v>
      </c>
      <c r="D920" s="4" t="str">
        <f t="shared" si="84"/>
        <v>Toko Central</v>
      </c>
      <c r="E920" s="4" t="s">
        <v>20</v>
      </c>
      <c r="F920" s="4" t="str">
        <f>VLOOKUP(E920,$O$12:Q930,2,0)</f>
        <v>Besi 5 Meter</v>
      </c>
      <c r="G920" s="11">
        <v>1425</v>
      </c>
      <c r="H920" s="6">
        <f>VLOOKUP(E920,$O$12:Q930,3,0)</f>
        <v>200000</v>
      </c>
      <c r="I920" s="6">
        <f t="shared" si="85"/>
        <v>285000000</v>
      </c>
      <c r="J920" s="12">
        <f t="shared" si="86"/>
        <v>57000000</v>
      </c>
      <c r="K920" s="6">
        <f t="shared" si="87"/>
        <v>228000000</v>
      </c>
      <c r="L920" s="6" t="str">
        <f t="shared" si="88"/>
        <v>Penjualan Massal</v>
      </c>
      <c r="M920" s="6" t="str">
        <f t="shared" si="89"/>
        <v>Truk</v>
      </c>
    </row>
    <row r="921" spans="1:13" x14ac:dyDescent="0.25">
      <c r="A921" s="4">
        <v>917</v>
      </c>
      <c r="B921" s="3">
        <v>43322</v>
      </c>
      <c r="C921" s="4" t="s">
        <v>16</v>
      </c>
      <c r="D921" s="4" t="str">
        <f t="shared" si="84"/>
        <v>Toko Anton</v>
      </c>
      <c r="E921" s="4" t="s">
        <v>22</v>
      </c>
      <c r="F921" s="4" t="str">
        <f>VLOOKUP(E921,$O$12:Q931,2,0)</f>
        <v>Pipa 5 Meter</v>
      </c>
      <c r="G921" s="11">
        <v>503</v>
      </c>
      <c r="H921" s="6">
        <f>VLOOKUP(E921,$O$12:Q931,3,0)</f>
        <v>100000</v>
      </c>
      <c r="I921" s="6">
        <f t="shared" si="85"/>
        <v>50300000</v>
      </c>
      <c r="J921" s="12">
        <f t="shared" si="86"/>
        <v>10060000</v>
      </c>
      <c r="K921" s="6">
        <f t="shared" si="87"/>
        <v>40240000</v>
      </c>
      <c r="L921" s="6" t="str">
        <f t="shared" si="88"/>
        <v>Penjualan Massal</v>
      </c>
      <c r="M921" s="6" t="str">
        <f t="shared" si="89"/>
        <v>Truk</v>
      </c>
    </row>
    <row r="922" spans="1:13" x14ac:dyDescent="0.25">
      <c r="A922" s="4">
        <v>918</v>
      </c>
      <c r="B922" s="3">
        <v>43322</v>
      </c>
      <c r="C922" s="4" t="s">
        <v>12</v>
      </c>
      <c r="D922" s="4" t="str">
        <f t="shared" si="84"/>
        <v>Toko Nofri</v>
      </c>
      <c r="E922" s="4" t="s">
        <v>23</v>
      </c>
      <c r="F922" s="4" t="str">
        <f>VLOOKUP(E922,$O$12:Q932,2,0)</f>
        <v>Pipa 10 Meter</v>
      </c>
      <c r="G922" s="11">
        <v>974</v>
      </c>
      <c r="H922" s="6">
        <f>VLOOKUP(E922,$O$12:Q932,3,0)</f>
        <v>185000</v>
      </c>
      <c r="I922" s="6">
        <f t="shared" si="85"/>
        <v>180190000</v>
      </c>
      <c r="J922" s="12">
        <f t="shared" si="86"/>
        <v>36038000</v>
      </c>
      <c r="K922" s="6">
        <f t="shared" si="87"/>
        <v>144152000</v>
      </c>
      <c r="L922" s="6" t="str">
        <f t="shared" si="88"/>
        <v>Penjualan Massal</v>
      </c>
      <c r="M922" s="6" t="str">
        <f t="shared" si="89"/>
        <v>Truk</v>
      </c>
    </row>
    <row r="923" spans="1:13" x14ac:dyDescent="0.25">
      <c r="A923" s="4">
        <v>919</v>
      </c>
      <c r="B923" s="3">
        <v>43322</v>
      </c>
      <c r="C923" s="4" t="s">
        <v>12</v>
      </c>
      <c r="D923" s="4" t="str">
        <f t="shared" si="84"/>
        <v>Toko Nofri</v>
      </c>
      <c r="E923" s="4" t="s">
        <v>23</v>
      </c>
      <c r="F923" s="4" t="str">
        <f>VLOOKUP(E923,$O$12:Q933,2,0)</f>
        <v>Pipa 10 Meter</v>
      </c>
      <c r="G923" s="11">
        <v>1014</v>
      </c>
      <c r="H923" s="6">
        <f>VLOOKUP(E923,$O$12:Q933,3,0)</f>
        <v>185000</v>
      </c>
      <c r="I923" s="6">
        <f t="shared" si="85"/>
        <v>187590000</v>
      </c>
      <c r="J923" s="12">
        <f t="shared" si="86"/>
        <v>37518000</v>
      </c>
      <c r="K923" s="6">
        <f t="shared" si="87"/>
        <v>150072000</v>
      </c>
      <c r="L923" s="6" t="str">
        <f t="shared" si="88"/>
        <v>Penjualan Massal</v>
      </c>
      <c r="M923" s="6" t="str">
        <f t="shared" si="89"/>
        <v>Truk</v>
      </c>
    </row>
    <row r="924" spans="1:13" x14ac:dyDescent="0.25">
      <c r="A924" s="4">
        <v>920</v>
      </c>
      <c r="B924" s="3">
        <v>43322</v>
      </c>
      <c r="C924" s="4" t="s">
        <v>16</v>
      </c>
      <c r="D924" s="4" t="str">
        <f t="shared" si="84"/>
        <v>Toko Anton</v>
      </c>
      <c r="E924" s="4" t="s">
        <v>23</v>
      </c>
      <c r="F924" s="4" t="str">
        <f>VLOOKUP(E924,$O$12:Q934,2,0)</f>
        <v>Pipa 10 Meter</v>
      </c>
      <c r="G924" s="11">
        <v>1114</v>
      </c>
      <c r="H924" s="6">
        <f>VLOOKUP(E924,$O$12:Q934,3,0)</f>
        <v>185000</v>
      </c>
      <c r="I924" s="6">
        <f t="shared" si="85"/>
        <v>206090000</v>
      </c>
      <c r="J924" s="12">
        <f t="shared" si="86"/>
        <v>41218000</v>
      </c>
      <c r="K924" s="6">
        <f t="shared" si="87"/>
        <v>164872000</v>
      </c>
      <c r="L924" s="6" t="str">
        <f t="shared" si="88"/>
        <v>Penjualan Massal</v>
      </c>
      <c r="M924" s="6" t="str">
        <f t="shared" si="89"/>
        <v>Truk</v>
      </c>
    </row>
    <row r="925" spans="1:13" x14ac:dyDescent="0.25">
      <c r="A925" s="4">
        <v>921</v>
      </c>
      <c r="B925" s="3">
        <v>43322</v>
      </c>
      <c r="C925" s="4" t="s">
        <v>12</v>
      </c>
      <c r="D925" s="4" t="str">
        <f t="shared" si="84"/>
        <v>Toko Nofri</v>
      </c>
      <c r="E925" s="4" t="s">
        <v>23</v>
      </c>
      <c r="F925" s="4" t="str">
        <f>VLOOKUP(E925,$O$12:Q935,2,0)</f>
        <v>Pipa 10 Meter</v>
      </c>
      <c r="G925" s="11">
        <v>715</v>
      </c>
      <c r="H925" s="6">
        <f>VLOOKUP(E925,$O$12:Q935,3,0)</f>
        <v>185000</v>
      </c>
      <c r="I925" s="6">
        <f t="shared" si="85"/>
        <v>132275000</v>
      </c>
      <c r="J925" s="12">
        <f t="shared" si="86"/>
        <v>26455000</v>
      </c>
      <c r="K925" s="6">
        <f t="shared" si="87"/>
        <v>105820000</v>
      </c>
      <c r="L925" s="6" t="str">
        <f t="shared" si="88"/>
        <v>Penjualan Massal</v>
      </c>
      <c r="M925" s="6" t="str">
        <f t="shared" si="89"/>
        <v>Truk</v>
      </c>
    </row>
    <row r="926" spans="1:13" x14ac:dyDescent="0.25">
      <c r="A926" s="4">
        <v>922</v>
      </c>
      <c r="B926" s="3">
        <v>43322</v>
      </c>
      <c r="C926" s="4" t="s">
        <v>16</v>
      </c>
      <c r="D926" s="4" t="str">
        <f t="shared" si="84"/>
        <v>Toko Anton</v>
      </c>
      <c r="E926" s="4" t="s">
        <v>23</v>
      </c>
      <c r="F926" s="4" t="str">
        <f>VLOOKUP(E926,$O$12:Q936,2,0)</f>
        <v>Pipa 10 Meter</v>
      </c>
      <c r="G926" s="11">
        <v>760</v>
      </c>
      <c r="H926" s="6">
        <f>VLOOKUP(E926,$O$12:Q936,3,0)</f>
        <v>185000</v>
      </c>
      <c r="I926" s="6">
        <f t="shared" si="85"/>
        <v>140600000</v>
      </c>
      <c r="J926" s="12">
        <f t="shared" si="86"/>
        <v>28120000</v>
      </c>
      <c r="K926" s="6">
        <f t="shared" si="87"/>
        <v>112480000</v>
      </c>
      <c r="L926" s="6" t="str">
        <f t="shared" si="88"/>
        <v>Penjualan Massal</v>
      </c>
      <c r="M926" s="6" t="str">
        <f t="shared" si="89"/>
        <v>Truk</v>
      </c>
    </row>
    <row r="927" spans="1:13" x14ac:dyDescent="0.25">
      <c r="A927" s="4">
        <v>923</v>
      </c>
      <c r="B927" s="3">
        <v>43322</v>
      </c>
      <c r="C927" s="4" t="s">
        <v>16</v>
      </c>
      <c r="D927" s="4" t="str">
        <f t="shared" si="84"/>
        <v>Toko Anton</v>
      </c>
      <c r="E927" s="4" t="s">
        <v>23</v>
      </c>
      <c r="F927" s="4" t="str">
        <f>VLOOKUP(E927,$O$12:Q937,2,0)</f>
        <v>Pipa 10 Meter</v>
      </c>
      <c r="G927" s="11">
        <v>1370</v>
      </c>
      <c r="H927" s="6">
        <f>VLOOKUP(E927,$O$12:Q937,3,0)</f>
        <v>185000</v>
      </c>
      <c r="I927" s="6">
        <f t="shared" si="85"/>
        <v>253450000</v>
      </c>
      <c r="J927" s="12">
        <f t="shared" si="86"/>
        <v>50690000</v>
      </c>
      <c r="K927" s="6">
        <f t="shared" si="87"/>
        <v>202760000</v>
      </c>
      <c r="L927" s="6" t="str">
        <f t="shared" si="88"/>
        <v>Penjualan Massal</v>
      </c>
      <c r="M927" s="6" t="str">
        <f t="shared" si="89"/>
        <v>Truk</v>
      </c>
    </row>
    <row r="928" spans="1:13" x14ac:dyDescent="0.25">
      <c r="A928" s="4">
        <v>924</v>
      </c>
      <c r="B928" s="3">
        <v>43322</v>
      </c>
      <c r="C928" s="4" t="s">
        <v>12</v>
      </c>
      <c r="D928" s="4" t="str">
        <f t="shared" si="84"/>
        <v>Toko Nofri</v>
      </c>
      <c r="E928" s="4" t="s">
        <v>23</v>
      </c>
      <c r="F928" s="4" t="str">
        <f>VLOOKUP(E928,$O$12:Q938,2,0)</f>
        <v>Pipa 10 Meter</v>
      </c>
      <c r="G928" s="11">
        <v>1881</v>
      </c>
      <c r="H928" s="6">
        <f>VLOOKUP(E928,$O$12:Q938,3,0)</f>
        <v>185000</v>
      </c>
      <c r="I928" s="6">
        <f t="shared" si="85"/>
        <v>347985000</v>
      </c>
      <c r="J928" s="12">
        <f t="shared" si="86"/>
        <v>69597000</v>
      </c>
      <c r="K928" s="6">
        <f t="shared" si="87"/>
        <v>278388000</v>
      </c>
      <c r="L928" s="6" t="str">
        <f t="shared" si="88"/>
        <v>Penjualan Massal</v>
      </c>
      <c r="M928" s="6" t="str">
        <f t="shared" si="89"/>
        <v>Truk</v>
      </c>
    </row>
    <row r="929" spans="1:13" x14ac:dyDescent="0.25">
      <c r="A929" s="4">
        <v>925</v>
      </c>
      <c r="B929" s="3">
        <v>43322</v>
      </c>
      <c r="C929" s="4" t="s">
        <v>13</v>
      </c>
      <c r="D929" s="4" t="str">
        <f t="shared" si="84"/>
        <v>Toko Central</v>
      </c>
      <c r="E929" s="4" t="s">
        <v>22</v>
      </c>
      <c r="F929" s="4" t="str">
        <f>VLOOKUP(E929,$O$12:Q939,2,0)</f>
        <v>Pipa 5 Meter</v>
      </c>
      <c r="G929" s="11">
        <v>1465</v>
      </c>
      <c r="H929" s="6">
        <f>VLOOKUP(E929,$O$12:Q939,3,0)</f>
        <v>100000</v>
      </c>
      <c r="I929" s="6">
        <f t="shared" si="85"/>
        <v>146500000</v>
      </c>
      <c r="J929" s="12">
        <f t="shared" si="86"/>
        <v>29300000</v>
      </c>
      <c r="K929" s="6">
        <f t="shared" si="87"/>
        <v>117200000</v>
      </c>
      <c r="L929" s="6" t="str">
        <f t="shared" si="88"/>
        <v>Penjualan Massal</v>
      </c>
      <c r="M929" s="6" t="str">
        <f t="shared" si="89"/>
        <v>Truk</v>
      </c>
    </row>
    <row r="930" spans="1:13" x14ac:dyDescent="0.25">
      <c r="A930" s="4">
        <v>926</v>
      </c>
      <c r="B930" s="3">
        <v>43322</v>
      </c>
      <c r="C930" s="4" t="s">
        <v>12</v>
      </c>
      <c r="D930" s="4" t="str">
        <f t="shared" si="84"/>
        <v>Toko Nofri</v>
      </c>
      <c r="E930" s="4" t="s">
        <v>20</v>
      </c>
      <c r="F930" s="4" t="str">
        <f>VLOOKUP(E930,$O$12:Q940,2,0)</f>
        <v>Besi 5 Meter</v>
      </c>
      <c r="G930" s="11">
        <v>406</v>
      </c>
      <c r="H930" s="6">
        <f>VLOOKUP(E930,$O$12:Q940,3,0)</f>
        <v>200000</v>
      </c>
      <c r="I930" s="6">
        <f t="shared" si="85"/>
        <v>81200000</v>
      </c>
      <c r="J930" s="12">
        <f t="shared" si="86"/>
        <v>8120000</v>
      </c>
      <c r="K930" s="6">
        <f t="shared" si="87"/>
        <v>73080000</v>
      </c>
      <c r="L930" s="6" t="str">
        <f t="shared" si="88"/>
        <v>Penjualan Massal</v>
      </c>
      <c r="M930" s="6" t="str">
        <f t="shared" si="89"/>
        <v>Truk</v>
      </c>
    </row>
    <row r="931" spans="1:13" x14ac:dyDescent="0.25">
      <c r="A931" s="4">
        <v>927</v>
      </c>
      <c r="B931" s="3">
        <v>43322</v>
      </c>
      <c r="C931" s="4" t="s">
        <v>16</v>
      </c>
      <c r="D931" s="4" t="str">
        <f t="shared" si="84"/>
        <v>Toko Anton</v>
      </c>
      <c r="E931" s="4" t="s">
        <v>23</v>
      </c>
      <c r="F931" s="4" t="str">
        <f>VLOOKUP(E931,$O$12:Q941,2,0)</f>
        <v>Pipa 10 Meter</v>
      </c>
      <c r="G931" s="11">
        <v>1978</v>
      </c>
      <c r="H931" s="6">
        <f>VLOOKUP(E931,$O$12:Q941,3,0)</f>
        <v>185000</v>
      </c>
      <c r="I931" s="6">
        <f t="shared" si="85"/>
        <v>365930000</v>
      </c>
      <c r="J931" s="12">
        <f t="shared" si="86"/>
        <v>73186000</v>
      </c>
      <c r="K931" s="6">
        <f t="shared" si="87"/>
        <v>292744000</v>
      </c>
      <c r="L931" s="6" t="str">
        <f t="shared" si="88"/>
        <v>Penjualan Massal</v>
      </c>
      <c r="M931" s="6" t="str">
        <f t="shared" si="89"/>
        <v>Truk</v>
      </c>
    </row>
    <row r="932" spans="1:13" x14ac:dyDescent="0.25">
      <c r="A932" s="4">
        <v>928</v>
      </c>
      <c r="B932" s="3">
        <v>43322</v>
      </c>
      <c r="C932" s="4" t="s">
        <v>13</v>
      </c>
      <c r="D932" s="4" t="str">
        <f t="shared" si="84"/>
        <v>Toko Central</v>
      </c>
      <c r="E932" s="4" t="s">
        <v>21</v>
      </c>
      <c r="F932" s="4" t="str">
        <f>VLOOKUP(E932,$O$12:Q942,2,0)</f>
        <v>Besi 10 Meter</v>
      </c>
      <c r="G932" s="11">
        <v>854</v>
      </c>
      <c r="H932" s="6">
        <f>VLOOKUP(E932,$O$12:Q942,3,0)</f>
        <v>375000</v>
      </c>
      <c r="I932" s="6">
        <f t="shared" si="85"/>
        <v>320250000</v>
      </c>
      <c r="J932" s="12">
        <f t="shared" si="86"/>
        <v>64050000</v>
      </c>
      <c r="K932" s="6">
        <f t="shared" si="87"/>
        <v>256200000</v>
      </c>
      <c r="L932" s="6" t="str">
        <f t="shared" si="88"/>
        <v>Penjualan Massal</v>
      </c>
      <c r="M932" s="6" t="str">
        <f t="shared" si="89"/>
        <v>Truk</v>
      </c>
    </row>
    <row r="933" spans="1:13" x14ac:dyDescent="0.25">
      <c r="A933" s="4">
        <v>929</v>
      </c>
      <c r="B933" s="3">
        <v>43322</v>
      </c>
      <c r="C933" s="4" t="s">
        <v>13</v>
      </c>
      <c r="D933" s="4" t="str">
        <f t="shared" si="84"/>
        <v>Toko Central</v>
      </c>
      <c r="E933" s="4" t="s">
        <v>21</v>
      </c>
      <c r="F933" s="4" t="str">
        <f>VLOOKUP(E933,$O$12:Q943,2,0)</f>
        <v>Besi 10 Meter</v>
      </c>
      <c r="G933" s="11">
        <v>1498</v>
      </c>
      <c r="H933" s="6">
        <f>VLOOKUP(E933,$O$12:Q943,3,0)</f>
        <v>375000</v>
      </c>
      <c r="I933" s="6">
        <f t="shared" si="85"/>
        <v>561750000</v>
      </c>
      <c r="J933" s="12">
        <f t="shared" si="86"/>
        <v>112350000</v>
      </c>
      <c r="K933" s="6">
        <f t="shared" si="87"/>
        <v>449400000</v>
      </c>
      <c r="L933" s="6" t="str">
        <f t="shared" si="88"/>
        <v>Penjualan Massal</v>
      </c>
      <c r="M933" s="6" t="str">
        <f t="shared" si="89"/>
        <v>Truk</v>
      </c>
    </row>
    <row r="934" spans="1:13" x14ac:dyDescent="0.25">
      <c r="A934" s="4">
        <v>930</v>
      </c>
      <c r="B934" s="3">
        <v>43322</v>
      </c>
      <c r="C934" s="4" t="s">
        <v>16</v>
      </c>
      <c r="D934" s="4" t="str">
        <f t="shared" si="84"/>
        <v>Toko Anton</v>
      </c>
      <c r="E934" s="4" t="s">
        <v>23</v>
      </c>
      <c r="F934" s="4" t="str">
        <f>VLOOKUP(E934,$O$12:Q944,2,0)</f>
        <v>Pipa 10 Meter</v>
      </c>
      <c r="G934" s="11">
        <v>1939</v>
      </c>
      <c r="H934" s="6">
        <f>VLOOKUP(E934,$O$12:Q944,3,0)</f>
        <v>185000</v>
      </c>
      <c r="I934" s="6">
        <f t="shared" si="85"/>
        <v>358715000</v>
      </c>
      <c r="J934" s="12">
        <f t="shared" si="86"/>
        <v>71743000</v>
      </c>
      <c r="K934" s="6">
        <f t="shared" si="87"/>
        <v>286972000</v>
      </c>
      <c r="L934" s="6" t="str">
        <f t="shared" si="88"/>
        <v>Penjualan Massal</v>
      </c>
      <c r="M934" s="6" t="str">
        <f t="shared" si="89"/>
        <v>Truk</v>
      </c>
    </row>
    <row r="935" spans="1:13" x14ac:dyDescent="0.25">
      <c r="A935" s="4">
        <v>931</v>
      </c>
      <c r="B935" s="3">
        <v>43322</v>
      </c>
      <c r="C935" s="4" t="s">
        <v>12</v>
      </c>
      <c r="D935" s="4" t="str">
        <f t="shared" si="84"/>
        <v>Toko Nofri</v>
      </c>
      <c r="E935" s="4" t="s">
        <v>20</v>
      </c>
      <c r="F935" s="4" t="str">
        <f>VLOOKUP(E935,$O$12:Q945,2,0)</f>
        <v>Besi 5 Meter</v>
      </c>
      <c r="G935" s="11">
        <v>323</v>
      </c>
      <c r="H935" s="6">
        <f>VLOOKUP(E935,$O$12:Q945,3,0)</f>
        <v>200000</v>
      </c>
      <c r="I935" s="6">
        <f t="shared" si="85"/>
        <v>64600000</v>
      </c>
      <c r="J935" s="12">
        <f t="shared" si="86"/>
        <v>6460000</v>
      </c>
      <c r="K935" s="6">
        <f t="shared" si="87"/>
        <v>58140000</v>
      </c>
      <c r="L935" s="6" t="str">
        <f t="shared" si="88"/>
        <v>Penjualan Massal</v>
      </c>
      <c r="M935" s="6" t="str">
        <f t="shared" si="89"/>
        <v>Truk</v>
      </c>
    </row>
    <row r="936" spans="1:13" x14ac:dyDescent="0.25">
      <c r="A936" s="4">
        <v>932</v>
      </c>
      <c r="B936" s="3">
        <v>43322</v>
      </c>
      <c r="C936" s="4" t="s">
        <v>16</v>
      </c>
      <c r="D936" s="4" t="str">
        <f t="shared" si="84"/>
        <v>Toko Anton</v>
      </c>
      <c r="E936" s="4" t="s">
        <v>21</v>
      </c>
      <c r="F936" s="4" t="str">
        <f>VLOOKUP(E936,$O$12:Q946,2,0)</f>
        <v>Besi 10 Meter</v>
      </c>
      <c r="G936" s="11">
        <v>6</v>
      </c>
      <c r="H936" s="6">
        <f>VLOOKUP(E936,$O$12:Q946,3,0)</f>
        <v>375000</v>
      </c>
      <c r="I936" s="6">
        <f t="shared" si="85"/>
        <v>2250000</v>
      </c>
      <c r="J936" s="12">
        <f t="shared" si="86"/>
        <v>0</v>
      </c>
      <c r="K936" s="6">
        <f t="shared" si="87"/>
        <v>2250000</v>
      </c>
      <c r="L936" s="6" t="str">
        <f t="shared" si="88"/>
        <v>Penjualan Biasa</v>
      </c>
      <c r="M936" s="6" t="str">
        <f t="shared" si="89"/>
        <v>Mobil Biasa</v>
      </c>
    </row>
    <row r="937" spans="1:13" x14ac:dyDescent="0.25">
      <c r="A937" s="4">
        <v>933</v>
      </c>
      <c r="B937" s="3">
        <v>43322</v>
      </c>
      <c r="C937" s="4" t="s">
        <v>12</v>
      </c>
      <c r="D937" s="4" t="str">
        <f t="shared" si="84"/>
        <v>Toko Nofri</v>
      </c>
      <c r="E937" s="4" t="s">
        <v>21</v>
      </c>
      <c r="F937" s="4" t="str">
        <f>VLOOKUP(E937,$O$12:Q947,2,0)</f>
        <v>Besi 10 Meter</v>
      </c>
      <c r="G937" s="11">
        <v>356</v>
      </c>
      <c r="H937" s="6">
        <f>VLOOKUP(E937,$O$12:Q947,3,0)</f>
        <v>375000</v>
      </c>
      <c r="I937" s="6">
        <f t="shared" si="85"/>
        <v>133500000</v>
      </c>
      <c r="J937" s="12">
        <f t="shared" si="86"/>
        <v>13350000</v>
      </c>
      <c r="K937" s="6">
        <f t="shared" si="87"/>
        <v>120150000</v>
      </c>
      <c r="L937" s="6" t="str">
        <f t="shared" si="88"/>
        <v>Penjualan Massal</v>
      </c>
      <c r="M937" s="6" t="str">
        <f t="shared" si="89"/>
        <v>Truk</v>
      </c>
    </row>
    <row r="938" spans="1:13" x14ac:dyDescent="0.25">
      <c r="A938" s="4">
        <v>934</v>
      </c>
      <c r="B938" s="3">
        <v>43322</v>
      </c>
      <c r="C938" s="4" t="s">
        <v>13</v>
      </c>
      <c r="D938" s="4" t="str">
        <f t="shared" si="84"/>
        <v>Toko Central</v>
      </c>
      <c r="E938" s="4" t="s">
        <v>21</v>
      </c>
      <c r="F938" s="4" t="str">
        <f>VLOOKUP(E938,$O$12:Q948,2,0)</f>
        <v>Besi 10 Meter</v>
      </c>
      <c r="G938" s="11">
        <v>528</v>
      </c>
      <c r="H938" s="6">
        <f>VLOOKUP(E938,$O$12:Q948,3,0)</f>
        <v>375000</v>
      </c>
      <c r="I938" s="6">
        <f t="shared" si="85"/>
        <v>198000000</v>
      </c>
      <c r="J938" s="12">
        <f t="shared" si="86"/>
        <v>39600000</v>
      </c>
      <c r="K938" s="6">
        <f t="shared" si="87"/>
        <v>158400000</v>
      </c>
      <c r="L938" s="6" t="str">
        <f t="shared" si="88"/>
        <v>Penjualan Massal</v>
      </c>
      <c r="M938" s="6" t="str">
        <f t="shared" si="89"/>
        <v>Truk</v>
      </c>
    </row>
    <row r="939" spans="1:13" x14ac:dyDescent="0.25">
      <c r="A939" s="4">
        <v>935</v>
      </c>
      <c r="B939" s="3">
        <v>43322</v>
      </c>
      <c r="C939" s="4" t="s">
        <v>16</v>
      </c>
      <c r="D939" s="4" t="str">
        <f t="shared" si="84"/>
        <v>Toko Anton</v>
      </c>
      <c r="E939" s="4" t="s">
        <v>20</v>
      </c>
      <c r="F939" s="4" t="str">
        <f>VLOOKUP(E939,$O$12:Q949,2,0)</f>
        <v>Besi 5 Meter</v>
      </c>
      <c r="G939" s="11">
        <v>639</v>
      </c>
      <c r="H939" s="6">
        <f>VLOOKUP(E939,$O$12:Q949,3,0)</f>
        <v>200000</v>
      </c>
      <c r="I939" s="6">
        <f t="shared" si="85"/>
        <v>127800000</v>
      </c>
      <c r="J939" s="12">
        <f t="shared" si="86"/>
        <v>25560000</v>
      </c>
      <c r="K939" s="6">
        <f t="shared" si="87"/>
        <v>102240000</v>
      </c>
      <c r="L939" s="6" t="str">
        <f t="shared" si="88"/>
        <v>Penjualan Massal</v>
      </c>
      <c r="M939" s="6" t="str">
        <f t="shared" si="89"/>
        <v>Truk</v>
      </c>
    </row>
    <row r="940" spans="1:13" x14ac:dyDescent="0.25">
      <c r="A940" s="4">
        <v>936</v>
      </c>
      <c r="B940" s="3">
        <v>43322</v>
      </c>
      <c r="C940" s="4" t="s">
        <v>12</v>
      </c>
      <c r="D940" s="4" t="str">
        <f t="shared" si="84"/>
        <v>Toko Nofri</v>
      </c>
      <c r="E940" s="4" t="s">
        <v>21</v>
      </c>
      <c r="F940" s="4" t="str">
        <f>VLOOKUP(E940,$O$12:Q950,2,0)</f>
        <v>Besi 10 Meter</v>
      </c>
      <c r="G940" s="11">
        <v>490</v>
      </c>
      <c r="H940" s="6">
        <f>VLOOKUP(E940,$O$12:Q950,3,0)</f>
        <v>375000</v>
      </c>
      <c r="I940" s="6">
        <f t="shared" si="85"/>
        <v>183750000</v>
      </c>
      <c r="J940" s="12">
        <f t="shared" si="86"/>
        <v>18375000</v>
      </c>
      <c r="K940" s="6">
        <f t="shared" si="87"/>
        <v>165375000</v>
      </c>
      <c r="L940" s="6" t="str">
        <f t="shared" si="88"/>
        <v>Penjualan Massal</v>
      </c>
      <c r="M940" s="6" t="str">
        <f t="shared" si="89"/>
        <v>Truk</v>
      </c>
    </row>
    <row r="941" spans="1:13" x14ac:dyDescent="0.25">
      <c r="A941" s="4">
        <v>937</v>
      </c>
      <c r="B941" s="3">
        <v>43322</v>
      </c>
      <c r="C941" s="4" t="s">
        <v>12</v>
      </c>
      <c r="D941" s="4" t="str">
        <f t="shared" si="84"/>
        <v>Toko Nofri</v>
      </c>
      <c r="E941" s="4" t="s">
        <v>21</v>
      </c>
      <c r="F941" s="4" t="str">
        <f>VLOOKUP(E941,$O$12:Q951,2,0)</f>
        <v>Besi 10 Meter</v>
      </c>
      <c r="G941" s="11">
        <v>679</v>
      </c>
      <c r="H941" s="6">
        <f>VLOOKUP(E941,$O$12:Q951,3,0)</f>
        <v>375000</v>
      </c>
      <c r="I941" s="6">
        <f t="shared" si="85"/>
        <v>254625000</v>
      </c>
      <c r="J941" s="12">
        <f t="shared" si="86"/>
        <v>50925000</v>
      </c>
      <c r="K941" s="6">
        <f t="shared" si="87"/>
        <v>203700000</v>
      </c>
      <c r="L941" s="6" t="str">
        <f t="shared" si="88"/>
        <v>Penjualan Massal</v>
      </c>
      <c r="M941" s="6" t="str">
        <f t="shared" si="89"/>
        <v>Truk</v>
      </c>
    </row>
    <row r="942" spans="1:13" x14ac:dyDescent="0.25">
      <c r="A942" s="4">
        <v>938</v>
      </c>
      <c r="B942" s="3">
        <v>43322</v>
      </c>
      <c r="C942" s="4" t="s">
        <v>16</v>
      </c>
      <c r="D942" s="4" t="str">
        <f t="shared" si="84"/>
        <v>Toko Anton</v>
      </c>
      <c r="E942" s="4" t="s">
        <v>23</v>
      </c>
      <c r="F942" s="4" t="str">
        <f>VLOOKUP(E942,$O$12:Q952,2,0)</f>
        <v>Pipa 10 Meter</v>
      </c>
      <c r="G942" s="11">
        <v>1497</v>
      </c>
      <c r="H942" s="6">
        <f>VLOOKUP(E942,$O$12:Q952,3,0)</f>
        <v>185000</v>
      </c>
      <c r="I942" s="6">
        <f t="shared" si="85"/>
        <v>276945000</v>
      </c>
      <c r="J942" s="12">
        <f t="shared" si="86"/>
        <v>55389000</v>
      </c>
      <c r="K942" s="6">
        <f t="shared" si="87"/>
        <v>221556000</v>
      </c>
      <c r="L942" s="6" t="str">
        <f t="shared" si="88"/>
        <v>Penjualan Massal</v>
      </c>
      <c r="M942" s="6" t="str">
        <f t="shared" si="89"/>
        <v>Truk</v>
      </c>
    </row>
    <row r="943" spans="1:13" x14ac:dyDescent="0.25">
      <c r="A943" s="4">
        <v>939</v>
      </c>
      <c r="B943" s="3">
        <v>43322</v>
      </c>
      <c r="C943" s="4" t="s">
        <v>12</v>
      </c>
      <c r="D943" s="4" t="str">
        <f t="shared" si="84"/>
        <v>Toko Nofri</v>
      </c>
      <c r="E943" s="4" t="s">
        <v>22</v>
      </c>
      <c r="F943" s="4" t="str">
        <f>VLOOKUP(E943,$O$12:Q953,2,0)</f>
        <v>Pipa 5 Meter</v>
      </c>
      <c r="G943" s="11">
        <v>91</v>
      </c>
      <c r="H943" s="6">
        <f>VLOOKUP(E943,$O$12:Q953,3,0)</f>
        <v>100000</v>
      </c>
      <c r="I943" s="6">
        <f t="shared" si="85"/>
        <v>9100000</v>
      </c>
      <c r="J943" s="12">
        <f t="shared" si="86"/>
        <v>0</v>
      </c>
      <c r="K943" s="6">
        <f t="shared" si="87"/>
        <v>9100000</v>
      </c>
      <c r="L943" s="6" t="str">
        <f t="shared" si="88"/>
        <v>Penjualan Biasa</v>
      </c>
      <c r="M943" s="6" t="str">
        <f t="shared" si="89"/>
        <v>Mobil Biasa</v>
      </c>
    </row>
    <row r="944" spans="1:13" x14ac:dyDescent="0.25">
      <c r="A944" s="4">
        <v>940</v>
      </c>
      <c r="B944" s="3">
        <v>43322</v>
      </c>
      <c r="C944" s="4" t="s">
        <v>13</v>
      </c>
      <c r="D944" s="4" t="str">
        <f t="shared" si="84"/>
        <v>Toko Central</v>
      </c>
      <c r="E944" s="4" t="s">
        <v>21</v>
      </c>
      <c r="F944" s="4" t="str">
        <f>VLOOKUP(E944,$O$12:Q954,2,0)</f>
        <v>Besi 10 Meter</v>
      </c>
      <c r="G944" s="11">
        <v>1336</v>
      </c>
      <c r="H944" s="6">
        <f>VLOOKUP(E944,$O$12:Q954,3,0)</f>
        <v>375000</v>
      </c>
      <c r="I944" s="6">
        <f t="shared" si="85"/>
        <v>501000000</v>
      </c>
      <c r="J944" s="12">
        <f t="shared" si="86"/>
        <v>100200000</v>
      </c>
      <c r="K944" s="6">
        <f t="shared" si="87"/>
        <v>400800000</v>
      </c>
      <c r="L944" s="6" t="str">
        <f t="shared" si="88"/>
        <v>Penjualan Massal</v>
      </c>
      <c r="M944" s="6" t="str">
        <f t="shared" si="89"/>
        <v>Truk</v>
      </c>
    </row>
    <row r="945" spans="1:13" x14ac:dyDescent="0.25">
      <c r="A945" s="4">
        <v>941</v>
      </c>
      <c r="B945" s="3">
        <v>43322</v>
      </c>
      <c r="C945" s="4" t="s">
        <v>12</v>
      </c>
      <c r="D945" s="4" t="str">
        <f t="shared" si="84"/>
        <v>Toko Nofri</v>
      </c>
      <c r="E945" s="4" t="s">
        <v>23</v>
      </c>
      <c r="F945" s="4" t="str">
        <f>VLOOKUP(E945,$O$12:Q955,2,0)</f>
        <v>Pipa 10 Meter</v>
      </c>
      <c r="G945" s="11">
        <v>1552</v>
      </c>
      <c r="H945" s="6">
        <f>VLOOKUP(E945,$O$12:Q955,3,0)</f>
        <v>185000</v>
      </c>
      <c r="I945" s="6">
        <f t="shared" si="85"/>
        <v>287120000</v>
      </c>
      <c r="J945" s="12">
        <f t="shared" si="86"/>
        <v>57424000</v>
      </c>
      <c r="K945" s="6">
        <f t="shared" si="87"/>
        <v>229696000</v>
      </c>
      <c r="L945" s="6" t="str">
        <f t="shared" si="88"/>
        <v>Penjualan Massal</v>
      </c>
      <c r="M945" s="6" t="str">
        <f t="shared" si="89"/>
        <v>Truk</v>
      </c>
    </row>
    <row r="946" spans="1:13" x14ac:dyDescent="0.25">
      <c r="A946" s="4">
        <v>942</v>
      </c>
      <c r="B946" s="3">
        <v>43322</v>
      </c>
      <c r="C946" s="4" t="s">
        <v>16</v>
      </c>
      <c r="D946" s="4" t="str">
        <f t="shared" si="84"/>
        <v>Toko Anton</v>
      </c>
      <c r="E946" s="4" t="s">
        <v>23</v>
      </c>
      <c r="F946" s="4" t="str">
        <f>VLOOKUP(E946,$O$12:Q956,2,0)</f>
        <v>Pipa 10 Meter</v>
      </c>
      <c r="G946" s="11">
        <v>1156</v>
      </c>
      <c r="H946" s="6">
        <f>VLOOKUP(E946,$O$12:Q956,3,0)</f>
        <v>185000</v>
      </c>
      <c r="I946" s="6">
        <f t="shared" si="85"/>
        <v>213860000</v>
      </c>
      <c r="J946" s="12">
        <f t="shared" si="86"/>
        <v>42772000</v>
      </c>
      <c r="K946" s="6">
        <f t="shared" si="87"/>
        <v>171088000</v>
      </c>
      <c r="L946" s="6" t="str">
        <f t="shared" si="88"/>
        <v>Penjualan Massal</v>
      </c>
      <c r="M946" s="6" t="str">
        <f t="shared" si="89"/>
        <v>Truk</v>
      </c>
    </row>
    <row r="947" spans="1:13" x14ac:dyDescent="0.25">
      <c r="A947" s="4">
        <v>943</v>
      </c>
      <c r="B947" s="3">
        <v>43322</v>
      </c>
      <c r="C947" s="4" t="s">
        <v>13</v>
      </c>
      <c r="D947" s="4" t="str">
        <f t="shared" si="84"/>
        <v>Toko Central</v>
      </c>
      <c r="E947" s="4" t="s">
        <v>22</v>
      </c>
      <c r="F947" s="4" t="str">
        <f>VLOOKUP(E947,$O$12:Q957,2,0)</f>
        <v>Pipa 5 Meter</v>
      </c>
      <c r="G947" s="11">
        <v>891</v>
      </c>
      <c r="H947" s="6">
        <f>VLOOKUP(E947,$O$12:Q957,3,0)</f>
        <v>100000</v>
      </c>
      <c r="I947" s="6">
        <f t="shared" si="85"/>
        <v>89100000</v>
      </c>
      <c r="J947" s="12">
        <f t="shared" si="86"/>
        <v>17820000</v>
      </c>
      <c r="K947" s="6">
        <f t="shared" si="87"/>
        <v>71280000</v>
      </c>
      <c r="L947" s="6" t="str">
        <f t="shared" si="88"/>
        <v>Penjualan Massal</v>
      </c>
      <c r="M947" s="6" t="str">
        <f t="shared" si="89"/>
        <v>Truk</v>
      </c>
    </row>
    <row r="948" spans="1:13" x14ac:dyDescent="0.25">
      <c r="A948" s="4">
        <v>944</v>
      </c>
      <c r="B948" s="3">
        <v>43322</v>
      </c>
      <c r="C948" s="4" t="s">
        <v>13</v>
      </c>
      <c r="D948" s="4" t="str">
        <f t="shared" si="84"/>
        <v>Toko Central</v>
      </c>
      <c r="E948" s="4" t="s">
        <v>20</v>
      </c>
      <c r="F948" s="4" t="str">
        <f>VLOOKUP(E948,$O$12:Q958,2,0)</f>
        <v>Besi 5 Meter</v>
      </c>
      <c r="G948" s="11">
        <v>1230</v>
      </c>
      <c r="H948" s="6">
        <f>VLOOKUP(E948,$O$12:Q958,3,0)</f>
        <v>200000</v>
      </c>
      <c r="I948" s="6">
        <f t="shared" si="85"/>
        <v>246000000</v>
      </c>
      <c r="J948" s="12">
        <f t="shared" si="86"/>
        <v>49200000</v>
      </c>
      <c r="K948" s="6">
        <f t="shared" si="87"/>
        <v>196800000</v>
      </c>
      <c r="L948" s="6" t="str">
        <f t="shared" si="88"/>
        <v>Penjualan Massal</v>
      </c>
      <c r="M948" s="6" t="str">
        <f t="shared" si="89"/>
        <v>Truk</v>
      </c>
    </row>
    <row r="949" spans="1:13" x14ac:dyDescent="0.25">
      <c r="A949" s="4">
        <v>945</v>
      </c>
      <c r="B949" s="3">
        <v>43322</v>
      </c>
      <c r="C949" s="4" t="s">
        <v>16</v>
      </c>
      <c r="D949" s="4" t="str">
        <f t="shared" si="84"/>
        <v>Toko Anton</v>
      </c>
      <c r="E949" s="4" t="s">
        <v>23</v>
      </c>
      <c r="F949" s="4" t="str">
        <f>VLOOKUP(E949,$O$12:Q959,2,0)</f>
        <v>Pipa 10 Meter</v>
      </c>
      <c r="G949" s="11">
        <v>1131</v>
      </c>
      <c r="H949" s="6">
        <f>VLOOKUP(E949,$O$12:Q959,3,0)</f>
        <v>185000</v>
      </c>
      <c r="I949" s="6">
        <f t="shared" si="85"/>
        <v>209235000</v>
      </c>
      <c r="J949" s="12">
        <f t="shared" si="86"/>
        <v>41847000</v>
      </c>
      <c r="K949" s="6">
        <f t="shared" si="87"/>
        <v>167388000</v>
      </c>
      <c r="L949" s="6" t="str">
        <f t="shared" si="88"/>
        <v>Penjualan Massal</v>
      </c>
      <c r="M949" s="6" t="str">
        <f t="shared" si="89"/>
        <v>Truk</v>
      </c>
    </row>
    <row r="950" spans="1:13" x14ac:dyDescent="0.25">
      <c r="A950" s="4">
        <v>946</v>
      </c>
      <c r="B950" s="3">
        <v>43322</v>
      </c>
      <c r="C950" s="4" t="s">
        <v>12</v>
      </c>
      <c r="D950" s="4" t="str">
        <f t="shared" si="84"/>
        <v>Toko Nofri</v>
      </c>
      <c r="E950" s="4" t="s">
        <v>20</v>
      </c>
      <c r="F950" s="4" t="str">
        <f>VLOOKUP(E950,$O$12:Q960,2,0)</f>
        <v>Besi 5 Meter</v>
      </c>
      <c r="G950" s="11">
        <v>1293</v>
      </c>
      <c r="H950" s="6">
        <f>VLOOKUP(E950,$O$12:Q960,3,0)</f>
        <v>200000</v>
      </c>
      <c r="I950" s="6">
        <f t="shared" si="85"/>
        <v>258600000</v>
      </c>
      <c r="J950" s="12">
        <f t="shared" si="86"/>
        <v>51720000</v>
      </c>
      <c r="K950" s="6">
        <f t="shared" si="87"/>
        <v>206880000</v>
      </c>
      <c r="L950" s="6" t="str">
        <f t="shared" si="88"/>
        <v>Penjualan Massal</v>
      </c>
      <c r="M950" s="6" t="str">
        <f t="shared" si="89"/>
        <v>Truk</v>
      </c>
    </row>
    <row r="951" spans="1:13" x14ac:dyDescent="0.25">
      <c r="A951" s="4">
        <v>947</v>
      </c>
      <c r="B951" s="3">
        <v>43322</v>
      </c>
      <c r="C951" s="4" t="s">
        <v>16</v>
      </c>
      <c r="D951" s="4" t="str">
        <f t="shared" si="84"/>
        <v>Toko Anton</v>
      </c>
      <c r="E951" s="4" t="s">
        <v>22</v>
      </c>
      <c r="F951" s="4" t="str">
        <f>VLOOKUP(E951,$O$12:Q961,2,0)</f>
        <v>Pipa 5 Meter</v>
      </c>
      <c r="G951" s="11">
        <v>1839</v>
      </c>
      <c r="H951" s="6">
        <f>VLOOKUP(E951,$O$12:Q961,3,0)</f>
        <v>100000</v>
      </c>
      <c r="I951" s="6">
        <f t="shared" si="85"/>
        <v>183900000</v>
      </c>
      <c r="J951" s="12">
        <f t="shared" si="86"/>
        <v>36780000</v>
      </c>
      <c r="K951" s="6">
        <f t="shared" si="87"/>
        <v>147120000</v>
      </c>
      <c r="L951" s="6" t="str">
        <f t="shared" si="88"/>
        <v>Penjualan Massal</v>
      </c>
      <c r="M951" s="6" t="str">
        <f t="shared" si="89"/>
        <v>Truk</v>
      </c>
    </row>
    <row r="952" spans="1:13" x14ac:dyDescent="0.25">
      <c r="A952" s="4">
        <v>948</v>
      </c>
      <c r="B952" s="3">
        <v>43322</v>
      </c>
      <c r="C952" s="4" t="s">
        <v>12</v>
      </c>
      <c r="D952" s="4" t="str">
        <f t="shared" si="84"/>
        <v>Toko Nofri</v>
      </c>
      <c r="E952" s="4" t="s">
        <v>23</v>
      </c>
      <c r="F952" s="4" t="str">
        <f>VLOOKUP(E952,$O$12:Q962,2,0)</f>
        <v>Pipa 10 Meter</v>
      </c>
      <c r="G952" s="11">
        <v>1788</v>
      </c>
      <c r="H952" s="6">
        <f>VLOOKUP(E952,$O$12:Q962,3,0)</f>
        <v>185000</v>
      </c>
      <c r="I952" s="6">
        <f t="shared" si="85"/>
        <v>330780000</v>
      </c>
      <c r="J952" s="12">
        <f t="shared" si="86"/>
        <v>66156000</v>
      </c>
      <c r="K952" s="6">
        <f t="shared" si="87"/>
        <v>264624000</v>
      </c>
      <c r="L952" s="6" t="str">
        <f t="shared" si="88"/>
        <v>Penjualan Massal</v>
      </c>
      <c r="M952" s="6" t="str">
        <f t="shared" si="89"/>
        <v>Truk</v>
      </c>
    </row>
    <row r="953" spans="1:13" x14ac:dyDescent="0.25">
      <c r="A953" s="4">
        <v>949</v>
      </c>
      <c r="B953" s="3">
        <v>43322</v>
      </c>
      <c r="C953" s="4" t="s">
        <v>13</v>
      </c>
      <c r="D953" s="4" t="str">
        <f t="shared" si="84"/>
        <v>Toko Central</v>
      </c>
      <c r="E953" s="4" t="s">
        <v>20</v>
      </c>
      <c r="F953" s="4" t="str">
        <f>VLOOKUP(E953,$O$12:Q963,2,0)</f>
        <v>Besi 5 Meter</v>
      </c>
      <c r="G953" s="11">
        <v>351</v>
      </c>
      <c r="H953" s="6">
        <f>VLOOKUP(E953,$O$12:Q963,3,0)</f>
        <v>200000</v>
      </c>
      <c r="I953" s="6">
        <f t="shared" si="85"/>
        <v>70200000</v>
      </c>
      <c r="J953" s="12">
        <f t="shared" si="86"/>
        <v>7020000</v>
      </c>
      <c r="K953" s="6">
        <f t="shared" si="87"/>
        <v>63180000</v>
      </c>
      <c r="L953" s="6" t="str">
        <f t="shared" si="88"/>
        <v>Penjualan Massal</v>
      </c>
      <c r="M953" s="6" t="str">
        <f t="shared" si="89"/>
        <v>Truk</v>
      </c>
    </row>
    <row r="954" spans="1:13" x14ac:dyDescent="0.25">
      <c r="A954" s="4">
        <v>950</v>
      </c>
      <c r="B954" s="3">
        <v>43322</v>
      </c>
      <c r="C954" s="4" t="s">
        <v>16</v>
      </c>
      <c r="D954" s="4" t="str">
        <f t="shared" si="84"/>
        <v>Toko Anton</v>
      </c>
      <c r="E954" s="4" t="s">
        <v>22</v>
      </c>
      <c r="F954" s="4" t="str">
        <f>VLOOKUP(E954,$O$12:Q964,2,0)</f>
        <v>Pipa 5 Meter</v>
      </c>
      <c r="G954" s="11">
        <v>970</v>
      </c>
      <c r="H954" s="6">
        <f>VLOOKUP(E954,$O$12:Q964,3,0)</f>
        <v>100000</v>
      </c>
      <c r="I954" s="6">
        <f t="shared" si="85"/>
        <v>97000000</v>
      </c>
      <c r="J954" s="12">
        <f t="shared" si="86"/>
        <v>19400000</v>
      </c>
      <c r="K954" s="6">
        <f t="shared" si="87"/>
        <v>77600000</v>
      </c>
      <c r="L954" s="6" t="str">
        <f t="shared" si="88"/>
        <v>Penjualan Massal</v>
      </c>
      <c r="M954" s="6" t="str">
        <f t="shared" si="89"/>
        <v>Truk</v>
      </c>
    </row>
    <row r="955" spans="1:13" x14ac:dyDescent="0.25">
      <c r="A955" s="4">
        <v>951</v>
      </c>
      <c r="B955" s="3">
        <v>43322</v>
      </c>
      <c r="C955" s="4" t="s">
        <v>12</v>
      </c>
      <c r="D955" s="4" t="str">
        <f t="shared" si="84"/>
        <v>Toko Nofri</v>
      </c>
      <c r="E955" s="4" t="s">
        <v>23</v>
      </c>
      <c r="F955" s="4" t="str">
        <f>VLOOKUP(E955,$O$12:Q965,2,0)</f>
        <v>Pipa 10 Meter</v>
      </c>
      <c r="G955" s="11">
        <v>623</v>
      </c>
      <c r="H955" s="6">
        <f>VLOOKUP(E955,$O$12:Q965,3,0)</f>
        <v>185000</v>
      </c>
      <c r="I955" s="6">
        <f t="shared" si="85"/>
        <v>115255000</v>
      </c>
      <c r="J955" s="12">
        <f t="shared" si="86"/>
        <v>23051000</v>
      </c>
      <c r="K955" s="6">
        <f t="shared" si="87"/>
        <v>92204000</v>
      </c>
      <c r="L955" s="6" t="str">
        <f t="shared" si="88"/>
        <v>Penjualan Massal</v>
      </c>
      <c r="M955" s="6" t="str">
        <f t="shared" si="89"/>
        <v>Truk</v>
      </c>
    </row>
    <row r="956" spans="1:13" x14ac:dyDescent="0.25">
      <c r="A956" s="4">
        <v>952</v>
      </c>
      <c r="B956" s="3">
        <v>43322</v>
      </c>
      <c r="C956" s="4" t="s">
        <v>12</v>
      </c>
      <c r="D956" s="4" t="str">
        <f t="shared" si="84"/>
        <v>Toko Nofri</v>
      </c>
      <c r="E956" s="4" t="s">
        <v>23</v>
      </c>
      <c r="F956" s="4" t="str">
        <f>VLOOKUP(E956,$O$12:Q966,2,0)</f>
        <v>Pipa 10 Meter</v>
      </c>
      <c r="G956" s="11">
        <v>738</v>
      </c>
      <c r="H956" s="6">
        <f>VLOOKUP(E956,$O$12:Q966,3,0)</f>
        <v>185000</v>
      </c>
      <c r="I956" s="6">
        <f t="shared" si="85"/>
        <v>136530000</v>
      </c>
      <c r="J956" s="12">
        <f t="shared" si="86"/>
        <v>27306000</v>
      </c>
      <c r="K956" s="6">
        <f t="shared" si="87"/>
        <v>109224000</v>
      </c>
      <c r="L956" s="6" t="str">
        <f t="shared" si="88"/>
        <v>Penjualan Massal</v>
      </c>
      <c r="M956" s="6" t="str">
        <f t="shared" si="89"/>
        <v>Truk</v>
      </c>
    </row>
    <row r="957" spans="1:13" x14ac:dyDescent="0.25">
      <c r="A957" s="4">
        <v>953</v>
      </c>
      <c r="B957" s="3">
        <v>43322</v>
      </c>
      <c r="C957" s="4" t="s">
        <v>16</v>
      </c>
      <c r="D957" s="4" t="str">
        <f t="shared" si="84"/>
        <v>Toko Anton</v>
      </c>
      <c r="E957" s="4" t="s">
        <v>23</v>
      </c>
      <c r="F957" s="4" t="str">
        <f>VLOOKUP(E957,$O$12:Q967,2,0)</f>
        <v>Pipa 10 Meter</v>
      </c>
      <c r="G957" s="11">
        <v>793</v>
      </c>
      <c r="H957" s="6">
        <f>VLOOKUP(E957,$O$12:Q967,3,0)</f>
        <v>185000</v>
      </c>
      <c r="I957" s="6">
        <f t="shared" si="85"/>
        <v>146705000</v>
      </c>
      <c r="J957" s="12">
        <f t="shared" si="86"/>
        <v>29341000</v>
      </c>
      <c r="K957" s="6">
        <f t="shared" si="87"/>
        <v>117364000</v>
      </c>
      <c r="L957" s="6" t="str">
        <f t="shared" si="88"/>
        <v>Penjualan Massal</v>
      </c>
      <c r="M957" s="6" t="str">
        <f t="shared" si="89"/>
        <v>Truk</v>
      </c>
    </row>
    <row r="958" spans="1:13" x14ac:dyDescent="0.25">
      <c r="A958" s="4">
        <v>954</v>
      </c>
      <c r="B958" s="3">
        <v>43322</v>
      </c>
      <c r="C958" s="4" t="s">
        <v>12</v>
      </c>
      <c r="D958" s="4" t="str">
        <f t="shared" si="84"/>
        <v>Toko Nofri</v>
      </c>
      <c r="E958" s="4" t="s">
        <v>23</v>
      </c>
      <c r="F958" s="4" t="str">
        <f>VLOOKUP(E958,$O$12:Q968,2,0)</f>
        <v>Pipa 10 Meter</v>
      </c>
      <c r="G958" s="11">
        <v>947</v>
      </c>
      <c r="H958" s="6">
        <f>VLOOKUP(E958,$O$12:Q968,3,0)</f>
        <v>185000</v>
      </c>
      <c r="I958" s="6">
        <f t="shared" si="85"/>
        <v>175195000</v>
      </c>
      <c r="J958" s="12">
        <f t="shared" si="86"/>
        <v>35039000</v>
      </c>
      <c r="K958" s="6">
        <f t="shared" si="87"/>
        <v>140156000</v>
      </c>
      <c r="L958" s="6" t="str">
        <f t="shared" si="88"/>
        <v>Penjualan Massal</v>
      </c>
      <c r="M958" s="6" t="str">
        <f t="shared" si="89"/>
        <v>Truk</v>
      </c>
    </row>
    <row r="959" spans="1:13" x14ac:dyDescent="0.25">
      <c r="A959" s="4">
        <v>955</v>
      </c>
      <c r="B959" s="3">
        <v>43322</v>
      </c>
      <c r="C959" s="4" t="s">
        <v>16</v>
      </c>
      <c r="D959" s="4" t="str">
        <f t="shared" si="84"/>
        <v>Toko Anton</v>
      </c>
      <c r="E959" s="4" t="s">
        <v>23</v>
      </c>
      <c r="F959" s="4" t="str">
        <f>VLOOKUP(E959,$O$12:Q969,2,0)</f>
        <v>Pipa 10 Meter</v>
      </c>
      <c r="G959" s="11">
        <v>414</v>
      </c>
      <c r="H959" s="6">
        <f>VLOOKUP(E959,$O$12:Q969,3,0)</f>
        <v>185000</v>
      </c>
      <c r="I959" s="6">
        <f t="shared" si="85"/>
        <v>76590000</v>
      </c>
      <c r="J959" s="12">
        <f t="shared" si="86"/>
        <v>7659000</v>
      </c>
      <c r="K959" s="6">
        <f t="shared" si="87"/>
        <v>68931000</v>
      </c>
      <c r="L959" s="6" t="str">
        <f t="shared" si="88"/>
        <v>Penjualan Massal</v>
      </c>
      <c r="M959" s="6" t="str">
        <f t="shared" si="89"/>
        <v>Truk</v>
      </c>
    </row>
    <row r="960" spans="1:13" x14ac:dyDescent="0.25">
      <c r="A960" s="4">
        <v>956</v>
      </c>
      <c r="B960" s="3">
        <v>43322</v>
      </c>
      <c r="C960" s="4" t="s">
        <v>16</v>
      </c>
      <c r="D960" s="4" t="str">
        <f t="shared" si="84"/>
        <v>Toko Anton</v>
      </c>
      <c r="E960" s="4" t="s">
        <v>23</v>
      </c>
      <c r="F960" s="4" t="str">
        <f>VLOOKUP(E960,$O$12:Q970,2,0)</f>
        <v>Pipa 10 Meter</v>
      </c>
      <c r="G960" s="11">
        <v>1767</v>
      </c>
      <c r="H960" s="6">
        <f>VLOOKUP(E960,$O$12:Q970,3,0)</f>
        <v>185000</v>
      </c>
      <c r="I960" s="6">
        <f t="shared" si="85"/>
        <v>326895000</v>
      </c>
      <c r="J960" s="12">
        <f t="shared" si="86"/>
        <v>65379000</v>
      </c>
      <c r="K960" s="6">
        <f t="shared" si="87"/>
        <v>261516000</v>
      </c>
      <c r="L960" s="6" t="str">
        <f t="shared" si="88"/>
        <v>Penjualan Massal</v>
      </c>
      <c r="M960" s="6" t="str">
        <f t="shared" si="89"/>
        <v>Truk</v>
      </c>
    </row>
    <row r="961" spans="1:13" x14ac:dyDescent="0.25">
      <c r="A961" s="4">
        <v>957</v>
      </c>
      <c r="B961" s="3">
        <v>43322</v>
      </c>
      <c r="C961" s="4" t="s">
        <v>12</v>
      </c>
      <c r="D961" s="4" t="str">
        <f t="shared" si="84"/>
        <v>Toko Nofri</v>
      </c>
      <c r="E961" s="4" t="s">
        <v>23</v>
      </c>
      <c r="F961" s="4" t="str">
        <f>VLOOKUP(E961,$O$12:Q971,2,0)</f>
        <v>Pipa 10 Meter</v>
      </c>
      <c r="G961" s="11">
        <v>147</v>
      </c>
      <c r="H961" s="6">
        <f>VLOOKUP(E961,$O$12:Q971,3,0)</f>
        <v>185000</v>
      </c>
      <c r="I961" s="6">
        <f t="shared" si="85"/>
        <v>27195000</v>
      </c>
      <c r="J961" s="12">
        <f t="shared" si="86"/>
        <v>0</v>
      </c>
      <c r="K961" s="6">
        <f t="shared" si="87"/>
        <v>27195000</v>
      </c>
      <c r="L961" s="6" t="str">
        <f t="shared" si="88"/>
        <v>Penjualan Biasa</v>
      </c>
      <c r="M961" s="6" t="str">
        <f t="shared" si="89"/>
        <v>Mobil Biasa</v>
      </c>
    </row>
    <row r="962" spans="1:13" x14ac:dyDescent="0.25">
      <c r="A962" s="4">
        <v>958</v>
      </c>
      <c r="B962" s="3">
        <v>43322</v>
      </c>
      <c r="C962" s="4" t="s">
        <v>13</v>
      </c>
      <c r="D962" s="4" t="str">
        <f t="shared" si="84"/>
        <v>Toko Central</v>
      </c>
      <c r="E962" s="4" t="s">
        <v>22</v>
      </c>
      <c r="F962" s="4" t="str">
        <f>VLOOKUP(E962,$O$12:Q972,2,0)</f>
        <v>Pipa 5 Meter</v>
      </c>
      <c r="G962" s="11">
        <v>950</v>
      </c>
      <c r="H962" s="6">
        <f>VLOOKUP(E962,$O$12:Q972,3,0)</f>
        <v>100000</v>
      </c>
      <c r="I962" s="6">
        <f t="shared" si="85"/>
        <v>95000000</v>
      </c>
      <c r="J962" s="12">
        <f t="shared" si="86"/>
        <v>19000000</v>
      </c>
      <c r="K962" s="6">
        <f t="shared" si="87"/>
        <v>76000000</v>
      </c>
      <c r="L962" s="6" t="str">
        <f t="shared" si="88"/>
        <v>Penjualan Massal</v>
      </c>
      <c r="M962" s="6" t="str">
        <f t="shared" si="89"/>
        <v>Truk</v>
      </c>
    </row>
    <row r="963" spans="1:13" x14ac:dyDescent="0.25">
      <c r="A963" s="4">
        <v>959</v>
      </c>
      <c r="B963" s="3">
        <v>43322</v>
      </c>
      <c r="C963" s="4" t="s">
        <v>12</v>
      </c>
      <c r="D963" s="4" t="str">
        <f t="shared" si="84"/>
        <v>Toko Nofri</v>
      </c>
      <c r="E963" s="4" t="s">
        <v>20</v>
      </c>
      <c r="F963" s="4" t="str">
        <f>VLOOKUP(E963,$O$12:Q973,2,0)</f>
        <v>Besi 5 Meter</v>
      </c>
      <c r="G963" s="11">
        <v>990</v>
      </c>
      <c r="H963" s="6">
        <f>VLOOKUP(E963,$O$12:Q973,3,0)</f>
        <v>200000</v>
      </c>
      <c r="I963" s="6">
        <f t="shared" si="85"/>
        <v>198000000</v>
      </c>
      <c r="J963" s="12">
        <f t="shared" si="86"/>
        <v>39600000</v>
      </c>
      <c r="K963" s="6">
        <f t="shared" si="87"/>
        <v>158400000</v>
      </c>
      <c r="L963" s="6" t="str">
        <f t="shared" si="88"/>
        <v>Penjualan Massal</v>
      </c>
      <c r="M963" s="6" t="str">
        <f t="shared" si="89"/>
        <v>Truk</v>
      </c>
    </row>
    <row r="964" spans="1:13" x14ac:dyDescent="0.25">
      <c r="A964" s="4">
        <v>960</v>
      </c>
      <c r="B964" s="3">
        <v>43322</v>
      </c>
      <c r="C964" s="4" t="s">
        <v>16</v>
      </c>
      <c r="D964" s="4" t="str">
        <f t="shared" si="84"/>
        <v>Toko Anton</v>
      </c>
      <c r="E964" s="4" t="s">
        <v>23</v>
      </c>
      <c r="F964" s="4" t="str">
        <f>VLOOKUP(E964,$O$12:Q974,2,0)</f>
        <v>Pipa 10 Meter</v>
      </c>
      <c r="G964" s="11">
        <v>722</v>
      </c>
      <c r="H964" s="6">
        <f>VLOOKUP(E964,$O$12:Q974,3,0)</f>
        <v>185000</v>
      </c>
      <c r="I964" s="6">
        <f t="shared" si="85"/>
        <v>133570000</v>
      </c>
      <c r="J964" s="12">
        <f t="shared" si="86"/>
        <v>26714000</v>
      </c>
      <c r="K964" s="6">
        <f t="shared" si="87"/>
        <v>106856000</v>
      </c>
      <c r="L964" s="6" t="str">
        <f t="shared" si="88"/>
        <v>Penjualan Massal</v>
      </c>
      <c r="M964" s="6" t="str">
        <f t="shared" si="89"/>
        <v>Truk</v>
      </c>
    </row>
    <row r="965" spans="1:13" x14ac:dyDescent="0.25">
      <c r="A965" s="4">
        <v>961</v>
      </c>
      <c r="B965" s="3">
        <v>43322</v>
      </c>
      <c r="C965" s="4" t="s">
        <v>13</v>
      </c>
      <c r="D965" s="4" t="str">
        <f t="shared" si="84"/>
        <v>Toko Central</v>
      </c>
      <c r="E965" s="4" t="s">
        <v>21</v>
      </c>
      <c r="F965" s="4" t="str">
        <f>VLOOKUP(E965,$O$12:Q975,2,0)</f>
        <v>Besi 10 Meter</v>
      </c>
      <c r="G965" s="11">
        <v>56</v>
      </c>
      <c r="H965" s="6">
        <f>VLOOKUP(E965,$O$12:Q975,3,0)</f>
        <v>375000</v>
      </c>
      <c r="I965" s="6">
        <f t="shared" si="85"/>
        <v>21000000</v>
      </c>
      <c r="J965" s="12">
        <f t="shared" si="86"/>
        <v>0</v>
      </c>
      <c r="K965" s="6">
        <f t="shared" si="87"/>
        <v>21000000</v>
      </c>
      <c r="L965" s="6" t="str">
        <f t="shared" si="88"/>
        <v>Penjualan Biasa</v>
      </c>
      <c r="M965" s="6" t="str">
        <f t="shared" si="89"/>
        <v>Mobil Biasa</v>
      </c>
    </row>
    <row r="966" spans="1:13" x14ac:dyDescent="0.25">
      <c r="A966" s="4">
        <v>962</v>
      </c>
      <c r="B966" s="3">
        <v>43322</v>
      </c>
      <c r="C966" s="4" t="s">
        <v>13</v>
      </c>
      <c r="D966" s="4" t="str">
        <f t="shared" ref="D966:D1000" si="90">VLOOKUP(C966,$O$6:$P$8,2,0)</f>
        <v>Toko Central</v>
      </c>
      <c r="E966" s="4" t="s">
        <v>21</v>
      </c>
      <c r="F966" s="4" t="str">
        <f>VLOOKUP(E966,$O$12:Q976,2,0)</f>
        <v>Besi 10 Meter</v>
      </c>
      <c r="G966" s="11">
        <v>672</v>
      </c>
      <c r="H966" s="6">
        <f>VLOOKUP(E966,$O$12:Q976,3,0)</f>
        <v>375000</v>
      </c>
      <c r="I966" s="6">
        <f t="shared" ref="I966:I1000" si="91">H966*G966</f>
        <v>252000000</v>
      </c>
      <c r="J966" s="12">
        <f t="shared" ref="J966:J1000" si="92">IF(G966&gt;500,I966*20%,IF(G966&gt;200,I966*10%,0))</f>
        <v>50400000</v>
      </c>
      <c r="K966" s="6">
        <f t="shared" ref="K966:K1000" si="93">I966-J966</f>
        <v>201600000</v>
      </c>
      <c r="L966" s="6" t="str">
        <f t="shared" ref="L966:L1000" si="94">IF(G966&lt;200,$P$21,IF(G966&lt;300,$P$20,$P$19))</f>
        <v>Penjualan Massal</v>
      </c>
      <c r="M966" s="6" t="str">
        <f t="shared" ref="M966:M1000" si="95">HLOOKUP(L966,$S$4:$U$5,2,0)</f>
        <v>Truk</v>
      </c>
    </row>
    <row r="967" spans="1:13" x14ac:dyDescent="0.25">
      <c r="A967" s="4">
        <v>963</v>
      </c>
      <c r="B967" s="3">
        <v>43322</v>
      </c>
      <c r="C967" s="4" t="s">
        <v>16</v>
      </c>
      <c r="D967" s="4" t="str">
        <f t="shared" si="90"/>
        <v>Toko Anton</v>
      </c>
      <c r="E967" s="4" t="s">
        <v>23</v>
      </c>
      <c r="F967" s="4" t="str">
        <f>VLOOKUP(E967,$O$12:Q977,2,0)</f>
        <v>Pipa 10 Meter</v>
      </c>
      <c r="G967" s="11">
        <v>153</v>
      </c>
      <c r="H967" s="6">
        <f>VLOOKUP(E967,$O$12:Q977,3,0)</f>
        <v>185000</v>
      </c>
      <c r="I967" s="6">
        <f t="shared" si="91"/>
        <v>28305000</v>
      </c>
      <c r="J967" s="12">
        <f t="shared" si="92"/>
        <v>0</v>
      </c>
      <c r="K967" s="6">
        <f t="shared" si="93"/>
        <v>28305000</v>
      </c>
      <c r="L967" s="6" t="str">
        <f t="shared" si="94"/>
        <v>Penjualan Biasa</v>
      </c>
      <c r="M967" s="6" t="str">
        <f t="shared" si="95"/>
        <v>Mobil Biasa</v>
      </c>
    </row>
    <row r="968" spans="1:13" x14ac:dyDescent="0.25">
      <c r="A968" s="4">
        <v>964</v>
      </c>
      <c r="B968" s="3">
        <v>43322</v>
      </c>
      <c r="C968" s="4" t="s">
        <v>12</v>
      </c>
      <c r="D968" s="4" t="str">
        <f t="shared" si="90"/>
        <v>Toko Nofri</v>
      </c>
      <c r="E968" s="4" t="s">
        <v>20</v>
      </c>
      <c r="F968" s="4" t="str">
        <f>VLOOKUP(E968,$O$12:Q978,2,0)</f>
        <v>Besi 5 Meter</v>
      </c>
      <c r="G968" s="11">
        <v>1649</v>
      </c>
      <c r="H968" s="6">
        <f>VLOOKUP(E968,$O$12:Q978,3,0)</f>
        <v>200000</v>
      </c>
      <c r="I968" s="6">
        <f t="shared" si="91"/>
        <v>329800000</v>
      </c>
      <c r="J968" s="12">
        <f t="shared" si="92"/>
        <v>65960000</v>
      </c>
      <c r="K968" s="6">
        <f t="shared" si="93"/>
        <v>263840000</v>
      </c>
      <c r="L968" s="6" t="str">
        <f t="shared" si="94"/>
        <v>Penjualan Massal</v>
      </c>
      <c r="M968" s="6" t="str">
        <f t="shared" si="95"/>
        <v>Truk</v>
      </c>
    </row>
    <row r="969" spans="1:13" x14ac:dyDescent="0.25">
      <c r="A969" s="4">
        <v>965</v>
      </c>
      <c r="B969" s="3">
        <v>43322</v>
      </c>
      <c r="C969" s="4" t="s">
        <v>16</v>
      </c>
      <c r="D969" s="4" t="str">
        <f t="shared" si="90"/>
        <v>Toko Anton</v>
      </c>
      <c r="E969" s="4" t="s">
        <v>21</v>
      </c>
      <c r="F969" s="4" t="str">
        <f>VLOOKUP(E969,$O$12:Q979,2,0)</f>
        <v>Besi 10 Meter</v>
      </c>
      <c r="G969" s="11">
        <v>568</v>
      </c>
      <c r="H969" s="6">
        <f>VLOOKUP(E969,$O$12:Q979,3,0)</f>
        <v>375000</v>
      </c>
      <c r="I969" s="6">
        <f t="shared" si="91"/>
        <v>213000000</v>
      </c>
      <c r="J969" s="12">
        <f t="shared" si="92"/>
        <v>42600000</v>
      </c>
      <c r="K969" s="6">
        <f t="shared" si="93"/>
        <v>170400000</v>
      </c>
      <c r="L969" s="6" t="str">
        <f t="shared" si="94"/>
        <v>Penjualan Massal</v>
      </c>
      <c r="M969" s="6" t="str">
        <f t="shared" si="95"/>
        <v>Truk</v>
      </c>
    </row>
    <row r="970" spans="1:13" x14ac:dyDescent="0.25">
      <c r="A970" s="4">
        <v>966</v>
      </c>
      <c r="B970" s="3">
        <v>43322</v>
      </c>
      <c r="C970" s="4" t="s">
        <v>12</v>
      </c>
      <c r="D970" s="4" t="str">
        <f t="shared" si="90"/>
        <v>Toko Nofri</v>
      </c>
      <c r="E970" s="4" t="s">
        <v>21</v>
      </c>
      <c r="F970" s="4" t="str">
        <f>VLOOKUP(E970,$O$12:Q980,2,0)</f>
        <v>Besi 10 Meter</v>
      </c>
      <c r="G970" s="11">
        <v>385</v>
      </c>
      <c r="H970" s="6">
        <f>VLOOKUP(E970,$O$12:Q980,3,0)</f>
        <v>375000</v>
      </c>
      <c r="I970" s="6">
        <f t="shared" si="91"/>
        <v>144375000</v>
      </c>
      <c r="J970" s="12">
        <f t="shared" si="92"/>
        <v>14437500</v>
      </c>
      <c r="K970" s="6">
        <f t="shared" si="93"/>
        <v>129937500</v>
      </c>
      <c r="L970" s="6" t="str">
        <f t="shared" si="94"/>
        <v>Penjualan Massal</v>
      </c>
      <c r="M970" s="6" t="str">
        <f t="shared" si="95"/>
        <v>Truk</v>
      </c>
    </row>
    <row r="971" spans="1:13" x14ac:dyDescent="0.25">
      <c r="A971" s="4">
        <v>967</v>
      </c>
      <c r="B971" s="3">
        <v>43322</v>
      </c>
      <c r="C971" s="4" t="s">
        <v>13</v>
      </c>
      <c r="D971" s="4" t="str">
        <f t="shared" si="90"/>
        <v>Toko Central</v>
      </c>
      <c r="E971" s="4" t="s">
        <v>21</v>
      </c>
      <c r="F971" s="4" t="str">
        <f>VLOOKUP(E971,$O$12:Q981,2,0)</f>
        <v>Besi 10 Meter</v>
      </c>
      <c r="G971" s="11">
        <v>245</v>
      </c>
      <c r="H971" s="6">
        <f>VLOOKUP(E971,$O$12:Q981,3,0)</f>
        <v>375000</v>
      </c>
      <c r="I971" s="6">
        <f t="shared" si="91"/>
        <v>91875000</v>
      </c>
      <c r="J971" s="12">
        <f t="shared" si="92"/>
        <v>9187500</v>
      </c>
      <c r="K971" s="6">
        <f t="shared" si="93"/>
        <v>82687500</v>
      </c>
      <c r="L971" s="6" t="str">
        <f t="shared" si="94"/>
        <v>Penjualan Besar</v>
      </c>
      <c r="M971" s="6" t="str">
        <f t="shared" si="95"/>
        <v>Truk Kecil</v>
      </c>
    </row>
    <row r="972" spans="1:13" x14ac:dyDescent="0.25">
      <c r="A972" s="4">
        <v>968</v>
      </c>
      <c r="B972" s="3">
        <v>43322</v>
      </c>
      <c r="C972" s="4" t="s">
        <v>16</v>
      </c>
      <c r="D972" s="4" t="str">
        <f t="shared" si="90"/>
        <v>Toko Anton</v>
      </c>
      <c r="E972" s="4" t="s">
        <v>20</v>
      </c>
      <c r="F972" s="4" t="str">
        <f>VLOOKUP(E972,$O$12:Q982,2,0)</f>
        <v>Besi 5 Meter</v>
      </c>
      <c r="G972" s="11">
        <v>875</v>
      </c>
      <c r="H972" s="6">
        <f>VLOOKUP(E972,$O$12:Q982,3,0)</f>
        <v>200000</v>
      </c>
      <c r="I972" s="6">
        <f t="shared" si="91"/>
        <v>175000000</v>
      </c>
      <c r="J972" s="12">
        <f t="shared" si="92"/>
        <v>35000000</v>
      </c>
      <c r="K972" s="6">
        <f t="shared" si="93"/>
        <v>140000000</v>
      </c>
      <c r="L972" s="6" t="str">
        <f t="shared" si="94"/>
        <v>Penjualan Massal</v>
      </c>
      <c r="M972" s="6" t="str">
        <f t="shared" si="95"/>
        <v>Truk</v>
      </c>
    </row>
    <row r="973" spans="1:13" x14ac:dyDescent="0.25">
      <c r="A973" s="4">
        <v>969</v>
      </c>
      <c r="B973" s="3">
        <v>43322</v>
      </c>
      <c r="C973" s="4" t="s">
        <v>12</v>
      </c>
      <c r="D973" s="4" t="str">
        <f t="shared" si="90"/>
        <v>Toko Nofri</v>
      </c>
      <c r="E973" s="4" t="s">
        <v>21</v>
      </c>
      <c r="F973" s="4" t="str">
        <f>VLOOKUP(E973,$O$12:Q983,2,0)</f>
        <v>Besi 10 Meter</v>
      </c>
      <c r="G973" s="11">
        <v>1604</v>
      </c>
      <c r="H973" s="6">
        <f>VLOOKUP(E973,$O$12:Q983,3,0)</f>
        <v>375000</v>
      </c>
      <c r="I973" s="6">
        <f t="shared" si="91"/>
        <v>601500000</v>
      </c>
      <c r="J973" s="12">
        <f t="shared" si="92"/>
        <v>120300000</v>
      </c>
      <c r="K973" s="6">
        <f t="shared" si="93"/>
        <v>481200000</v>
      </c>
      <c r="L973" s="6" t="str">
        <f t="shared" si="94"/>
        <v>Penjualan Massal</v>
      </c>
      <c r="M973" s="6" t="str">
        <f t="shared" si="95"/>
        <v>Truk</v>
      </c>
    </row>
    <row r="974" spans="1:13" x14ac:dyDescent="0.25">
      <c r="A974" s="4">
        <v>970</v>
      </c>
      <c r="B974" s="3">
        <v>43322</v>
      </c>
      <c r="C974" s="4" t="s">
        <v>12</v>
      </c>
      <c r="D974" s="4" t="str">
        <f t="shared" si="90"/>
        <v>Toko Nofri</v>
      </c>
      <c r="E974" s="4" t="s">
        <v>21</v>
      </c>
      <c r="F974" s="4" t="str">
        <f>VLOOKUP(E974,$O$12:Q984,2,0)</f>
        <v>Besi 10 Meter</v>
      </c>
      <c r="G974" s="11">
        <v>1830</v>
      </c>
      <c r="H974" s="6">
        <f>VLOOKUP(E974,$O$12:Q984,3,0)</f>
        <v>375000</v>
      </c>
      <c r="I974" s="6">
        <f t="shared" si="91"/>
        <v>686250000</v>
      </c>
      <c r="J974" s="12">
        <f t="shared" si="92"/>
        <v>137250000</v>
      </c>
      <c r="K974" s="6">
        <f t="shared" si="93"/>
        <v>549000000</v>
      </c>
      <c r="L974" s="6" t="str">
        <f t="shared" si="94"/>
        <v>Penjualan Massal</v>
      </c>
      <c r="M974" s="6" t="str">
        <f t="shared" si="95"/>
        <v>Truk</v>
      </c>
    </row>
    <row r="975" spans="1:13" x14ac:dyDescent="0.25">
      <c r="A975" s="4">
        <v>971</v>
      </c>
      <c r="B975" s="3">
        <v>43322</v>
      </c>
      <c r="C975" s="4" t="s">
        <v>16</v>
      </c>
      <c r="D975" s="4" t="str">
        <f t="shared" si="90"/>
        <v>Toko Anton</v>
      </c>
      <c r="E975" s="4" t="s">
        <v>23</v>
      </c>
      <c r="F975" s="4" t="str">
        <f>VLOOKUP(E975,$O$12:Q985,2,0)</f>
        <v>Pipa 10 Meter</v>
      </c>
      <c r="G975" s="11">
        <v>1811</v>
      </c>
      <c r="H975" s="6">
        <f>VLOOKUP(E975,$O$12:Q985,3,0)</f>
        <v>185000</v>
      </c>
      <c r="I975" s="6">
        <f t="shared" si="91"/>
        <v>335035000</v>
      </c>
      <c r="J975" s="12">
        <f t="shared" si="92"/>
        <v>67007000</v>
      </c>
      <c r="K975" s="6">
        <f t="shared" si="93"/>
        <v>268028000</v>
      </c>
      <c r="L975" s="6" t="str">
        <f t="shared" si="94"/>
        <v>Penjualan Massal</v>
      </c>
      <c r="M975" s="6" t="str">
        <f t="shared" si="95"/>
        <v>Truk</v>
      </c>
    </row>
    <row r="976" spans="1:13" x14ac:dyDescent="0.25">
      <c r="A976" s="4">
        <v>972</v>
      </c>
      <c r="B976" s="3">
        <v>43322</v>
      </c>
      <c r="C976" s="4" t="s">
        <v>12</v>
      </c>
      <c r="D976" s="4" t="str">
        <f t="shared" si="90"/>
        <v>Toko Nofri</v>
      </c>
      <c r="E976" s="4" t="s">
        <v>22</v>
      </c>
      <c r="F976" s="4" t="str">
        <f>VLOOKUP(E976,$O$12:Q986,2,0)</f>
        <v>Pipa 5 Meter</v>
      </c>
      <c r="G976" s="11">
        <v>1360</v>
      </c>
      <c r="H976" s="6">
        <f>VLOOKUP(E976,$O$12:Q986,3,0)</f>
        <v>100000</v>
      </c>
      <c r="I976" s="6">
        <f t="shared" si="91"/>
        <v>136000000</v>
      </c>
      <c r="J976" s="12">
        <f t="shared" si="92"/>
        <v>27200000</v>
      </c>
      <c r="K976" s="6">
        <f t="shared" si="93"/>
        <v>108800000</v>
      </c>
      <c r="L976" s="6" t="str">
        <f t="shared" si="94"/>
        <v>Penjualan Massal</v>
      </c>
      <c r="M976" s="6" t="str">
        <f t="shared" si="95"/>
        <v>Truk</v>
      </c>
    </row>
    <row r="977" spans="1:13" x14ac:dyDescent="0.25">
      <c r="A977" s="4">
        <v>973</v>
      </c>
      <c r="B977" s="3">
        <v>43322</v>
      </c>
      <c r="C977" s="4" t="s">
        <v>13</v>
      </c>
      <c r="D977" s="4" t="str">
        <f t="shared" si="90"/>
        <v>Toko Central</v>
      </c>
      <c r="E977" s="4" t="s">
        <v>21</v>
      </c>
      <c r="F977" s="4" t="str">
        <f>VLOOKUP(E977,$O$12:Q987,2,0)</f>
        <v>Besi 10 Meter</v>
      </c>
      <c r="G977" s="11">
        <v>275</v>
      </c>
      <c r="H977" s="6">
        <f>VLOOKUP(E977,$O$12:Q987,3,0)</f>
        <v>375000</v>
      </c>
      <c r="I977" s="6">
        <f t="shared" si="91"/>
        <v>103125000</v>
      </c>
      <c r="J977" s="12">
        <f t="shared" si="92"/>
        <v>10312500</v>
      </c>
      <c r="K977" s="6">
        <f t="shared" si="93"/>
        <v>92812500</v>
      </c>
      <c r="L977" s="6" t="str">
        <f t="shared" si="94"/>
        <v>Penjualan Besar</v>
      </c>
      <c r="M977" s="6" t="str">
        <f t="shared" si="95"/>
        <v>Truk Kecil</v>
      </c>
    </row>
    <row r="978" spans="1:13" x14ac:dyDescent="0.25">
      <c r="A978" s="4">
        <v>974</v>
      </c>
      <c r="B978" s="3">
        <v>43322</v>
      </c>
      <c r="C978" s="4" t="s">
        <v>12</v>
      </c>
      <c r="D978" s="4" t="str">
        <f t="shared" si="90"/>
        <v>Toko Nofri</v>
      </c>
      <c r="E978" s="4" t="s">
        <v>23</v>
      </c>
      <c r="F978" s="4" t="str">
        <f>VLOOKUP(E978,$O$12:Q988,2,0)</f>
        <v>Pipa 10 Meter</v>
      </c>
      <c r="G978" s="11">
        <v>1909</v>
      </c>
      <c r="H978" s="6">
        <f>VLOOKUP(E978,$O$12:Q988,3,0)</f>
        <v>185000</v>
      </c>
      <c r="I978" s="6">
        <f t="shared" si="91"/>
        <v>353165000</v>
      </c>
      <c r="J978" s="12">
        <f t="shared" si="92"/>
        <v>70633000</v>
      </c>
      <c r="K978" s="6">
        <f t="shared" si="93"/>
        <v>282532000</v>
      </c>
      <c r="L978" s="6" t="str">
        <f t="shared" si="94"/>
        <v>Penjualan Massal</v>
      </c>
      <c r="M978" s="6" t="str">
        <f t="shared" si="95"/>
        <v>Truk</v>
      </c>
    </row>
    <row r="979" spans="1:13" x14ac:dyDescent="0.25">
      <c r="A979" s="4">
        <v>975</v>
      </c>
      <c r="B979" s="3">
        <v>43322</v>
      </c>
      <c r="C979" s="4" t="s">
        <v>16</v>
      </c>
      <c r="D979" s="4" t="str">
        <f t="shared" si="90"/>
        <v>Toko Anton</v>
      </c>
      <c r="E979" s="4" t="s">
        <v>23</v>
      </c>
      <c r="F979" s="4" t="str">
        <f>VLOOKUP(E979,$O$12:Q989,2,0)</f>
        <v>Pipa 10 Meter</v>
      </c>
      <c r="G979" s="11">
        <v>1694</v>
      </c>
      <c r="H979" s="6">
        <f>VLOOKUP(E979,$O$12:Q989,3,0)</f>
        <v>185000</v>
      </c>
      <c r="I979" s="6">
        <f t="shared" si="91"/>
        <v>313390000</v>
      </c>
      <c r="J979" s="12">
        <f t="shared" si="92"/>
        <v>62678000</v>
      </c>
      <c r="K979" s="6">
        <f t="shared" si="93"/>
        <v>250712000</v>
      </c>
      <c r="L979" s="6" t="str">
        <f t="shared" si="94"/>
        <v>Penjualan Massal</v>
      </c>
      <c r="M979" s="6" t="str">
        <f t="shared" si="95"/>
        <v>Truk</v>
      </c>
    </row>
    <row r="980" spans="1:13" x14ac:dyDescent="0.25">
      <c r="A980" s="4">
        <v>976</v>
      </c>
      <c r="B980" s="3">
        <v>43322</v>
      </c>
      <c r="C980" s="4" t="s">
        <v>13</v>
      </c>
      <c r="D980" s="4" t="str">
        <f t="shared" si="90"/>
        <v>Toko Central</v>
      </c>
      <c r="E980" s="4" t="s">
        <v>22</v>
      </c>
      <c r="F980" s="4" t="str">
        <f>VLOOKUP(E980,$O$12:Q990,2,0)</f>
        <v>Pipa 5 Meter</v>
      </c>
      <c r="G980" s="11">
        <v>133</v>
      </c>
      <c r="H980" s="6">
        <f>VLOOKUP(E980,$O$12:Q990,3,0)</f>
        <v>100000</v>
      </c>
      <c r="I980" s="6">
        <f t="shared" si="91"/>
        <v>13300000</v>
      </c>
      <c r="J980" s="12">
        <f t="shared" si="92"/>
        <v>0</v>
      </c>
      <c r="K980" s="6">
        <f t="shared" si="93"/>
        <v>13300000</v>
      </c>
      <c r="L980" s="6" t="str">
        <f t="shared" si="94"/>
        <v>Penjualan Biasa</v>
      </c>
      <c r="M980" s="6" t="str">
        <f t="shared" si="95"/>
        <v>Mobil Biasa</v>
      </c>
    </row>
    <row r="981" spans="1:13" x14ac:dyDescent="0.25">
      <c r="A981" s="4">
        <v>977</v>
      </c>
      <c r="B981" s="3">
        <v>43322</v>
      </c>
      <c r="C981" s="4" t="s">
        <v>13</v>
      </c>
      <c r="D981" s="4" t="str">
        <f t="shared" si="90"/>
        <v>Toko Central</v>
      </c>
      <c r="E981" s="4" t="s">
        <v>20</v>
      </c>
      <c r="F981" s="4" t="str">
        <f>VLOOKUP(E981,$O$12:Q991,2,0)</f>
        <v>Besi 5 Meter</v>
      </c>
      <c r="G981" s="11">
        <v>124</v>
      </c>
      <c r="H981" s="6">
        <f>VLOOKUP(E981,$O$12:Q991,3,0)</f>
        <v>200000</v>
      </c>
      <c r="I981" s="6">
        <f t="shared" si="91"/>
        <v>24800000</v>
      </c>
      <c r="J981" s="12">
        <f t="shared" si="92"/>
        <v>0</v>
      </c>
      <c r="K981" s="6">
        <f t="shared" si="93"/>
        <v>24800000</v>
      </c>
      <c r="L981" s="6" t="str">
        <f t="shared" si="94"/>
        <v>Penjualan Biasa</v>
      </c>
      <c r="M981" s="6" t="str">
        <f t="shared" si="95"/>
        <v>Mobil Biasa</v>
      </c>
    </row>
    <row r="982" spans="1:13" x14ac:dyDescent="0.25">
      <c r="A982" s="4">
        <v>978</v>
      </c>
      <c r="B982" s="3">
        <v>43322</v>
      </c>
      <c r="C982" s="4" t="s">
        <v>16</v>
      </c>
      <c r="D982" s="4" t="str">
        <f t="shared" si="90"/>
        <v>Toko Anton</v>
      </c>
      <c r="E982" s="4" t="s">
        <v>23</v>
      </c>
      <c r="F982" s="4" t="str">
        <f>VLOOKUP(E982,$O$12:Q992,2,0)</f>
        <v>Pipa 10 Meter</v>
      </c>
      <c r="G982" s="11">
        <v>987</v>
      </c>
      <c r="H982" s="6">
        <f>VLOOKUP(E982,$O$12:Q992,3,0)</f>
        <v>185000</v>
      </c>
      <c r="I982" s="6">
        <f t="shared" si="91"/>
        <v>182595000</v>
      </c>
      <c r="J982" s="12">
        <f t="shared" si="92"/>
        <v>36519000</v>
      </c>
      <c r="K982" s="6">
        <f t="shared" si="93"/>
        <v>146076000</v>
      </c>
      <c r="L982" s="6" t="str">
        <f t="shared" si="94"/>
        <v>Penjualan Massal</v>
      </c>
      <c r="M982" s="6" t="str">
        <f t="shared" si="95"/>
        <v>Truk</v>
      </c>
    </row>
    <row r="983" spans="1:13" x14ac:dyDescent="0.25">
      <c r="A983" s="4">
        <v>979</v>
      </c>
      <c r="B983" s="3">
        <v>43322</v>
      </c>
      <c r="C983" s="4" t="s">
        <v>12</v>
      </c>
      <c r="D983" s="4" t="str">
        <f t="shared" si="90"/>
        <v>Toko Nofri</v>
      </c>
      <c r="E983" s="4" t="s">
        <v>20</v>
      </c>
      <c r="F983" s="4" t="str">
        <f>VLOOKUP(E983,$O$12:Q993,2,0)</f>
        <v>Besi 5 Meter</v>
      </c>
      <c r="G983" s="11">
        <v>1082</v>
      </c>
      <c r="H983" s="6">
        <f>VLOOKUP(E983,$O$12:Q993,3,0)</f>
        <v>200000</v>
      </c>
      <c r="I983" s="6">
        <f t="shared" si="91"/>
        <v>216400000</v>
      </c>
      <c r="J983" s="12">
        <f t="shared" si="92"/>
        <v>43280000</v>
      </c>
      <c r="K983" s="6">
        <f t="shared" si="93"/>
        <v>173120000</v>
      </c>
      <c r="L983" s="6" t="str">
        <f t="shared" si="94"/>
        <v>Penjualan Massal</v>
      </c>
      <c r="M983" s="6" t="str">
        <f t="shared" si="95"/>
        <v>Truk</v>
      </c>
    </row>
    <row r="984" spans="1:13" x14ac:dyDescent="0.25">
      <c r="A984" s="4">
        <v>980</v>
      </c>
      <c r="B984" s="3">
        <v>43322</v>
      </c>
      <c r="C984" s="4" t="s">
        <v>16</v>
      </c>
      <c r="D984" s="4" t="str">
        <f t="shared" si="90"/>
        <v>Toko Anton</v>
      </c>
      <c r="E984" s="4" t="s">
        <v>22</v>
      </c>
      <c r="F984" s="4" t="str">
        <f>VLOOKUP(E984,$O$12:Q994,2,0)</f>
        <v>Pipa 5 Meter</v>
      </c>
      <c r="G984" s="11">
        <v>569</v>
      </c>
      <c r="H984" s="6">
        <f>VLOOKUP(E984,$O$12:Q994,3,0)</f>
        <v>100000</v>
      </c>
      <c r="I984" s="6">
        <f t="shared" si="91"/>
        <v>56900000</v>
      </c>
      <c r="J984" s="12">
        <f t="shared" si="92"/>
        <v>11380000</v>
      </c>
      <c r="K984" s="6">
        <f t="shared" si="93"/>
        <v>45520000</v>
      </c>
      <c r="L984" s="6" t="str">
        <f t="shared" si="94"/>
        <v>Penjualan Massal</v>
      </c>
      <c r="M984" s="6" t="str">
        <f t="shared" si="95"/>
        <v>Truk</v>
      </c>
    </row>
    <row r="985" spans="1:13" x14ac:dyDescent="0.25">
      <c r="A985" s="4">
        <v>981</v>
      </c>
      <c r="B985" s="3">
        <v>43322</v>
      </c>
      <c r="C985" s="4" t="s">
        <v>12</v>
      </c>
      <c r="D985" s="4" t="str">
        <f t="shared" si="90"/>
        <v>Toko Nofri</v>
      </c>
      <c r="E985" s="4" t="s">
        <v>23</v>
      </c>
      <c r="F985" s="4" t="str">
        <f>VLOOKUP(E985,$O$12:Q995,2,0)</f>
        <v>Pipa 10 Meter</v>
      </c>
      <c r="G985" s="11">
        <v>618</v>
      </c>
      <c r="H985" s="6">
        <f>VLOOKUP(E985,$O$12:Q995,3,0)</f>
        <v>185000</v>
      </c>
      <c r="I985" s="6">
        <f t="shared" si="91"/>
        <v>114330000</v>
      </c>
      <c r="J985" s="12">
        <f t="shared" si="92"/>
        <v>22866000</v>
      </c>
      <c r="K985" s="6">
        <f t="shared" si="93"/>
        <v>91464000</v>
      </c>
      <c r="L985" s="6" t="str">
        <f t="shared" si="94"/>
        <v>Penjualan Massal</v>
      </c>
      <c r="M985" s="6" t="str">
        <f t="shared" si="95"/>
        <v>Truk</v>
      </c>
    </row>
    <row r="986" spans="1:13" x14ac:dyDescent="0.25">
      <c r="A986" s="4">
        <v>982</v>
      </c>
      <c r="B986" s="3">
        <v>43322</v>
      </c>
      <c r="C986" s="4" t="s">
        <v>13</v>
      </c>
      <c r="D986" s="4" t="str">
        <f t="shared" si="90"/>
        <v>Toko Central</v>
      </c>
      <c r="E986" s="4" t="s">
        <v>20</v>
      </c>
      <c r="F986" s="4" t="str">
        <f>VLOOKUP(E986,$O$12:Q996,2,0)</f>
        <v>Besi 5 Meter</v>
      </c>
      <c r="G986" s="11">
        <v>481</v>
      </c>
      <c r="H986" s="6">
        <f>VLOOKUP(E986,$O$12:Q996,3,0)</f>
        <v>200000</v>
      </c>
      <c r="I986" s="6">
        <f t="shared" si="91"/>
        <v>96200000</v>
      </c>
      <c r="J986" s="12">
        <f t="shared" si="92"/>
        <v>9620000</v>
      </c>
      <c r="K986" s="6">
        <f t="shared" si="93"/>
        <v>86580000</v>
      </c>
      <c r="L986" s="6" t="str">
        <f t="shared" si="94"/>
        <v>Penjualan Massal</v>
      </c>
      <c r="M986" s="6" t="str">
        <f t="shared" si="95"/>
        <v>Truk</v>
      </c>
    </row>
    <row r="987" spans="1:13" x14ac:dyDescent="0.25">
      <c r="A987" s="4">
        <v>983</v>
      </c>
      <c r="B987" s="3">
        <v>43322</v>
      </c>
      <c r="C987" s="4" t="s">
        <v>16</v>
      </c>
      <c r="D987" s="4" t="str">
        <f t="shared" si="90"/>
        <v>Toko Anton</v>
      </c>
      <c r="E987" s="4" t="s">
        <v>22</v>
      </c>
      <c r="F987" s="4" t="str">
        <f>VLOOKUP(E987,$O$12:Q997,2,0)</f>
        <v>Pipa 5 Meter</v>
      </c>
      <c r="G987" s="11">
        <v>1847</v>
      </c>
      <c r="H987" s="6">
        <f>VLOOKUP(E987,$O$12:Q997,3,0)</f>
        <v>100000</v>
      </c>
      <c r="I987" s="6">
        <f t="shared" si="91"/>
        <v>184700000</v>
      </c>
      <c r="J987" s="12">
        <f t="shared" si="92"/>
        <v>36940000</v>
      </c>
      <c r="K987" s="6">
        <f t="shared" si="93"/>
        <v>147760000</v>
      </c>
      <c r="L987" s="6" t="str">
        <f t="shared" si="94"/>
        <v>Penjualan Massal</v>
      </c>
      <c r="M987" s="6" t="str">
        <f t="shared" si="95"/>
        <v>Truk</v>
      </c>
    </row>
    <row r="988" spans="1:13" x14ac:dyDescent="0.25">
      <c r="A988" s="4">
        <v>984</v>
      </c>
      <c r="B988" s="3">
        <v>43322</v>
      </c>
      <c r="C988" s="4" t="s">
        <v>12</v>
      </c>
      <c r="D988" s="4" t="str">
        <f t="shared" si="90"/>
        <v>Toko Nofri</v>
      </c>
      <c r="E988" s="4" t="s">
        <v>23</v>
      </c>
      <c r="F988" s="4" t="str">
        <f>VLOOKUP(E988,$O$12:Q998,2,0)</f>
        <v>Pipa 10 Meter</v>
      </c>
      <c r="G988" s="11">
        <v>299</v>
      </c>
      <c r="H988" s="6">
        <f>VLOOKUP(E988,$O$12:Q998,3,0)</f>
        <v>185000</v>
      </c>
      <c r="I988" s="6">
        <f t="shared" si="91"/>
        <v>55315000</v>
      </c>
      <c r="J988" s="12">
        <f t="shared" si="92"/>
        <v>5531500</v>
      </c>
      <c r="K988" s="6">
        <f t="shared" si="93"/>
        <v>49783500</v>
      </c>
      <c r="L988" s="6" t="str">
        <f t="shared" si="94"/>
        <v>Penjualan Besar</v>
      </c>
      <c r="M988" s="6" t="str">
        <f t="shared" si="95"/>
        <v>Truk Kecil</v>
      </c>
    </row>
    <row r="989" spans="1:13" x14ac:dyDescent="0.25">
      <c r="A989" s="4">
        <v>985</v>
      </c>
      <c r="B989" s="3">
        <v>43322</v>
      </c>
      <c r="C989" s="4" t="s">
        <v>12</v>
      </c>
      <c r="D989" s="4" t="str">
        <f t="shared" si="90"/>
        <v>Toko Nofri</v>
      </c>
      <c r="E989" s="4" t="s">
        <v>23</v>
      </c>
      <c r="F989" s="4" t="str">
        <f>VLOOKUP(E989,$O$12:Q999,2,0)</f>
        <v>Pipa 10 Meter</v>
      </c>
      <c r="G989" s="11">
        <v>1433</v>
      </c>
      <c r="H989" s="6">
        <f>VLOOKUP(E989,$O$12:Q999,3,0)</f>
        <v>185000</v>
      </c>
      <c r="I989" s="6">
        <f t="shared" si="91"/>
        <v>265105000</v>
      </c>
      <c r="J989" s="12">
        <f t="shared" si="92"/>
        <v>53021000</v>
      </c>
      <c r="K989" s="6">
        <f t="shared" si="93"/>
        <v>212084000</v>
      </c>
      <c r="L989" s="6" t="str">
        <f t="shared" si="94"/>
        <v>Penjualan Massal</v>
      </c>
      <c r="M989" s="6" t="str">
        <f t="shared" si="95"/>
        <v>Truk</v>
      </c>
    </row>
    <row r="990" spans="1:13" x14ac:dyDescent="0.25">
      <c r="A990" s="4">
        <v>986</v>
      </c>
      <c r="B990" s="3">
        <v>43322</v>
      </c>
      <c r="C990" s="4" t="s">
        <v>16</v>
      </c>
      <c r="D990" s="4" t="str">
        <f t="shared" si="90"/>
        <v>Toko Anton</v>
      </c>
      <c r="E990" s="4" t="s">
        <v>23</v>
      </c>
      <c r="F990" s="4" t="str">
        <f>VLOOKUP(E990,$O$12:Q1000,2,0)</f>
        <v>Pipa 10 Meter</v>
      </c>
      <c r="G990" s="11">
        <v>129</v>
      </c>
      <c r="H990" s="6">
        <f>VLOOKUP(E990,$O$12:Q1000,3,0)</f>
        <v>185000</v>
      </c>
      <c r="I990" s="6">
        <f t="shared" si="91"/>
        <v>23865000</v>
      </c>
      <c r="J990" s="12">
        <f t="shared" si="92"/>
        <v>0</v>
      </c>
      <c r="K990" s="6">
        <f t="shared" si="93"/>
        <v>23865000</v>
      </c>
      <c r="L990" s="6" t="str">
        <f t="shared" si="94"/>
        <v>Penjualan Biasa</v>
      </c>
      <c r="M990" s="6" t="str">
        <f t="shared" si="95"/>
        <v>Mobil Biasa</v>
      </c>
    </row>
    <row r="991" spans="1:13" x14ac:dyDescent="0.25">
      <c r="A991" s="4">
        <v>987</v>
      </c>
      <c r="B991" s="3">
        <v>43322</v>
      </c>
      <c r="C991" s="4" t="s">
        <v>12</v>
      </c>
      <c r="D991" s="4" t="str">
        <f t="shared" si="90"/>
        <v>Toko Nofri</v>
      </c>
      <c r="E991" s="4" t="s">
        <v>23</v>
      </c>
      <c r="F991" s="4" t="str">
        <f>VLOOKUP(E991,$O$12:Q1001,2,0)</f>
        <v>Pipa 10 Meter</v>
      </c>
      <c r="G991" s="11">
        <v>575</v>
      </c>
      <c r="H991" s="6">
        <f>VLOOKUP(E991,$O$12:Q1001,3,0)</f>
        <v>185000</v>
      </c>
      <c r="I991" s="6">
        <f t="shared" si="91"/>
        <v>106375000</v>
      </c>
      <c r="J991" s="12">
        <f t="shared" si="92"/>
        <v>21275000</v>
      </c>
      <c r="K991" s="6">
        <f t="shared" si="93"/>
        <v>85100000</v>
      </c>
      <c r="L991" s="6" t="str">
        <f t="shared" si="94"/>
        <v>Penjualan Massal</v>
      </c>
      <c r="M991" s="6" t="str">
        <f t="shared" si="95"/>
        <v>Truk</v>
      </c>
    </row>
    <row r="992" spans="1:13" x14ac:dyDescent="0.25">
      <c r="A992" s="4">
        <v>988</v>
      </c>
      <c r="B992" s="3">
        <v>43322</v>
      </c>
      <c r="C992" s="4" t="s">
        <v>16</v>
      </c>
      <c r="D992" s="4" t="str">
        <f t="shared" si="90"/>
        <v>Toko Anton</v>
      </c>
      <c r="E992" s="4" t="s">
        <v>23</v>
      </c>
      <c r="F992" s="4" t="str">
        <f>VLOOKUP(E992,$O$12:Q1002,2,0)</f>
        <v>Pipa 10 Meter</v>
      </c>
      <c r="G992" s="11">
        <v>354</v>
      </c>
      <c r="H992" s="6">
        <f>VLOOKUP(E992,$O$12:Q1002,3,0)</f>
        <v>185000</v>
      </c>
      <c r="I992" s="6">
        <f t="shared" si="91"/>
        <v>65490000</v>
      </c>
      <c r="J992" s="12">
        <f t="shared" si="92"/>
        <v>6549000</v>
      </c>
      <c r="K992" s="6">
        <f t="shared" si="93"/>
        <v>58941000</v>
      </c>
      <c r="L992" s="6" t="str">
        <f t="shared" si="94"/>
        <v>Penjualan Massal</v>
      </c>
      <c r="M992" s="6" t="str">
        <f t="shared" si="95"/>
        <v>Truk</v>
      </c>
    </row>
    <row r="993" spans="1:13" x14ac:dyDescent="0.25">
      <c r="A993" s="4">
        <v>989</v>
      </c>
      <c r="B993" s="3">
        <v>43322</v>
      </c>
      <c r="C993" s="4" t="s">
        <v>16</v>
      </c>
      <c r="D993" s="4" t="str">
        <f t="shared" si="90"/>
        <v>Toko Anton</v>
      </c>
      <c r="E993" s="4" t="s">
        <v>22</v>
      </c>
      <c r="F993" s="4" t="str">
        <f>VLOOKUP(E993,$O$12:Q1003,2,0)</f>
        <v>Pipa 5 Meter</v>
      </c>
      <c r="G993" s="11">
        <v>1516</v>
      </c>
      <c r="H993" s="6">
        <f>VLOOKUP(E993,$O$12:Q1003,3,0)</f>
        <v>100000</v>
      </c>
      <c r="I993" s="6">
        <f t="shared" si="91"/>
        <v>151600000</v>
      </c>
      <c r="J993" s="12">
        <f t="shared" si="92"/>
        <v>30320000</v>
      </c>
      <c r="K993" s="6">
        <f t="shared" si="93"/>
        <v>121280000</v>
      </c>
      <c r="L993" s="6" t="str">
        <f t="shared" si="94"/>
        <v>Penjualan Massal</v>
      </c>
      <c r="M993" s="6" t="str">
        <f t="shared" si="95"/>
        <v>Truk</v>
      </c>
    </row>
    <row r="994" spans="1:13" x14ac:dyDescent="0.25">
      <c r="A994" s="4">
        <v>990</v>
      </c>
      <c r="B994" s="3">
        <v>43322</v>
      </c>
      <c r="C994" s="4" t="s">
        <v>12</v>
      </c>
      <c r="D994" s="4" t="str">
        <f t="shared" si="90"/>
        <v>Toko Nofri</v>
      </c>
      <c r="E994" s="4" t="s">
        <v>23</v>
      </c>
      <c r="F994" s="4" t="str">
        <f>VLOOKUP(E994,$O$12:Q1004,2,0)</f>
        <v>Pipa 10 Meter</v>
      </c>
      <c r="G994" s="11">
        <v>1913</v>
      </c>
      <c r="H994" s="6">
        <f>VLOOKUP(E994,$O$12:Q1004,3,0)</f>
        <v>185000</v>
      </c>
      <c r="I994" s="6">
        <f t="shared" si="91"/>
        <v>353905000</v>
      </c>
      <c r="J994" s="12">
        <f t="shared" si="92"/>
        <v>70781000</v>
      </c>
      <c r="K994" s="6">
        <f t="shared" si="93"/>
        <v>283124000</v>
      </c>
      <c r="L994" s="6" t="str">
        <f t="shared" si="94"/>
        <v>Penjualan Massal</v>
      </c>
      <c r="M994" s="6" t="str">
        <f t="shared" si="95"/>
        <v>Truk</v>
      </c>
    </row>
    <row r="995" spans="1:13" x14ac:dyDescent="0.25">
      <c r="A995" s="4">
        <v>991</v>
      </c>
      <c r="B995" s="3">
        <v>43322</v>
      </c>
      <c r="C995" s="4" t="s">
        <v>12</v>
      </c>
      <c r="D995" s="4" t="str">
        <f t="shared" si="90"/>
        <v>Toko Nofri</v>
      </c>
      <c r="E995" s="4" t="s">
        <v>23</v>
      </c>
      <c r="F995" s="4" t="str">
        <f>VLOOKUP(E995,$O$12:Q1005,2,0)</f>
        <v>Pipa 10 Meter</v>
      </c>
      <c r="G995" s="11">
        <v>968</v>
      </c>
      <c r="H995" s="6">
        <f>VLOOKUP(E995,$O$12:Q1005,3,0)</f>
        <v>185000</v>
      </c>
      <c r="I995" s="6">
        <f t="shared" si="91"/>
        <v>179080000</v>
      </c>
      <c r="J995" s="12">
        <f t="shared" si="92"/>
        <v>35816000</v>
      </c>
      <c r="K995" s="6">
        <f t="shared" si="93"/>
        <v>143264000</v>
      </c>
      <c r="L995" s="6" t="str">
        <f t="shared" si="94"/>
        <v>Penjualan Massal</v>
      </c>
      <c r="M995" s="6" t="str">
        <f t="shared" si="95"/>
        <v>Truk</v>
      </c>
    </row>
    <row r="996" spans="1:13" x14ac:dyDescent="0.25">
      <c r="A996" s="4">
        <v>992</v>
      </c>
      <c r="B996" s="3">
        <v>43322</v>
      </c>
      <c r="C996" s="4" t="s">
        <v>16</v>
      </c>
      <c r="D996" s="4" t="str">
        <f t="shared" si="90"/>
        <v>Toko Anton</v>
      </c>
      <c r="E996" s="4" t="s">
        <v>23</v>
      </c>
      <c r="F996" s="4" t="str">
        <f>VLOOKUP(E996,$O$12:Q1006,2,0)</f>
        <v>Pipa 10 Meter</v>
      </c>
      <c r="G996" s="11">
        <v>1997</v>
      </c>
      <c r="H996" s="6">
        <f>VLOOKUP(E996,$O$12:Q1006,3,0)</f>
        <v>185000</v>
      </c>
      <c r="I996" s="6">
        <f t="shared" si="91"/>
        <v>369445000</v>
      </c>
      <c r="J996" s="12">
        <f t="shared" si="92"/>
        <v>73889000</v>
      </c>
      <c r="K996" s="6">
        <f t="shared" si="93"/>
        <v>295556000</v>
      </c>
      <c r="L996" s="6" t="str">
        <f t="shared" si="94"/>
        <v>Penjualan Massal</v>
      </c>
      <c r="M996" s="6" t="str">
        <f t="shared" si="95"/>
        <v>Truk</v>
      </c>
    </row>
    <row r="997" spans="1:13" x14ac:dyDescent="0.25">
      <c r="A997" s="4">
        <v>993</v>
      </c>
      <c r="B997" s="3">
        <v>43322</v>
      </c>
      <c r="C997" s="4" t="s">
        <v>12</v>
      </c>
      <c r="D997" s="4" t="str">
        <f t="shared" si="90"/>
        <v>Toko Nofri</v>
      </c>
      <c r="E997" s="4" t="s">
        <v>23</v>
      </c>
      <c r="F997" s="4" t="str">
        <f>VLOOKUP(E997,$O$12:Q1007,2,0)</f>
        <v>Pipa 10 Meter</v>
      </c>
      <c r="G997" s="11">
        <v>1502</v>
      </c>
      <c r="H997" s="6">
        <f>VLOOKUP(E997,$O$12:Q1007,3,0)</f>
        <v>185000</v>
      </c>
      <c r="I997" s="6">
        <f t="shared" si="91"/>
        <v>277870000</v>
      </c>
      <c r="J997" s="12">
        <f t="shared" si="92"/>
        <v>55574000</v>
      </c>
      <c r="K997" s="6">
        <f t="shared" si="93"/>
        <v>222296000</v>
      </c>
      <c r="L997" s="6" t="str">
        <f t="shared" si="94"/>
        <v>Penjualan Massal</v>
      </c>
      <c r="M997" s="6" t="str">
        <f t="shared" si="95"/>
        <v>Truk</v>
      </c>
    </row>
    <row r="998" spans="1:13" x14ac:dyDescent="0.25">
      <c r="A998" s="4">
        <v>994</v>
      </c>
      <c r="B998" s="3">
        <v>43322</v>
      </c>
      <c r="C998" s="4" t="s">
        <v>16</v>
      </c>
      <c r="D998" s="4" t="str">
        <f t="shared" si="90"/>
        <v>Toko Anton</v>
      </c>
      <c r="E998" s="4" t="s">
        <v>23</v>
      </c>
      <c r="F998" s="4" t="str">
        <f>VLOOKUP(E998,$O$12:Q1008,2,0)</f>
        <v>Pipa 10 Meter</v>
      </c>
      <c r="G998" s="11">
        <v>1540</v>
      </c>
      <c r="H998" s="6">
        <f>VLOOKUP(E998,$O$12:Q1008,3,0)</f>
        <v>185000</v>
      </c>
      <c r="I998" s="6">
        <f t="shared" si="91"/>
        <v>284900000</v>
      </c>
      <c r="J998" s="12">
        <f t="shared" si="92"/>
        <v>56980000</v>
      </c>
      <c r="K998" s="6">
        <f t="shared" si="93"/>
        <v>227920000</v>
      </c>
      <c r="L998" s="6" t="str">
        <f t="shared" si="94"/>
        <v>Penjualan Massal</v>
      </c>
      <c r="M998" s="6" t="str">
        <f t="shared" si="95"/>
        <v>Truk</v>
      </c>
    </row>
    <row r="999" spans="1:13" x14ac:dyDescent="0.25">
      <c r="A999" s="4">
        <v>995</v>
      </c>
      <c r="B999" s="3">
        <v>43322</v>
      </c>
      <c r="C999" s="4" t="s">
        <v>12</v>
      </c>
      <c r="D999" s="4" t="str">
        <f t="shared" si="90"/>
        <v>Toko Nofri</v>
      </c>
      <c r="E999" s="4" t="s">
        <v>23</v>
      </c>
      <c r="F999" s="4" t="str">
        <f>VLOOKUP(E999,$O$12:Q1009,2,0)</f>
        <v>Pipa 10 Meter</v>
      </c>
      <c r="G999" s="11">
        <v>1228</v>
      </c>
      <c r="H999" s="6">
        <f>VLOOKUP(E999,$O$12:Q1009,3,0)</f>
        <v>185000</v>
      </c>
      <c r="I999" s="6">
        <f t="shared" si="91"/>
        <v>227180000</v>
      </c>
      <c r="J999" s="12">
        <f t="shared" si="92"/>
        <v>45436000</v>
      </c>
      <c r="K999" s="6">
        <f t="shared" si="93"/>
        <v>181744000</v>
      </c>
      <c r="L999" s="6" t="str">
        <f t="shared" si="94"/>
        <v>Penjualan Massal</v>
      </c>
      <c r="M999" s="6" t="str">
        <f t="shared" si="95"/>
        <v>Truk</v>
      </c>
    </row>
    <row r="1000" spans="1:13" x14ac:dyDescent="0.25">
      <c r="A1000" s="4">
        <v>996</v>
      </c>
      <c r="B1000" s="3">
        <v>43322</v>
      </c>
      <c r="C1000" s="4" t="s">
        <v>16</v>
      </c>
      <c r="D1000" s="4" t="str">
        <f t="shared" si="90"/>
        <v>Toko Anton</v>
      </c>
      <c r="E1000" s="4" t="s">
        <v>23</v>
      </c>
      <c r="F1000" s="4" t="str">
        <f>VLOOKUP(E1000,$O$12:Q1010,2,0)</f>
        <v>Pipa 10 Meter</v>
      </c>
      <c r="G1000" s="11">
        <v>273</v>
      </c>
      <c r="H1000" s="6">
        <f>VLOOKUP(E1000,$O$12:Q1010,3,0)</f>
        <v>185000</v>
      </c>
      <c r="I1000" s="6">
        <f t="shared" si="91"/>
        <v>50505000</v>
      </c>
      <c r="J1000" s="12">
        <f t="shared" si="92"/>
        <v>5050500</v>
      </c>
      <c r="K1000" s="6">
        <f t="shared" si="93"/>
        <v>45454500</v>
      </c>
      <c r="L1000" s="6" t="str">
        <f t="shared" si="94"/>
        <v>Penjualan Besar</v>
      </c>
      <c r="M1000" s="6" t="str">
        <f t="shared" si="95"/>
        <v>Truk Kecil</v>
      </c>
    </row>
    <row r="1001" spans="1:13" x14ac:dyDescent="0.25">
      <c r="A1001" s="39" t="s">
        <v>1</v>
      </c>
      <c r="B1001" s="40"/>
      <c r="C1001" s="40"/>
      <c r="D1001" s="40"/>
      <c r="E1001" s="40"/>
      <c r="F1001" s="41"/>
      <c r="G1001" s="31">
        <f>SUM(G5:G1000)</f>
        <v>934720</v>
      </c>
      <c r="H1001" s="29"/>
      <c r="I1001" s="29"/>
      <c r="J1001" s="46">
        <f>SUM(J5:J1000)</f>
        <v>36924890000</v>
      </c>
      <c r="K1001" s="6">
        <f>SUM(K5:K1000)</f>
        <v>155656280000</v>
      </c>
      <c r="L1001" s="6"/>
      <c r="M1001" s="6"/>
    </row>
    <row r="1002" spans="1:13" x14ac:dyDescent="0.25">
      <c r="A1002" s="39" t="s">
        <v>11</v>
      </c>
      <c r="B1002" s="40"/>
      <c r="C1002" s="40"/>
      <c r="D1002" s="40"/>
      <c r="E1002" s="40"/>
      <c r="F1002" s="41"/>
      <c r="G1002" s="10">
        <f>K1001/G1001</f>
        <v>166527.17391304349</v>
      </c>
      <c r="H1002" s="29"/>
      <c r="I1002" s="29"/>
      <c r="J1002" s="30"/>
      <c r="K1002" s="6"/>
      <c r="L1002" s="6"/>
      <c r="M1002" s="6"/>
    </row>
    <row r="1004" spans="1:13" x14ac:dyDescent="0.25">
      <c r="G1004">
        <f>SUBTOTAL(9,G16:G976)</f>
        <v>906434</v>
      </c>
    </row>
    <row r="1906" spans="1:1" x14ac:dyDescent="0.25">
      <c r="A1906" t="s">
        <v>34</v>
      </c>
    </row>
  </sheetData>
  <autoFilter ref="A4:M1002"/>
  <mergeCells count="5">
    <mergeCell ref="A1001:F1001"/>
    <mergeCell ref="A1002:F1002"/>
    <mergeCell ref="O4:P4"/>
    <mergeCell ref="O10:Q10"/>
    <mergeCell ref="A1:M2"/>
  </mergeCells>
  <pageMargins left="0.51181102362204722" right="0.31496062992125984" top="0.74803149606299213" bottom="0.74803149606299213" header="0.31496062992125984" footer="0.31496062992125984"/>
  <pageSetup scale="65" orientation="portrait" r:id="rId2"/>
  <rowBreaks count="1" manualBreakCount="1">
    <brk id="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82" zoomScaleNormal="82" workbookViewId="0">
      <selection activeCell="H4" sqref="H4"/>
    </sheetView>
  </sheetViews>
  <sheetFormatPr defaultRowHeight="15" x14ac:dyDescent="0.25"/>
  <cols>
    <col min="1" max="1" width="5.5703125" customWidth="1"/>
    <col min="2" max="2" width="22.5703125" customWidth="1"/>
    <col min="3" max="3" width="45.85546875" bestFit="1" customWidth="1"/>
    <col min="4" max="4" width="21.42578125" style="2" customWidth="1"/>
    <col min="5" max="5" width="23.140625" customWidth="1"/>
    <col min="6" max="6" width="16.85546875" customWidth="1"/>
    <col min="7" max="7" width="21.42578125" customWidth="1"/>
    <col min="8" max="8" width="14.85546875" customWidth="1"/>
  </cols>
  <sheetData>
    <row r="1" spans="1:8" ht="21" x14ac:dyDescent="0.35">
      <c r="A1" s="16" t="s">
        <v>41</v>
      </c>
      <c r="B1" s="17" t="s">
        <v>42</v>
      </c>
      <c r="C1" s="17" t="s">
        <v>15</v>
      </c>
      <c r="D1" s="17" t="s">
        <v>43</v>
      </c>
      <c r="E1" s="17" t="s">
        <v>44</v>
      </c>
      <c r="F1" s="17" t="s">
        <v>45</v>
      </c>
      <c r="G1" s="27" t="s">
        <v>193</v>
      </c>
    </row>
    <row r="2" spans="1:8" ht="21" x14ac:dyDescent="0.35">
      <c r="A2" s="18">
        <v>1</v>
      </c>
      <c r="B2" s="19" t="s">
        <v>167</v>
      </c>
      <c r="C2" s="20" t="s">
        <v>67</v>
      </c>
      <c r="D2" s="4" t="str">
        <f>"20"&amp;LEFT(B2,2)</f>
        <v>2021</v>
      </c>
      <c r="E2" s="4" t="str">
        <f>VLOOKUP(MID(B2, 4,FIND(".",B2)-FIND("-",B2)-1),$D$96:$E$101,2,0)</f>
        <v>Akuntansi</v>
      </c>
      <c r="F2" s="4" t="str">
        <f>VLOOKUP(RIGHT(B2,LEN(B2)-FIND(".",B2)),$D$104:$E$108,2)</f>
        <v>Pegawai Kontrak</v>
      </c>
      <c r="G2" s="38" t="str">
        <f>IFERROR(LEFT(C2,FIND(" ",C2)-1),C2)</f>
        <v>BAGUS</v>
      </c>
      <c r="H2" t="s">
        <v>236</v>
      </c>
    </row>
    <row r="3" spans="1:8" ht="21" x14ac:dyDescent="0.35">
      <c r="A3" s="22">
        <v>2</v>
      </c>
      <c r="B3" s="19" t="s">
        <v>168</v>
      </c>
      <c r="C3" s="20" t="s">
        <v>68</v>
      </c>
      <c r="D3" s="4" t="str">
        <f t="shared" ref="D3:D66" si="0">"20"&amp;LEFT(B3,2)</f>
        <v>2022</v>
      </c>
      <c r="E3" s="4" t="str">
        <f t="shared" ref="E3:E66" si="1">VLOOKUP(MID(B3, 4,FIND(".",B3)-FIND("-",B3)-1),$D$96:$E$101,2,0)</f>
        <v>Finance</v>
      </c>
      <c r="F3" s="4" t="str">
        <f t="shared" ref="F3:F66" si="2">VLOOKUP(RIGHT(B3,LEN(B3)-FIND(".",B3)),$D$104:$E$108,2)</f>
        <v>Pegawai Kontrak</v>
      </c>
      <c r="G3" s="38" t="str">
        <f t="shared" ref="G3:G66" si="3">IFERROR(LEFT(C3,FIND(" ",C3)-1),C3)</f>
        <v>ICHWANUL</v>
      </c>
      <c r="H3" t="s">
        <v>237</v>
      </c>
    </row>
    <row r="4" spans="1:8" ht="21" x14ac:dyDescent="0.35">
      <c r="A4" s="22">
        <v>3</v>
      </c>
      <c r="B4" s="19" t="s">
        <v>169</v>
      </c>
      <c r="C4" s="20" t="s">
        <v>69</v>
      </c>
      <c r="D4" s="4" t="str">
        <f t="shared" si="0"/>
        <v>2019</v>
      </c>
      <c r="E4" s="4" t="str">
        <f t="shared" si="1"/>
        <v>Admin</v>
      </c>
      <c r="F4" s="4" t="str">
        <f t="shared" si="2"/>
        <v>Pegawai Tetap</v>
      </c>
      <c r="G4" s="38" t="str">
        <f t="shared" si="3"/>
        <v>IRVAN</v>
      </c>
      <c r="H4" t="s">
        <v>238</v>
      </c>
    </row>
    <row r="5" spans="1:8" ht="21" x14ac:dyDescent="0.35">
      <c r="A5" s="18">
        <v>4</v>
      </c>
      <c r="B5" s="19" t="s">
        <v>170</v>
      </c>
      <c r="C5" s="20" t="s">
        <v>70</v>
      </c>
      <c r="D5" s="4" t="str">
        <f t="shared" si="0"/>
        <v>2018</v>
      </c>
      <c r="E5" s="4" t="str">
        <f t="shared" si="1"/>
        <v>Marketing</v>
      </c>
      <c r="F5" s="4" t="str">
        <f t="shared" si="2"/>
        <v>Pegawai Lepas</v>
      </c>
      <c r="G5" s="38" t="str">
        <f t="shared" si="3"/>
        <v>MASTUTI</v>
      </c>
      <c r="H5" t="s">
        <v>239</v>
      </c>
    </row>
    <row r="6" spans="1:8" ht="21" x14ac:dyDescent="0.35">
      <c r="A6" s="18">
        <v>5</v>
      </c>
      <c r="B6" s="19" t="s">
        <v>171</v>
      </c>
      <c r="C6" s="20" t="s">
        <v>71</v>
      </c>
      <c r="D6" s="4" t="str">
        <f t="shared" si="0"/>
        <v>2016</v>
      </c>
      <c r="E6" s="4" t="str">
        <f t="shared" si="1"/>
        <v>Export Import</v>
      </c>
      <c r="F6" s="4" t="str">
        <f t="shared" si="2"/>
        <v>Pegawai Tetap</v>
      </c>
      <c r="G6" s="38" t="str">
        <f t="shared" si="3"/>
        <v>SIGIT</v>
      </c>
      <c r="H6" t="s">
        <v>240</v>
      </c>
    </row>
    <row r="7" spans="1:8" ht="21" x14ac:dyDescent="0.35">
      <c r="A7" s="22">
        <v>6</v>
      </c>
      <c r="B7" s="19" t="s">
        <v>172</v>
      </c>
      <c r="C7" s="20" t="s">
        <v>72</v>
      </c>
      <c r="D7" s="4" t="str">
        <f t="shared" si="0"/>
        <v>2015</v>
      </c>
      <c r="E7" s="4" t="str">
        <f t="shared" si="1"/>
        <v>Admin</v>
      </c>
      <c r="F7" s="4" t="str">
        <f t="shared" si="2"/>
        <v>Pegawai Kontrak</v>
      </c>
      <c r="G7" s="38" t="str">
        <f t="shared" si="3"/>
        <v>YERI</v>
      </c>
      <c r="H7" t="s">
        <v>241</v>
      </c>
    </row>
    <row r="8" spans="1:8" ht="21" x14ac:dyDescent="0.35">
      <c r="A8" s="22">
        <v>7</v>
      </c>
      <c r="B8" s="19" t="s">
        <v>173</v>
      </c>
      <c r="C8" s="20" t="s">
        <v>73</v>
      </c>
      <c r="D8" s="4" t="str">
        <f t="shared" si="0"/>
        <v>2013</v>
      </c>
      <c r="E8" s="4" t="str">
        <f t="shared" si="1"/>
        <v>Marketing</v>
      </c>
      <c r="F8" s="4" t="str">
        <f t="shared" si="2"/>
        <v>Pegawai Kontrak</v>
      </c>
      <c r="G8" s="38" t="str">
        <f t="shared" si="3"/>
        <v>AGUNG</v>
      </c>
      <c r="H8" t="s">
        <v>242</v>
      </c>
    </row>
    <row r="9" spans="1:8" ht="21" x14ac:dyDescent="0.35">
      <c r="A9" s="18">
        <v>8</v>
      </c>
      <c r="B9" s="19" t="s">
        <v>174</v>
      </c>
      <c r="C9" s="20" t="s">
        <v>74</v>
      </c>
      <c r="D9" s="4" t="str">
        <f t="shared" si="0"/>
        <v>2022</v>
      </c>
      <c r="E9" s="4" t="str">
        <f t="shared" si="1"/>
        <v>HRD</v>
      </c>
      <c r="F9" s="4" t="str">
        <f t="shared" si="2"/>
        <v>Pegawai Kontrak</v>
      </c>
      <c r="G9" s="38" t="str">
        <f t="shared" si="3"/>
        <v>AMBAR</v>
      </c>
      <c r="H9" t="s">
        <v>243</v>
      </c>
    </row>
    <row r="10" spans="1:8" ht="21" x14ac:dyDescent="0.35">
      <c r="A10" s="18">
        <v>9</v>
      </c>
      <c r="B10" s="19" t="s">
        <v>175</v>
      </c>
      <c r="C10" s="20" t="s">
        <v>75</v>
      </c>
      <c r="D10" s="4" t="str">
        <f t="shared" si="0"/>
        <v>2021</v>
      </c>
      <c r="E10" s="4" t="str">
        <f t="shared" si="1"/>
        <v>Finance</v>
      </c>
      <c r="F10" s="4" t="str">
        <f t="shared" si="2"/>
        <v>Pegawai Kontrak</v>
      </c>
      <c r="G10" s="38" t="str">
        <f t="shared" si="3"/>
        <v>BAGAS</v>
      </c>
      <c r="H10" t="s">
        <v>244</v>
      </c>
    </row>
    <row r="11" spans="1:8" ht="21" x14ac:dyDescent="0.35">
      <c r="A11" s="22">
        <v>10</v>
      </c>
      <c r="B11" s="19" t="s">
        <v>176</v>
      </c>
      <c r="C11" s="20" t="s">
        <v>76</v>
      </c>
      <c r="D11" s="4" t="str">
        <f t="shared" si="0"/>
        <v>2023</v>
      </c>
      <c r="E11" s="4" t="str">
        <f t="shared" si="1"/>
        <v>Admin</v>
      </c>
      <c r="F11" s="4" t="str">
        <f t="shared" si="2"/>
        <v>Pegawai Tetap</v>
      </c>
      <c r="G11" s="38" t="str">
        <f t="shared" si="3"/>
        <v>FAJAR</v>
      </c>
      <c r="H11" t="s">
        <v>245</v>
      </c>
    </row>
    <row r="12" spans="1:8" ht="21" x14ac:dyDescent="0.35">
      <c r="A12" s="22">
        <v>11</v>
      </c>
      <c r="B12" s="19" t="s">
        <v>177</v>
      </c>
      <c r="C12" s="20" t="s">
        <v>77</v>
      </c>
      <c r="D12" s="4" t="str">
        <f t="shared" si="0"/>
        <v>2021</v>
      </c>
      <c r="E12" s="4" t="str">
        <f t="shared" si="1"/>
        <v>Admin</v>
      </c>
      <c r="F12" s="4" t="str">
        <f t="shared" si="2"/>
        <v>Pegawai Tetap</v>
      </c>
      <c r="G12" s="38" t="str">
        <f t="shared" si="3"/>
        <v>IKA</v>
      </c>
      <c r="H12" t="s">
        <v>246</v>
      </c>
    </row>
    <row r="13" spans="1:8" ht="21" x14ac:dyDescent="0.35">
      <c r="A13" s="18">
        <v>12</v>
      </c>
      <c r="B13" s="19" t="s">
        <v>178</v>
      </c>
      <c r="C13" s="20" t="s">
        <v>78</v>
      </c>
      <c r="D13" s="4" t="str">
        <f t="shared" si="0"/>
        <v>2022</v>
      </c>
      <c r="E13" s="4" t="str">
        <f t="shared" si="1"/>
        <v>Admin</v>
      </c>
      <c r="F13" s="4" t="str">
        <f t="shared" si="2"/>
        <v>Pegawai Tetap</v>
      </c>
      <c r="G13" s="38" t="str">
        <f t="shared" si="3"/>
        <v>SITI</v>
      </c>
      <c r="H13" t="s">
        <v>247</v>
      </c>
    </row>
    <row r="14" spans="1:8" ht="21" x14ac:dyDescent="0.35">
      <c r="A14" s="18">
        <v>13</v>
      </c>
      <c r="B14" s="19" t="s">
        <v>180</v>
      </c>
      <c r="C14" s="20" t="s">
        <v>79</v>
      </c>
      <c r="D14" s="4" t="str">
        <f t="shared" si="0"/>
        <v>2013</v>
      </c>
      <c r="E14" s="4" t="str">
        <f t="shared" si="1"/>
        <v>Finance</v>
      </c>
      <c r="F14" s="4" t="str">
        <f t="shared" si="2"/>
        <v>Pegawai Tetap</v>
      </c>
      <c r="G14" s="38" t="str">
        <f t="shared" si="3"/>
        <v>VELLA</v>
      </c>
      <c r="H14" t="s">
        <v>248</v>
      </c>
    </row>
    <row r="15" spans="1:8" ht="21" x14ac:dyDescent="0.35">
      <c r="A15" s="22">
        <v>14</v>
      </c>
      <c r="B15" s="19" t="s">
        <v>179</v>
      </c>
      <c r="C15" s="20" t="s">
        <v>80</v>
      </c>
      <c r="D15" s="4" t="str">
        <f t="shared" si="0"/>
        <v>2016</v>
      </c>
      <c r="E15" s="4" t="str">
        <f t="shared" si="1"/>
        <v>Admin</v>
      </c>
      <c r="F15" s="4" t="str">
        <f t="shared" si="2"/>
        <v>Pegawai Tetap</v>
      </c>
      <c r="G15" s="38" t="str">
        <f t="shared" si="3"/>
        <v>DERY</v>
      </c>
      <c r="H15" t="s">
        <v>249</v>
      </c>
    </row>
    <row r="16" spans="1:8" ht="21" x14ac:dyDescent="0.35">
      <c r="A16" s="22">
        <v>15</v>
      </c>
      <c r="B16" s="19" t="s">
        <v>181</v>
      </c>
      <c r="C16" s="20" t="s">
        <v>81</v>
      </c>
      <c r="D16" s="4" t="str">
        <f t="shared" si="0"/>
        <v>2017</v>
      </c>
      <c r="E16" s="4" t="str">
        <f t="shared" si="1"/>
        <v>Marketing</v>
      </c>
      <c r="F16" s="4" t="str">
        <f t="shared" si="2"/>
        <v>Pegawai Tetap</v>
      </c>
      <c r="G16" s="38" t="str">
        <f t="shared" si="3"/>
        <v>GRACE</v>
      </c>
      <c r="H16" t="s">
        <v>250</v>
      </c>
    </row>
    <row r="17" spans="1:8" ht="21" x14ac:dyDescent="0.35">
      <c r="A17" s="18">
        <v>16</v>
      </c>
      <c r="B17" s="19" t="s">
        <v>164</v>
      </c>
      <c r="C17" s="20" t="s">
        <v>82</v>
      </c>
      <c r="D17" s="4" t="str">
        <f t="shared" si="0"/>
        <v>2018</v>
      </c>
      <c r="E17" s="4" t="str">
        <f t="shared" si="1"/>
        <v>Export Import</v>
      </c>
      <c r="F17" s="4" t="str">
        <f t="shared" si="2"/>
        <v>Pegawai Kontrak</v>
      </c>
      <c r="G17" s="38" t="str">
        <f t="shared" si="3"/>
        <v>HALINDA</v>
      </c>
      <c r="H17" t="s">
        <v>251</v>
      </c>
    </row>
    <row r="18" spans="1:8" ht="21" x14ac:dyDescent="0.35">
      <c r="A18" s="18">
        <v>17</v>
      </c>
      <c r="B18" s="19" t="s">
        <v>153</v>
      </c>
      <c r="C18" s="20" t="s">
        <v>83</v>
      </c>
      <c r="D18" s="4" t="str">
        <f t="shared" si="0"/>
        <v>2019</v>
      </c>
      <c r="E18" s="4" t="str">
        <f t="shared" si="1"/>
        <v>Admin</v>
      </c>
      <c r="F18" s="4" t="str">
        <f t="shared" si="2"/>
        <v>Pegawai Kontrak</v>
      </c>
      <c r="G18" s="38" t="str">
        <f t="shared" si="3"/>
        <v>IKE</v>
      </c>
      <c r="H18" t="s">
        <v>252</v>
      </c>
    </row>
    <row r="19" spans="1:8" ht="21" x14ac:dyDescent="0.35">
      <c r="A19" s="22">
        <v>18</v>
      </c>
      <c r="B19" s="19" t="s">
        <v>165</v>
      </c>
      <c r="C19" s="20" t="s">
        <v>84</v>
      </c>
      <c r="D19" s="4" t="str">
        <f t="shared" si="0"/>
        <v>2019</v>
      </c>
      <c r="E19" s="4" t="str">
        <f t="shared" si="1"/>
        <v>Marketing</v>
      </c>
      <c r="F19" s="4" t="str">
        <f t="shared" si="2"/>
        <v>Pegawai Kontrak</v>
      </c>
      <c r="G19" s="38" t="str">
        <f t="shared" si="3"/>
        <v>IRFAN</v>
      </c>
      <c r="H19" t="s">
        <v>253</v>
      </c>
    </row>
    <row r="20" spans="1:8" ht="21" x14ac:dyDescent="0.35">
      <c r="A20" s="22">
        <v>19</v>
      </c>
      <c r="B20" s="19" t="s">
        <v>182</v>
      </c>
      <c r="C20" s="20" t="s">
        <v>85</v>
      </c>
      <c r="D20" s="4" t="str">
        <f t="shared" si="0"/>
        <v>2020</v>
      </c>
      <c r="E20" s="4" t="str">
        <f t="shared" si="1"/>
        <v>HRD</v>
      </c>
      <c r="F20" s="4" t="str">
        <f t="shared" si="2"/>
        <v>Pegawai Lepas</v>
      </c>
      <c r="G20" s="38" t="str">
        <f t="shared" si="3"/>
        <v>NUR</v>
      </c>
      <c r="H20" t="s">
        <v>254</v>
      </c>
    </row>
    <row r="21" spans="1:8" ht="21" x14ac:dyDescent="0.35">
      <c r="A21" s="18">
        <v>20</v>
      </c>
      <c r="B21" s="19" t="s">
        <v>158</v>
      </c>
      <c r="C21" s="20" t="s">
        <v>86</v>
      </c>
      <c r="D21" s="4" t="str">
        <f t="shared" si="0"/>
        <v>2021</v>
      </c>
      <c r="E21" s="4" t="str">
        <f t="shared" si="1"/>
        <v>Finance</v>
      </c>
      <c r="F21" s="4" t="str">
        <f t="shared" si="2"/>
        <v>Pegawai Kontrak</v>
      </c>
      <c r="G21" s="38" t="str">
        <f t="shared" si="3"/>
        <v>RAFIX</v>
      </c>
      <c r="H21" t="s">
        <v>255</v>
      </c>
    </row>
    <row r="22" spans="1:8" ht="21" x14ac:dyDescent="0.35">
      <c r="A22" s="18">
        <v>21</v>
      </c>
      <c r="B22" s="19" t="s">
        <v>63</v>
      </c>
      <c r="C22" s="20" t="s">
        <v>87</v>
      </c>
      <c r="D22" s="4" t="str">
        <f t="shared" si="0"/>
        <v>2022</v>
      </c>
      <c r="E22" s="4" t="str">
        <f t="shared" si="1"/>
        <v>Admin</v>
      </c>
      <c r="F22" s="4" t="str">
        <f t="shared" si="2"/>
        <v>Pegawai Kontrak</v>
      </c>
      <c r="G22" s="38" t="str">
        <f t="shared" si="3"/>
        <v>SHONITA</v>
      </c>
      <c r="H22" t="s">
        <v>256</v>
      </c>
    </row>
    <row r="23" spans="1:8" ht="21" x14ac:dyDescent="0.35">
      <c r="A23" s="22">
        <v>22</v>
      </c>
      <c r="B23" s="19" t="s">
        <v>167</v>
      </c>
      <c r="C23" s="20" t="s">
        <v>88</v>
      </c>
      <c r="D23" s="4" t="str">
        <f t="shared" si="0"/>
        <v>2021</v>
      </c>
      <c r="E23" s="4" t="str">
        <f t="shared" si="1"/>
        <v>Akuntansi</v>
      </c>
      <c r="F23" s="4" t="str">
        <f t="shared" si="2"/>
        <v>Pegawai Kontrak</v>
      </c>
      <c r="G23" s="38" t="str">
        <f t="shared" si="3"/>
        <v>YULI</v>
      </c>
      <c r="H23" t="s">
        <v>257</v>
      </c>
    </row>
    <row r="24" spans="1:8" ht="21" x14ac:dyDescent="0.35">
      <c r="A24" s="22">
        <v>23</v>
      </c>
      <c r="B24" s="19" t="s">
        <v>183</v>
      </c>
      <c r="C24" s="20" t="s">
        <v>89</v>
      </c>
      <c r="D24" s="4" t="str">
        <f t="shared" si="0"/>
        <v>2022</v>
      </c>
      <c r="E24" s="4" t="str">
        <f t="shared" si="1"/>
        <v>Finance</v>
      </c>
      <c r="F24" s="4" t="str">
        <f t="shared" si="2"/>
        <v>Pegawai Tetap</v>
      </c>
      <c r="G24" s="38" t="str">
        <f t="shared" si="3"/>
        <v>YUYUN</v>
      </c>
      <c r="H24" t="s">
        <v>258</v>
      </c>
    </row>
    <row r="25" spans="1:8" ht="21" x14ac:dyDescent="0.35">
      <c r="A25" s="18">
        <v>24</v>
      </c>
      <c r="B25" s="19" t="s">
        <v>169</v>
      </c>
      <c r="C25" s="20" t="s">
        <v>90</v>
      </c>
      <c r="D25" s="4" t="str">
        <f t="shared" si="0"/>
        <v>2019</v>
      </c>
      <c r="E25" s="4" t="str">
        <f t="shared" si="1"/>
        <v>Admin</v>
      </c>
      <c r="F25" s="4" t="str">
        <f t="shared" si="2"/>
        <v>Pegawai Tetap</v>
      </c>
      <c r="G25" s="38" t="str">
        <f t="shared" si="3"/>
        <v>ADIKA</v>
      </c>
      <c r="H25" t="s">
        <v>259</v>
      </c>
    </row>
    <row r="26" spans="1:8" ht="21" x14ac:dyDescent="0.35">
      <c r="A26" s="18">
        <v>25</v>
      </c>
      <c r="B26" s="19" t="s">
        <v>184</v>
      </c>
      <c r="C26" s="20" t="s">
        <v>91</v>
      </c>
      <c r="D26" s="4" t="str">
        <f t="shared" si="0"/>
        <v>2018</v>
      </c>
      <c r="E26" s="4" t="str">
        <f t="shared" si="1"/>
        <v>Marketing</v>
      </c>
      <c r="F26" s="4" t="str">
        <f t="shared" si="2"/>
        <v>Pegawai Tetap</v>
      </c>
      <c r="G26" s="38" t="str">
        <f t="shared" si="3"/>
        <v>AFIFA</v>
      </c>
      <c r="H26" t="s">
        <v>260</v>
      </c>
    </row>
    <row r="27" spans="1:8" ht="21" x14ac:dyDescent="0.35">
      <c r="A27" s="22">
        <v>26</v>
      </c>
      <c r="B27" s="19" t="s">
        <v>171</v>
      </c>
      <c r="C27" s="20" t="s">
        <v>92</v>
      </c>
      <c r="D27" s="4" t="str">
        <f t="shared" si="0"/>
        <v>2016</v>
      </c>
      <c r="E27" s="4" t="str">
        <f t="shared" si="1"/>
        <v>Export Import</v>
      </c>
      <c r="F27" s="4" t="str">
        <f t="shared" si="2"/>
        <v>Pegawai Tetap</v>
      </c>
      <c r="G27" s="38" t="str">
        <f t="shared" si="3"/>
        <v>AGUS</v>
      </c>
      <c r="H27" t="s">
        <v>261</v>
      </c>
    </row>
    <row r="28" spans="1:8" ht="21" x14ac:dyDescent="0.35">
      <c r="A28" s="22">
        <v>27</v>
      </c>
      <c r="B28" s="19" t="s">
        <v>156</v>
      </c>
      <c r="C28" s="20" t="s">
        <v>93</v>
      </c>
      <c r="D28" s="4" t="str">
        <f t="shared" si="0"/>
        <v>2015</v>
      </c>
      <c r="E28" s="4" t="str">
        <f t="shared" si="1"/>
        <v>Admin</v>
      </c>
      <c r="F28" s="4" t="str">
        <f t="shared" si="2"/>
        <v>Pegawai Kontrak</v>
      </c>
      <c r="G28" s="38" t="str">
        <f t="shared" si="3"/>
        <v>AMANDA</v>
      </c>
      <c r="H28" t="s">
        <v>262</v>
      </c>
    </row>
    <row r="29" spans="1:8" ht="21" x14ac:dyDescent="0.35">
      <c r="A29" s="18">
        <v>28</v>
      </c>
      <c r="B29" s="19" t="s">
        <v>157</v>
      </c>
      <c r="C29" s="20" t="s">
        <v>94</v>
      </c>
      <c r="D29" s="4" t="str">
        <f t="shared" si="0"/>
        <v>2013</v>
      </c>
      <c r="E29" s="4" t="str">
        <f t="shared" si="1"/>
        <v>Marketing</v>
      </c>
      <c r="F29" s="4" t="str">
        <f t="shared" si="2"/>
        <v>Pegawai Kontrak</v>
      </c>
      <c r="G29" s="38" t="str">
        <f t="shared" si="3"/>
        <v>ANDINI</v>
      </c>
      <c r="H29" t="s">
        <v>263</v>
      </c>
    </row>
    <row r="30" spans="1:8" ht="21" x14ac:dyDescent="0.35">
      <c r="A30" s="18">
        <v>29</v>
      </c>
      <c r="B30" s="19" t="s">
        <v>66</v>
      </c>
      <c r="C30" s="20" t="s">
        <v>95</v>
      </c>
      <c r="D30" s="4" t="str">
        <f t="shared" si="0"/>
        <v>2022</v>
      </c>
      <c r="E30" s="4" t="str">
        <f t="shared" si="1"/>
        <v>HRD</v>
      </c>
      <c r="F30" s="4" t="str">
        <f t="shared" si="2"/>
        <v>Pegawai Kontrak</v>
      </c>
      <c r="G30" s="38" t="str">
        <f t="shared" si="3"/>
        <v>ANGGRAENI</v>
      </c>
      <c r="H30" t="s">
        <v>264</v>
      </c>
    </row>
    <row r="31" spans="1:8" ht="21" x14ac:dyDescent="0.35">
      <c r="A31" s="22">
        <v>30</v>
      </c>
      <c r="B31" s="19" t="s">
        <v>158</v>
      </c>
      <c r="C31" s="20" t="s">
        <v>96</v>
      </c>
      <c r="D31" s="4" t="str">
        <f t="shared" si="0"/>
        <v>2021</v>
      </c>
      <c r="E31" s="4" t="str">
        <f t="shared" si="1"/>
        <v>Finance</v>
      </c>
      <c r="F31" s="4" t="str">
        <f t="shared" si="2"/>
        <v>Pegawai Kontrak</v>
      </c>
      <c r="G31" s="38" t="str">
        <f t="shared" si="3"/>
        <v>ANUGRAH</v>
      </c>
      <c r="H31" t="s">
        <v>265</v>
      </c>
    </row>
    <row r="32" spans="1:8" ht="21" x14ac:dyDescent="0.35">
      <c r="A32" s="22">
        <v>31</v>
      </c>
      <c r="B32" s="19" t="s">
        <v>159</v>
      </c>
      <c r="C32" s="20" t="s">
        <v>97</v>
      </c>
      <c r="D32" s="4" t="str">
        <f t="shared" si="0"/>
        <v>2023</v>
      </c>
      <c r="E32" s="4" t="str">
        <f t="shared" si="1"/>
        <v>Admin</v>
      </c>
      <c r="F32" s="4" t="str">
        <f t="shared" si="2"/>
        <v>Pegawai Kontrak</v>
      </c>
      <c r="G32" s="38" t="str">
        <f t="shared" si="3"/>
        <v>AQUAR</v>
      </c>
      <c r="H32" t="s">
        <v>266</v>
      </c>
    </row>
    <row r="33" spans="1:8" ht="21" x14ac:dyDescent="0.35">
      <c r="A33" s="18">
        <v>32</v>
      </c>
      <c r="B33" s="19" t="s">
        <v>152</v>
      </c>
      <c r="C33" s="20" t="s">
        <v>98</v>
      </c>
      <c r="D33" s="4" t="str">
        <f t="shared" si="0"/>
        <v>2021</v>
      </c>
      <c r="E33" s="4" t="str">
        <f t="shared" si="1"/>
        <v>Akuntansi</v>
      </c>
      <c r="F33" s="4" t="str">
        <f t="shared" si="2"/>
        <v>Pegawai Kontrak</v>
      </c>
      <c r="G33" s="38" t="str">
        <f t="shared" si="3"/>
        <v>ARIQ</v>
      </c>
      <c r="H33" t="s">
        <v>267</v>
      </c>
    </row>
    <row r="34" spans="1:8" ht="21" x14ac:dyDescent="0.35">
      <c r="A34" s="18">
        <v>33</v>
      </c>
      <c r="B34" s="19" t="s">
        <v>183</v>
      </c>
      <c r="C34" s="20" t="s">
        <v>99</v>
      </c>
      <c r="D34" s="4" t="str">
        <f t="shared" si="0"/>
        <v>2022</v>
      </c>
      <c r="E34" s="4" t="str">
        <f t="shared" si="1"/>
        <v>Finance</v>
      </c>
      <c r="F34" s="4" t="str">
        <f t="shared" si="2"/>
        <v>Pegawai Tetap</v>
      </c>
      <c r="G34" s="38" t="str">
        <f t="shared" si="3"/>
        <v>DEDE</v>
      </c>
      <c r="H34" t="s">
        <v>268</v>
      </c>
    </row>
    <row r="35" spans="1:8" ht="21" x14ac:dyDescent="0.35">
      <c r="A35" s="22">
        <v>34</v>
      </c>
      <c r="B35" s="19" t="s">
        <v>186</v>
      </c>
      <c r="C35" s="20" t="s">
        <v>100</v>
      </c>
      <c r="D35" s="4" t="str">
        <f t="shared" si="0"/>
        <v>2019</v>
      </c>
      <c r="E35" s="4" t="str">
        <f t="shared" si="1"/>
        <v>Admin</v>
      </c>
      <c r="F35" s="4" t="str">
        <f t="shared" si="2"/>
        <v>Pegawai Kontrak</v>
      </c>
      <c r="G35" s="38" t="str">
        <f t="shared" si="3"/>
        <v>DESTI</v>
      </c>
      <c r="H35" t="s">
        <v>269</v>
      </c>
    </row>
    <row r="36" spans="1:8" ht="21" x14ac:dyDescent="0.35">
      <c r="A36" s="22">
        <v>35</v>
      </c>
      <c r="B36" s="19" t="s">
        <v>154</v>
      </c>
      <c r="C36" s="20" t="s">
        <v>101</v>
      </c>
      <c r="D36" s="4" t="str">
        <f t="shared" si="0"/>
        <v>2018</v>
      </c>
      <c r="E36" s="4" t="str">
        <f t="shared" si="1"/>
        <v>Marketing</v>
      </c>
      <c r="F36" s="4" t="str">
        <f t="shared" si="2"/>
        <v>Pegawai Kontrak</v>
      </c>
      <c r="G36" s="38" t="str">
        <f t="shared" si="3"/>
        <v>DEVI</v>
      </c>
      <c r="H36" t="s">
        <v>270</v>
      </c>
    </row>
    <row r="37" spans="1:8" ht="21" x14ac:dyDescent="0.35">
      <c r="A37" s="18">
        <v>36</v>
      </c>
      <c r="B37" s="19" t="s">
        <v>155</v>
      </c>
      <c r="C37" s="20" t="s">
        <v>102</v>
      </c>
      <c r="D37" s="4" t="str">
        <f t="shared" si="0"/>
        <v>2016</v>
      </c>
      <c r="E37" s="4" t="str">
        <f t="shared" si="1"/>
        <v>Export Import</v>
      </c>
      <c r="F37" s="4" t="str">
        <f t="shared" si="2"/>
        <v>Pegawai Kontrak</v>
      </c>
      <c r="G37" s="38" t="str">
        <f t="shared" si="3"/>
        <v>DEVIA</v>
      </c>
      <c r="H37" t="s">
        <v>271</v>
      </c>
    </row>
    <row r="38" spans="1:8" ht="21" x14ac:dyDescent="0.35">
      <c r="A38" s="18">
        <v>37</v>
      </c>
      <c r="B38" s="19" t="s">
        <v>172</v>
      </c>
      <c r="C38" s="20" t="s">
        <v>103</v>
      </c>
      <c r="D38" s="4" t="str">
        <f t="shared" si="0"/>
        <v>2015</v>
      </c>
      <c r="E38" s="4" t="str">
        <f t="shared" si="1"/>
        <v>Admin</v>
      </c>
      <c r="F38" s="4" t="str">
        <f t="shared" si="2"/>
        <v>Pegawai Kontrak</v>
      </c>
      <c r="G38" s="38" t="str">
        <f t="shared" si="3"/>
        <v>DEVIT</v>
      </c>
      <c r="H38" t="s">
        <v>272</v>
      </c>
    </row>
    <row r="39" spans="1:8" ht="21" x14ac:dyDescent="0.35">
      <c r="A39" s="22">
        <v>38</v>
      </c>
      <c r="B39" s="19" t="s">
        <v>173</v>
      </c>
      <c r="C39" s="20" t="s">
        <v>104</v>
      </c>
      <c r="D39" s="4" t="str">
        <f t="shared" si="0"/>
        <v>2013</v>
      </c>
      <c r="E39" s="4" t="str">
        <f t="shared" si="1"/>
        <v>Marketing</v>
      </c>
      <c r="F39" s="4" t="str">
        <f t="shared" si="2"/>
        <v>Pegawai Kontrak</v>
      </c>
      <c r="G39" s="38" t="str">
        <f t="shared" si="3"/>
        <v>DIAN</v>
      </c>
      <c r="H39" t="s">
        <v>273</v>
      </c>
    </row>
    <row r="40" spans="1:8" ht="21" x14ac:dyDescent="0.35">
      <c r="A40" s="22">
        <v>39</v>
      </c>
      <c r="B40" s="19" t="s">
        <v>66</v>
      </c>
      <c r="C40" s="20" t="s">
        <v>105</v>
      </c>
      <c r="D40" s="4" t="str">
        <f t="shared" si="0"/>
        <v>2022</v>
      </c>
      <c r="E40" s="4" t="str">
        <f t="shared" si="1"/>
        <v>HRD</v>
      </c>
      <c r="F40" s="4" t="str">
        <f t="shared" si="2"/>
        <v>Pegawai Kontrak</v>
      </c>
      <c r="G40" s="38" t="str">
        <f t="shared" si="3"/>
        <v>DITA</v>
      </c>
      <c r="H40" t="s">
        <v>274</v>
      </c>
    </row>
    <row r="41" spans="1:8" ht="21" x14ac:dyDescent="0.35">
      <c r="A41" s="18">
        <v>40</v>
      </c>
      <c r="B41" s="19" t="s">
        <v>185</v>
      </c>
      <c r="C41" s="20" t="s">
        <v>106</v>
      </c>
      <c r="D41" s="4" t="str">
        <f t="shared" si="0"/>
        <v>2021</v>
      </c>
      <c r="E41" s="4" t="str">
        <f t="shared" si="1"/>
        <v>Finance</v>
      </c>
      <c r="F41" s="4" t="str">
        <f t="shared" si="2"/>
        <v>Pegawai Tetap</v>
      </c>
      <c r="G41" s="38" t="str">
        <f t="shared" si="3"/>
        <v>DWI</v>
      </c>
      <c r="H41" t="s">
        <v>275</v>
      </c>
    </row>
    <row r="42" spans="1:8" ht="21" x14ac:dyDescent="0.35">
      <c r="A42" s="18">
        <v>41</v>
      </c>
      <c r="B42" s="19" t="s">
        <v>159</v>
      </c>
      <c r="C42" s="20" t="s">
        <v>107</v>
      </c>
      <c r="D42" s="4" t="str">
        <f t="shared" si="0"/>
        <v>2023</v>
      </c>
      <c r="E42" s="4" t="str">
        <f t="shared" si="1"/>
        <v>Admin</v>
      </c>
      <c r="F42" s="4" t="str">
        <f t="shared" si="2"/>
        <v>Pegawai Kontrak</v>
      </c>
      <c r="G42" s="38" t="str">
        <f t="shared" si="3"/>
        <v>DWI</v>
      </c>
      <c r="H42" t="s">
        <v>275</v>
      </c>
    </row>
    <row r="43" spans="1:8" ht="21" x14ac:dyDescent="0.35">
      <c r="A43" s="22">
        <v>42</v>
      </c>
      <c r="B43" s="19" t="s">
        <v>160</v>
      </c>
      <c r="C43" s="20" t="s">
        <v>108</v>
      </c>
      <c r="D43" s="4" t="str">
        <f t="shared" si="0"/>
        <v>2021</v>
      </c>
      <c r="E43" s="4" t="str">
        <f t="shared" si="1"/>
        <v>Admin</v>
      </c>
      <c r="F43" s="4" t="str">
        <f t="shared" si="2"/>
        <v>Pegawai Kontrak</v>
      </c>
      <c r="G43" s="38" t="str">
        <f t="shared" si="3"/>
        <v>EVANA</v>
      </c>
      <c r="H43" t="s">
        <v>276</v>
      </c>
    </row>
    <row r="44" spans="1:8" ht="21" x14ac:dyDescent="0.35">
      <c r="A44" s="22">
        <v>43</v>
      </c>
      <c r="B44" s="19" t="s">
        <v>63</v>
      </c>
      <c r="C44" s="20" t="s">
        <v>109</v>
      </c>
      <c r="D44" s="4" t="str">
        <f t="shared" si="0"/>
        <v>2022</v>
      </c>
      <c r="E44" s="4" t="str">
        <f t="shared" si="1"/>
        <v>Admin</v>
      </c>
      <c r="F44" s="4" t="str">
        <f t="shared" si="2"/>
        <v>Pegawai Kontrak</v>
      </c>
      <c r="G44" s="38" t="str">
        <f t="shared" si="3"/>
        <v>FERIAN</v>
      </c>
      <c r="H44" t="s">
        <v>277</v>
      </c>
    </row>
    <row r="45" spans="1:8" ht="21" x14ac:dyDescent="0.35">
      <c r="A45" s="18">
        <v>44</v>
      </c>
      <c r="B45" s="19" t="s">
        <v>161</v>
      </c>
      <c r="C45" s="20" t="s">
        <v>110</v>
      </c>
      <c r="D45" s="4" t="str">
        <f t="shared" si="0"/>
        <v>2013</v>
      </c>
      <c r="E45" s="4" t="str">
        <f t="shared" si="1"/>
        <v>Finance</v>
      </c>
      <c r="F45" s="4" t="str">
        <f t="shared" si="2"/>
        <v>Pegawai Kontrak</v>
      </c>
      <c r="G45" s="38" t="str">
        <f t="shared" si="3"/>
        <v>FITRIA</v>
      </c>
      <c r="H45" t="s">
        <v>278</v>
      </c>
    </row>
    <row r="46" spans="1:8" ht="21" x14ac:dyDescent="0.35">
      <c r="A46" s="18">
        <v>45</v>
      </c>
      <c r="B46" s="19" t="s">
        <v>162</v>
      </c>
      <c r="C46" s="20" t="s">
        <v>111</v>
      </c>
      <c r="D46" s="4" t="str">
        <f t="shared" si="0"/>
        <v>2016</v>
      </c>
      <c r="E46" s="4" t="str">
        <f t="shared" si="1"/>
        <v>Admin</v>
      </c>
      <c r="F46" s="4" t="str">
        <f t="shared" si="2"/>
        <v>Pegawai Kontrak</v>
      </c>
      <c r="G46" s="38" t="str">
        <f t="shared" si="3"/>
        <v>FRIZKY</v>
      </c>
      <c r="H46" t="s">
        <v>279</v>
      </c>
    </row>
    <row r="47" spans="1:8" ht="21" x14ac:dyDescent="0.35">
      <c r="A47" s="22">
        <v>46</v>
      </c>
      <c r="B47" s="19" t="s">
        <v>163</v>
      </c>
      <c r="C47" s="20" t="s">
        <v>112</v>
      </c>
      <c r="D47" s="4" t="str">
        <f t="shared" si="0"/>
        <v>2017</v>
      </c>
      <c r="E47" s="4" t="str">
        <f t="shared" si="1"/>
        <v>Marketing</v>
      </c>
      <c r="F47" s="4" t="str">
        <f t="shared" si="2"/>
        <v>Pegawai Kontrak</v>
      </c>
      <c r="G47" s="38" t="str">
        <f t="shared" si="3"/>
        <v>INGGIT</v>
      </c>
      <c r="H47" t="s">
        <v>280</v>
      </c>
    </row>
    <row r="48" spans="1:8" ht="21" x14ac:dyDescent="0.35">
      <c r="A48" s="22">
        <v>47</v>
      </c>
      <c r="B48" s="19" t="s">
        <v>187</v>
      </c>
      <c r="C48" s="20" t="s">
        <v>113</v>
      </c>
      <c r="D48" s="4" t="str">
        <f t="shared" si="0"/>
        <v>2018</v>
      </c>
      <c r="E48" s="4" t="str">
        <f t="shared" si="1"/>
        <v>Export Import</v>
      </c>
      <c r="F48" s="4" t="str">
        <f t="shared" si="2"/>
        <v>Pegawai Kontrak</v>
      </c>
      <c r="G48" s="38" t="str">
        <f t="shared" si="3"/>
        <v>INTAN</v>
      </c>
      <c r="H48" t="s">
        <v>281</v>
      </c>
    </row>
    <row r="49" spans="1:8" ht="21" x14ac:dyDescent="0.35">
      <c r="A49" s="18">
        <v>48</v>
      </c>
      <c r="B49" s="19" t="s">
        <v>153</v>
      </c>
      <c r="C49" s="20" t="s">
        <v>114</v>
      </c>
      <c r="D49" s="4" t="str">
        <f t="shared" si="0"/>
        <v>2019</v>
      </c>
      <c r="E49" s="4" t="str">
        <f t="shared" si="1"/>
        <v>Admin</v>
      </c>
      <c r="F49" s="4" t="str">
        <f t="shared" si="2"/>
        <v>Pegawai Kontrak</v>
      </c>
      <c r="G49" s="38" t="str">
        <f t="shared" si="3"/>
        <v>INTAN</v>
      </c>
      <c r="H49" t="s">
        <v>281</v>
      </c>
    </row>
    <row r="50" spans="1:8" ht="21" x14ac:dyDescent="0.35">
      <c r="A50" s="18">
        <v>49</v>
      </c>
      <c r="B50" s="19" t="s">
        <v>165</v>
      </c>
      <c r="C50" s="20" t="s">
        <v>115</v>
      </c>
      <c r="D50" s="4" t="str">
        <f t="shared" si="0"/>
        <v>2019</v>
      </c>
      <c r="E50" s="4" t="str">
        <f t="shared" si="1"/>
        <v>Marketing</v>
      </c>
      <c r="F50" s="4" t="str">
        <f t="shared" si="2"/>
        <v>Pegawai Kontrak</v>
      </c>
      <c r="G50" s="38" t="str">
        <f t="shared" si="3"/>
        <v>ITA</v>
      </c>
      <c r="H50" t="s">
        <v>282</v>
      </c>
    </row>
    <row r="51" spans="1:8" ht="21" x14ac:dyDescent="0.35">
      <c r="A51" s="22">
        <v>50</v>
      </c>
      <c r="B51" s="19" t="s">
        <v>166</v>
      </c>
      <c r="C51" s="20" t="s">
        <v>116</v>
      </c>
      <c r="D51" s="4" t="str">
        <f t="shared" si="0"/>
        <v>2020</v>
      </c>
      <c r="E51" s="4" t="str">
        <f t="shared" si="1"/>
        <v>HRD</v>
      </c>
      <c r="F51" s="4" t="str">
        <f t="shared" si="2"/>
        <v>Pegawai Kontrak</v>
      </c>
      <c r="G51" s="38" t="str">
        <f t="shared" si="3"/>
        <v>KHAYATI</v>
      </c>
      <c r="H51" t="s">
        <v>283</v>
      </c>
    </row>
    <row r="52" spans="1:8" ht="21" x14ac:dyDescent="0.35">
      <c r="A52" s="22">
        <v>51</v>
      </c>
      <c r="B52" s="19" t="s">
        <v>188</v>
      </c>
      <c r="C52" s="20" t="s">
        <v>117</v>
      </c>
      <c r="D52" s="4" t="str">
        <f t="shared" si="0"/>
        <v>2021</v>
      </c>
      <c r="E52" s="4" t="str">
        <f t="shared" si="1"/>
        <v>Akuntansi</v>
      </c>
      <c r="F52" s="4" t="str">
        <f t="shared" si="2"/>
        <v>Pegawai Kontrak</v>
      </c>
      <c r="G52" s="38" t="str">
        <f t="shared" si="3"/>
        <v>KRISTANTO</v>
      </c>
      <c r="H52" t="s">
        <v>284</v>
      </c>
    </row>
    <row r="53" spans="1:8" ht="21" x14ac:dyDescent="0.35">
      <c r="A53" s="18">
        <v>52</v>
      </c>
      <c r="B53" s="19" t="s">
        <v>62</v>
      </c>
      <c r="C53" s="20" t="s">
        <v>118</v>
      </c>
      <c r="D53" s="4" t="str">
        <f t="shared" si="0"/>
        <v>2022</v>
      </c>
      <c r="E53" s="4" t="str">
        <f t="shared" si="1"/>
        <v>Finance</v>
      </c>
      <c r="F53" s="4" t="str">
        <f t="shared" si="2"/>
        <v>Pegawai Kontrak</v>
      </c>
      <c r="G53" s="38" t="str">
        <f t="shared" si="3"/>
        <v>KUSNUL</v>
      </c>
      <c r="H53" t="s">
        <v>285</v>
      </c>
    </row>
    <row r="54" spans="1:8" ht="21" x14ac:dyDescent="0.35">
      <c r="A54" s="18">
        <v>53</v>
      </c>
      <c r="B54" s="19" t="s">
        <v>153</v>
      </c>
      <c r="C54" s="20" t="s">
        <v>119</v>
      </c>
      <c r="D54" s="4" t="str">
        <f t="shared" si="0"/>
        <v>2019</v>
      </c>
      <c r="E54" s="4" t="str">
        <f t="shared" si="1"/>
        <v>Admin</v>
      </c>
      <c r="F54" s="4" t="str">
        <f t="shared" si="2"/>
        <v>Pegawai Kontrak</v>
      </c>
      <c r="G54" s="38" t="str">
        <f t="shared" si="3"/>
        <v>LISTIANA</v>
      </c>
      <c r="H54" t="s">
        <v>286</v>
      </c>
    </row>
    <row r="55" spans="1:8" ht="21" x14ac:dyDescent="0.35">
      <c r="A55" s="22">
        <v>54</v>
      </c>
      <c r="B55" s="19" t="s">
        <v>154</v>
      </c>
      <c r="C55" s="20" t="s">
        <v>120</v>
      </c>
      <c r="D55" s="4" t="str">
        <f t="shared" si="0"/>
        <v>2018</v>
      </c>
      <c r="E55" s="4" t="str">
        <f t="shared" si="1"/>
        <v>Marketing</v>
      </c>
      <c r="F55" s="4" t="str">
        <f t="shared" si="2"/>
        <v>Pegawai Kontrak</v>
      </c>
      <c r="G55" s="38" t="str">
        <f t="shared" si="3"/>
        <v>LUDVIANA</v>
      </c>
      <c r="H55" t="s">
        <v>287</v>
      </c>
    </row>
    <row r="56" spans="1:8" ht="21" x14ac:dyDescent="0.35">
      <c r="A56" s="22">
        <v>55</v>
      </c>
      <c r="B56" s="19" t="s">
        <v>189</v>
      </c>
      <c r="C56" s="20" t="s">
        <v>121</v>
      </c>
      <c r="D56" s="4" t="str">
        <f t="shared" si="0"/>
        <v>2016</v>
      </c>
      <c r="E56" s="4" t="str">
        <f t="shared" si="1"/>
        <v>Export Import</v>
      </c>
      <c r="F56" s="4" t="str">
        <f t="shared" si="2"/>
        <v>Pegawai Kontrak</v>
      </c>
      <c r="G56" s="38" t="str">
        <f t="shared" si="3"/>
        <v>M</v>
      </c>
      <c r="H56" t="s">
        <v>288</v>
      </c>
    </row>
    <row r="57" spans="1:8" ht="21" x14ac:dyDescent="0.35">
      <c r="A57" s="18">
        <v>56</v>
      </c>
      <c r="B57" s="19" t="s">
        <v>190</v>
      </c>
      <c r="C57" s="20" t="s">
        <v>122</v>
      </c>
      <c r="D57" s="4" t="str">
        <f t="shared" si="0"/>
        <v>2015</v>
      </c>
      <c r="E57" s="4" t="str">
        <f t="shared" si="1"/>
        <v>Admin</v>
      </c>
      <c r="F57" s="4" t="str">
        <f t="shared" si="2"/>
        <v>Pegawai Tetap</v>
      </c>
      <c r="G57" s="38" t="str">
        <f t="shared" si="3"/>
        <v>MAHFUD</v>
      </c>
      <c r="H57" t="s">
        <v>289</v>
      </c>
    </row>
    <row r="58" spans="1:8" ht="21" x14ac:dyDescent="0.35">
      <c r="A58" s="18">
        <v>57</v>
      </c>
      <c r="B58" s="19" t="s">
        <v>157</v>
      </c>
      <c r="C58" s="20" t="s">
        <v>123</v>
      </c>
      <c r="D58" s="4" t="str">
        <f t="shared" si="0"/>
        <v>2013</v>
      </c>
      <c r="E58" s="4" t="str">
        <f t="shared" si="1"/>
        <v>Marketing</v>
      </c>
      <c r="F58" s="4" t="str">
        <f t="shared" si="2"/>
        <v>Pegawai Kontrak</v>
      </c>
      <c r="G58" s="38" t="str">
        <f t="shared" si="3"/>
        <v>MARETTA</v>
      </c>
      <c r="H58" t="s">
        <v>290</v>
      </c>
    </row>
    <row r="59" spans="1:8" ht="21" x14ac:dyDescent="0.35">
      <c r="A59" s="22">
        <v>58</v>
      </c>
      <c r="B59" s="19" t="s">
        <v>66</v>
      </c>
      <c r="C59" s="20" t="s">
        <v>124</v>
      </c>
      <c r="D59" s="4" t="str">
        <f t="shared" si="0"/>
        <v>2022</v>
      </c>
      <c r="E59" s="4" t="str">
        <f t="shared" si="1"/>
        <v>HRD</v>
      </c>
      <c r="F59" s="4" t="str">
        <f t="shared" si="2"/>
        <v>Pegawai Kontrak</v>
      </c>
      <c r="G59" s="38" t="str">
        <f t="shared" si="3"/>
        <v>MOCHAMAD</v>
      </c>
      <c r="H59" t="s">
        <v>291</v>
      </c>
    </row>
    <row r="60" spans="1:8" ht="21" x14ac:dyDescent="0.35">
      <c r="A60" s="22">
        <v>59</v>
      </c>
      <c r="B60" s="19" t="s">
        <v>158</v>
      </c>
      <c r="C60" s="20" t="s">
        <v>125</v>
      </c>
      <c r="D60" s="4" t="str">
        <f t="shared" si="0"/>
        <v>2021</v>
      </c>
      <c r="E60" s="4" t="str">
        <f t="shared" si="1"/>
        <v>Finance</v>
      </c>
      <c r="F60" s="4" t="str">
        <f t="shared" si="2"/>
        <v>Pegawai Kontrak</v>
      </c>
      <c r="G60" s="38" t="str">
        <f t="shared" si="3"/>
        <v>MUHIMATUL</v>
      </c>
      <c r="H60" t="s">
        <v>292</v>
      </c>
    </row>
    <row r="61" spans="1:8" ht="21" x14ac:dyDescent="0.35">
      <c r="A61" s="18">
        <v>60</v>
      </c>
      <c r="B61" s="19" t="s">
        <v>159</v>
      </c>
      <c r="C61" s="20" t="s">
        <v>126</v>
      </c>
      <c r="D61" s="4" t="str">
        <f t="shared" si="0"/>
        <v>2023</v>
      </c>
      <c r="E61" s="4" t="str">
        <f t="shared" si="1"/>
        <v>Admin</v>
      </c>
      <c r="F61" s="4" t="str">
        <f t="shared" si="2"/>
        <v>Pegawai Kontrak</v>
      </c>
      <c r="G61" s="38" t="str">
        <f t="shared" si="3"/>
        <v>NUREDI</v>
      </c>
      <c r="H61" t="s">
        <v>293</v>
      </c>
    </row>
    <row r="62" spans="1:8" ht="21" x14ac:dyDescent="0.35">
      <c r="A62" s="18">
        <v>61</v>
      </c>
      <c r="B62" s="19" t="s">
        <v>160</v>
      </c>
      <c r="C62" s="20" t="s">
        <v>127</v>
      </c>
      <c r="D62" s="4" t="str">
        <f t="shared" si="0"/>
        <v>2021</v>
      </c>
      <c r="E62" s="4" t="str">
        <f t="shared" si="1"/>
        <v>Admin</v>
      </c>
      <c r="F62" s="4" t="str">
        <f t="shared" si="2"/>
        <v>Pegawai Kontrak</v>
      </c>
      <c r="G62" s="38" t="str">
        <f t="shared" si="3"/>
        <v>NURLAELI</v>
      </c>
      <c r="H62" t="s">
        <v>294</v>
      </c>
    </row>
    <row r="63" spans="1:8" ht="21" x14ac:dyDescent="0.35">
      <c r="A63" s="22">
        <v>62</v>
      </c>
      <c r="B63" s="19" t="s">
        <v>152</v>
      </c>
      <c r="C63" s="20" t="s">
        <v>128</v>
      </c>
      <c r="D63" s="4" t="str">
        <f t="shared" si="0"/>
        <v>2021</v>
      </c>
      <c r="E63" s="4" t="str">
        <f t="shared" si="1"/>
        <v>Akuntansi</v>
      </c>
      <c r="F63" s="4" t="str">
        <f t="shared" si="2"/>
        <v>Pegawai Kontrak</v>
      </c>
      <c r="G63" s="38" t="str">
        <f t="shared" si="3"/>
        <v>NURUL</v>
      </c>
      <c r="H63" t="s">
        <v>295</v>
      </c>
    </row>
    <row r="64" spans="1:8" ht="21" x14ac:dyDescent="0.35">
      <c r="A64" s="22">
        <v>63</v>
      </c>
      <c r="B64" s="19" t="s">
        <v>62</v>
      </c>
      <c r="C64" s="20" t="s">
        <v>129</v>
      </c>
      <c r="D64" s="4" t="str">
        <f t="shared" si="0"/>
        <v>2022</v>
      </c>
      <c r="E64" s="4" t="str">
        <f t="shared" si="1"/>
        <v>Finance</v>
      </c>
      <c r="F64" s="4" t="str">
        <f t="shared" si="2"/>
        <v>Pegawai Kontrak</v>
      </c>
      <c r="G64" s="38" t="str">
        <f t="shared" si="3"/>
        <v>RAFIDA</v>
      </c>
      <c r="H64" t="s">
        <v>296</v>
      </c>
    </row>
    <row r="65" spans="1:8" ht="21" x14ac:dyDescent="0.35">
      <c r="A65" s="18">
        <v>64</v>
      </c>
      <c r="B65" s="19" t="s">
        <v>153</v>
      </c>
      <c r="C65" s="20" t="s">
        <v>130</v>
      </c>
      <c r="D65" s="4" t="str">
        <f t="shared" si="0"/>
        <v>2019</v>
      </c>
      <c r="E65" s="4" t="str">
        <f t="shared" si="1"/>
        <v>Admin</v>
      </c>
      <c r="F65" s="4" t="str">
        <f t="shared" si="2"/>
        <v>Pegawai Kontrak</v>
      </c>
      <c r="G65" s="38" t="str">
        <f t="shared" si="3"/>
        <v>RAMADANNI</v>
      </c>
      <c r="H65" t="s">
        <v>297</v>
      </c>
    </row>
    <row r="66" spans="1:8" ht="21" x14ac:dyDescent="0.35">
      <c r="A66" s="18">
        <v>65</v>
      </c>
      <c r="B66" s="19" t="s">
        <v>154</v>
      </c>
      <c r="C66" s="20" t="s">
        <v>131</v>
      </c>
      <c r="D66" s="4" t="str">
        <f t="shared" si="0"/>
        <v>2018</v>
      </c>
      <c r="E66" s="4" t="str">
        <f t="shared" si="1"/>
        <v>Marketing</v>
      </c>
      <c r="F66" s="4" t="str">
        <f t="shared" si="2"/>
        <v>Pegawai Kontrak</v>
      </c>
      <c r="G66" s="38" t="str">
        <f t="shared" si="3"/>
        <v>RENIKA</v>
      </c>
      <c r="H66" t="s">
        <v>298</v>
      </c>
    </row>
    <row r="67" spans="1:8" ht="21" x14ac:dyDescent="0.35">
      <c r="A67" s="22">
        <v>66</v>
      </c>
      <c r="B67" s="19" t="s">
        <v>155</v>
      </c>
      <c r="C67" s="20" t="s">
        <v>132</v>
      </c>
      <c r="D67" s="4" t="str">
        <f t="shared" ref="D67:D86" si="4">"20"&amp;LEFT(B67,2)</f>
        <v>2016</v>
      </c>
      <c r="E67" s="4" t="str">
        <f t="shared" ref="E67:E86" si="5">VLOOKUP(MID(B67, 4,FIND(".",B67)-FIND("-",B67)-1),$D$96:$E$101,2,0)</f>
        <v>Export Import</v>
      </c>
      <c r="F67" s="4" t="str">
        <f t="shared" ref="F67:F86" si="6">VLOOKUP(RIGHT(B67,LEN(B67)-FIND(".",B67)),$D$104:$E$108,2)</f>
        <v>Pegawai Kontrak</v>
      </c>
      <c r="G67" s="38" t="str">
        <f t="shared" ref="G67:G86" si="7">IFERROR(LEFT(C67,FIND(" ",C67)-1),C67)</f>
        <v>RETNO</v>
      </c>
      <c r="H67" t="s">
        <v>299</v>
      </c>
    </row>
    <row r="68" spans="1:8" ht="21" x14ac:dyDescent="0.35">
      <c r="A68" s="22">
        <v>67</v>
      </c>
      <c r="B68" s="19" t="s">
        <v>156</v>
      </c>
      <c r="C68" s="20" t="s">
        <v>133</v>
      </c>
      <c r="D68" s="4" t="str">
        <f t="shared" si="4"/>
        <v>2015</v>
      </c>
      <c r="E68" s="4" t="str">
        <f t="shared" si="5"/>
        <v>Admin</v>
      </c>
      <c r="F68" s="4" t="str">
        <f t="shared" si="6"/>
        <v>Pegawai Kontrak</v>
      </c>
      <c r="G68" s="38" t="str">
        <f t="shared" si="7"/>
        <v>RETNO</v>
      </c>
      <c r="H68" t="s">
        <v>299</v>
      </c>
    </row>
    <row r="69" spans="1:8" ht="21" x14ac:dyDescent="0.35">
      <c r="A69" s="18">
        <v>68</v>
      </c>
      <c r="B69" s="19" t="s">
        <v>157</v>
      </c>
      <c r="C69" s="20" t="s">
        <v>134</v>
      </c>
      <c r="D69" s="4" t="str">
        <f t="shared" si="4"/>
        <v>2013</v>
      </c>
      <c r="E69" s="4" t="str">
        <f t="shared" si="5"/>
        <v>Marketing</v>
      </c>
      <c r="F69" s="4" t="str">
        <f t="shared" si="6"/>
        <v>Pegawai Kontrak</v>
      </c>
      <c r="G69" s="38" t="str">
        <f t="shared" si="7"/>
        <v>RIFATI</v>
      </c>
      <c r="H69" t="s">
        <v>300</v>
      </c>
    </row>
    <row r="70" spans="1:8" ht="21" x14ac:dyDescent="0.35">
      <c r="A70" s="18">
        <v>69</v>
      </c>
      <c r="B70" s="19" t="s">
        <v>66</v>
      </c>
      <c r="C70" s="20" t="s">
        <v>135</v>
      </c>
      <c r="D70" s="4" t="str">
        <f t="shared" si="4"/>
        <v>2022</v>
      </c>
      <c r="E70" s="4" t="str">
        <f t="shared" si="5"/>
        <v>HRD</v>
      </c>
      <c r="F70" s="4" t="str">
        <f t="shared" si="6"/>
        <v>Pegawai Kontrak</v>
      </c>
      <c r="G70" s="38" t="str">
        <f t="shared" si="7"/>
        <v>RINA</v>
      </c>
      <c r="H70" t="s">
        <v>301</v>
      </c>
    </row>
    <row r="71" spans="1:8" ht="21" x14ac:dyDescent="0.35">
      <c r="A71" s="22">
        <v>70</v>
      </c>
      <c r="B71" s="19" t="s">
        <v>158</v>
      </c>
      <c r="C71" s="20" t="s">
        <v>136</v>
      </c>
      <c r="D71" s="4" t="str">
        <f t="shared" si="4"/>
        <v>2021</v>
      </c>
      <c r="E71" s="4" t="str">
        <f t="shared" si="5"/>
        <v>Finance</v>
      </c>
      <c r="F71" s="4" t="str">
        <f t="shared" si="6"/>
        <v>Pegawai Kontrak</v>
      </c>
      <c r="G71" s="38" t="str">
        <f t="shared" si="7"/>
        <v>RIZA</v>
      </c>
      <c r="H71" t="s">
        <v>302</v>
      </c>
    </row>
    <row r="72" spans="1:8" ht="21" x14ac:dyDescent="0.35">
      <c r="A72" s="22">
        <v>71</v>
      </c>
      <c r="B72" s="19" t="s">
        <v>159</v>
      </c>
      <c r="C72" s="20" t="s">
        <v>137</v>
      </c>
      <c r="D72" s="4" t="str">
        <f t="shared" si="4"/>
        <v>2023</v>
      </c>
      <c r="E72" s="4" t="str">
        <f t="shared" si="5"/>
        <v>Admin</v>
      </c>
      <c r="F72" s="4" t="str">
        <f t="shared" si="6"/>
        <v>Pegawai Kontrak</v>
      </c>
      <c r="G72" s="38" t="str">
        <f t="shared" si="7"/>
        <v>RIZKA</v>
      </c>
      <c r="H72" t="s">
        <v>303</v>
      </c>
    </row>
    <row r="73" spans="1:8" ht="21" x14ac:dyDescent="0.35">
      <c r="A73" s="18">
        <v>72</v>
      </c>
      <c r="B73" s="19" t="s">
        <v>160</v>
      </c>
      <c r="C73" s="20" t="s">
        <v>138</v>
      </c>
      <c r="D73" s="4" t="str">
        <f t="shared" si="4"/>
        <v>2021</v>
      </c>
      <c r="E73" s="4" t="str">
        <f t="shared" si="5"/>
        <v>Admin</v>
      </c>
      <c r="F73" s="4" t="str">
        <f t="shared" si="6"/>
        <v>Pegawai Kontrak</v>
      </c>
      <c r="G73" s="38" t="str">
        <f t="shared" si="7"/>
        <v>SAMSUL</v>
      </c>
      <c r="H73" t="s">
        <v>304</v>
      </c>
    </row>
    <row r="74" spans="1:8" ht="21" x14ac:dyDescent="0.35">
      <c r="A74" s="18">
        <v>73</v>
      </c>
      <c r="B74" s="19" t="s">
        <v>63</v>
      </c>
      <c r="C74" s="20" t="s">
        <v>139</v>
      </c>
      <c r="D74" s="4" t="str">
        <f t="shared" si="4"/>
        <v>2022</v>
      </c>
      <c r="E74" s="4" t="str">
        <f t="shared" si="5"/>
        <v>Admin</v>
      </c>
      <c r="F74" s="4" t="str">
        <f t="shared" si="6"/>
        <v>Pegawai Kontrak</v>
      </c>
      <c r="G74" s="38" t="str">
        <f t="shared" si="7"/>
        <v>SARAH</v>
      </c>
      <c r="H74" t="s">
        <v>305</v>
      </c>
    </row>
    <row r="75" spans="1:8" ht="21" x14ac:dyDescent="0.35">
      <c r="A75" s="22">
        <v>74</v>
      </c>
      <c r="B75" s="19" t="s">
        <v>161</v>
      </c>
      <c r="C75" s="20" t="s">
        <v>140</v>
      </c>
      <c r="D75" s="4" t="str">
        <f t="shared" si="4"/>
        <v>2013</v>
      </c>
      <c r="E75" s="4" t="str">
        <f t="shared" si="5"/>
        <v>Finance</v>
      </c>
      <c r="F75" s="4" t="str">
        <f t="shared" si="6"/>
        <v>Pegawai Kontrak</v>
      </c>
      <c r="G75" s="38" t="str">
        <f t="shared" si="7"/>
        <v>SELA</v>
      </c>
      <c r="H75" t="s">
        <v>306</v>
      </c>
    </row>
    <row r="76" spans="1:8" ht="21" x14ac:dyDescent="0.35">
      <c r="A76" s="22">
        <v>75</v>
      </c>
      <c r="B76" s="19" t="s">
        <v>162</v>
      </c>
      <c r="C76" s="20" t="s">
        <v>141</v>
      </c>
      <c r="D76" s="4" t="str">
        <f t="shared" si="4"/>
        <v>2016</v>
      </c>
      <c r="E76" s="4" t="str">
        <f t="shared" si="5"/>
        <v>Admin</v>
      </c>
      <c r="F76" s="4" t="str">
        <f t="shared" si="6"/>
        <v>Pegawai Kontrak</v>
      </c>
      <c r="G76" s="38" t="str">
        <f t="shared" si="7"/>
        <v>SITI</v>
      </c>
      <c r="H76" t="s">
        <v>247</v>
      </c>
    </row>
    <row r="77" spans="1:8" ht="21" x14ac:dyDescent="0.35">
      <c r="A77" s="18">
        <v>76</v>
      </c>
      <c r="B77" s="19" t="s">
        <v>163</v>
      </c>
      <c r="C77" s="20" t="s">
        <v>142</v>
      </c>
      <c r="D77" s="4" t="str">
        <f t="shared" si="4"/>
        <v>2017</v>
      </c>
      <c r="E77" s="4" t="str">
        <f t="shared" si="5"/>
        <v>Marketing</v>
      </c>
      <c r="F77" s="4" t="str">
        <f t="shared" si="6"/>
        <v>Pegawai Kontrak</v>
      </c>
      <c r="G77" s="38" t="str">
        <f t="shared" si="7"/>
        <v>SLAMET</v>
      </c>
      <c r="H77" t="s">
        <v>307</v>
      </c>
    </row>
    <row r="78" spans="1:8" ht="21" x14ac:dyDescent="0.35">
      <c r="A78" s="18">
        <v>77</v>
      </c>
      <c r="B78" s="19" t="s">
        <v>164</v>
      </c>
      <c r="C78" s="20" t="s">
        <v>143</v>
      </c>
      <c r="D78" s="4" t="str">
        <f t="shared" si="4"/>
        <v>2018</v>
      </c>
      <c r="E78" s="4" t="str">
        <f t="shared" si="5"/>
        <v>Export Import</v>
      </c>
      <c r="F78" s="4" t="str">
        <f t="shared" si="6"/>
        <v>Pegawai Kontrak</v>
      </c>
      <c r="G78" s="38" t="str">
        <f t="shared" si="7"/>
        <v>SOLIYAH</v>
      </c>
      <c r="H78" t="s">
        <v>308</v>
      </c>
    </row>
    <row r="79" spans="1:8" ht="21" x14ac:dyDescent="0.35">
      <c r="A79" s="22">
        <v>78</v>
      </c>
      <c r="B79" s="19" t="s">
        <v>153</v>
      </c>
      <c r="C79" s="20" t="s">
        <v>144</v>
      </c>
      <c r="D79" s="4" t="str">
        <f t="shared" si="4"/>
        <v>2019</v>
      </c>
      <c r="E79" s="4" t="str">
        <f t="shared" si="5"/>
        <v>Admin</v>
      </c>
      <c r="F79" s="4" t="str">
        <f t="shared" si="6"/>
        <v>Pegawai Kontrak</v>
      </c>
      <c r="G79" s="38" t="str">
        <f t="shared" si="7"/>
        <v>SUN</v>
      </c>
      <c r="H79" t="s">
        <v>309</v>
      </c>
    </row>
    <row r="80" spans="1:8" ht="21" x14ac:dyDescent="0.35">
      <c r="A80" s="22">
        <v>79</v>
      </c>
      <c r="B80" s="19" t="s">
        <v>165</v>
      </c>
      <c r="C80" s="20" t="s">
        <v>145</v>
      </c>
      <c r="D80" s="4" t="str">
        <f t="shared" si="4"/>
        <v>2019</v>
      </c>
      <c r="E80" s="4" t="str">
        <f t="shared" si="5"/>
        <v>Marketing</v>
      </c>
      <c r="F80" s="4" t="str">
        <f t="shared" si="6"/>
        <v>Pegawai Kontrak</v>
      </c>
      <c r="G80" s="38" t="str">
        <f t="shared" si="7"/>
        <v>TEGUH</v>
      </c>
      <c r="H80" t="s">
        <v>310</v>
      </c>
    </row>
    <row r="81" spans="1:8" ht="21" x14ac:dyDescent="0.35">
      <c r="A81" s="18">
        <v>80</v>
      </c>
      <c r="B81" s="19" t="s">
        <v>166</v>
      </c>
      <c r="C81" s="20" t="s">
        <v>146</v>
      </c>
      <c r="D81" s="4" t="str">
        <f t="shared" si="4"/>
        <v>2020</v>
      </c>
      <c r="E81" s="4" t="str">
        <f t="shared" si="5"/>
        <v>HRD</v>
      </c>
      <c r="F81" s="4" t="str">
        <f t="shared" si="6"/>
        <v>Pegawai Kontrak</v>
      </c>
      <c r="G81" s="38" t="str">
        <f t="shared" si="7"/>
        <v>TEXA</v>
      </c>
      <c r="H81" t="s">
        <v>311</v>
      </c>
    </row>
    <row r="82" spans="1:8" ht="21" x14ac:dyDescent="0.35">
      <c r="A82" s="18">
        <v>81</v>
      </c>
      <c r="B82" s="19" t="s">
        <v>158</v>
      </c>
      <c r="C82" s="20" t="s">
        <v>147</v>
      </c>
      <c r="D82" s="4" t="str">
        <f t="shared" si="4"/>
        <v>2021</v>
      </c>
      <c r="E82" s="4" t="str">
        <f t="shared" si="5"/>
        <v>Finance</v>
      </c>
      <c r="F82" s="4" t="str">
        <f t="shared" si="6"/>
        <v>Pegawai Kontrak</v>
      </c>
      <c r="G82" s="38" t="str">
        <f t="shared" si="7"/>
        <v>USWATUN</v>
      </c>
      <c r="H82" t="s">
        <v>312</v>
      </c>
    </row>
    <row r="83" spans="1:8" ht="21" x14ac:dyDescent="0.35">
      <c r="A83" s="22">
        <v>82</v>
      </c>
      <c r="B83" s="19" t="s">
        <v>63</v>
      </c>
      <c r="C83" s="20" t="s">
        <v>148</v>
      </c>
      <c r="D83" s="4" t="str">
        <f t="shared" si="4"/>
        <v>2022</v>
      </c>
      <c r="E83" s="4" t="str">
        <f t="shared" si="5"/>
        <v>Admin</v>
      </c>
      <c r="F83" s="4" t="str">
        <f t="shared" si="6"/>
        <v>Pegawai Kontrak</v>
      </c>
      <c r="G83" s="38" t="str">
        <f t="shared" si="7"/>
        <v>VITRI</v>
      </c>
      <c r="H83" t="s">
        <v>313</v>
      </c>
    </row>
    <row r="84" spans="1:8" ht="21" x14ac:dyDescent="0.35">
      <c r="A84" s="22">
        <v>83</v>
      </c>
      <c r="B84" s="19" t="s">
        <v>178</v>
      </c>
      <c r="C84" s="20" t="s">
        <v>149</v>
      </c>
      <c r="D84" s="4" t="str">
        <f t="shared" si="4"/>
        <v>2022</v>
      </c>
      <c r="E84" s="4" t="str">
        <f t="shared" si="5"/>
        <v>Admin</v>
      </c>
      <c r="F84" s="4" t="str">
        <f t="shared" si="6"/>
        <v>Pegawai Tetap</v>
      </c>
      <c r="G84" s="38" t="str">
        <f t="shared" si="7"/>
        <v>WANDA</v>
      </c>
      <c r="H84" t="s">
        <v>314</v>
      </c>
    </row>
    <row r="85" spans="1:8" ht="21" x14ac:dyDescent="0.35">
      <c r="A85" s="18">
        <v>84</v>
      </c>
      <c r="B85" s="19" t="s">
        <v>65</v>
      </c>
      <c r="C85" s="20" t="s">
        <v>150</v>
      </c>
      <c r="D85" s="4" t="str">
        <f t="shared" si="4"/>
        <v>2022</v>
      </c>
      <c r="E85" s="4" t="str">
        <f t="shared" si="5"/>
        <v>Export Import</v>
      </c>
      <c r="F85" s="4" t="str">
        <f t="shared" si="6"/>
        <v>Pegawai Kontrak</v>
      </c>
      <c r="G85" s="38" t="str">
        <f t="shared" si="7"/>
        <v>WIWIN</v>
      </c>
      <c r="H85" t="s">
        <v>315</v>
      </c>
    </row>
    <row r="86" spans="1:8" ht="21.75" thickBot="1" x14ac:dyDescent="0.4">
      <c r="A86" s="25">
        <v>85</v>
      </c>
      <c r="B86" s="23" t="s">
        <v>64</v>
      </c>
      <c r="C86" s="24" t="s">
        <v>151</v>
      </c>
      <c r="D86" s="4" t="str">
        <f t="shared" si="4"/>
        <v>2022</v>
      </c>
      <c r="E86" s="4" t="str">
        <f t="shared" si="5"/>
        <v>Marketing</v>
      </c>
      <c r="F86" s="4" t="str">
        <f t="shared" si="6"/>
        <v>Pegawai Kontrak</v>
      </c>
      <c r="G86" s="38" t="str">
        <f t="shared" si="7"/>
        <v>YENI</v>
      </c>
      <c r="H86" t="s">
        <v>316</v>
      </c>
    </row>
    <row r="89" spans="1:8" x14ac:dyDescent="0.25">
      <c r="A89" t="s">
        <v>46</v>
      </c>
    </row>
    <row r="90" spans="1:8" x14ac:dyDescent="0.25">
      <c r="B90" t="s">
        <v>47</v>
      </c>
    </row>
    <row r="91" spans="1:8" x14ac:dyDescent="0.25">
      <c r="B91" t="s">
        <v>48</v>
      </c>
    </row>
    <row r="92" spans="1:8" x14ac:dyDescent="0.25">
      <c r="B92" t="s">
        <v>49</v>
      </c>
    </row>
    <row r="93" spans="1:8" x14ac:dyDescent="0.25">
      <c r="B93" t="s">
        <v>50</v>
      </c>
    </row>
    <row r="95" spans="1:8" x14ac:dyDescent="0.25">
      <c r="A95" t="s">
        <v>51</v>
      </c>
      <c r="D95" s="5" t="s">
        <v>207</v>
      </c>
      <c r="E95" s="5" t="s">
        <v>208</v>
      </c>
    </row>
    <row r="96" spans="1:8" x14ac:dyDescent="0.25">
      <c r="B96" t="s">
        <v>52</v>
      </c>
      <c r="D96" s="4" t="s">
        <v>210</v>
      </c>
      <c r="E96" s="21" t="s">
        <v>221</v>
      </c>
    </row>
    <row r="97" spans="1:5" x14ac:dyDescent="0.25">
      <c r="B97" t="s">
        <v>53</v>
      </c>
      <c r="D97" s="4" t="s">
        <v>211</v>
      </c>
      <c r="E97" s="21" t="s">
        <v>222</v>
      </c>
    </row>
    <row r="98" spans="1:5" x14ac:dyDescent="0.25">
      <c r="B98" t="s">
        <v>59</v>
      </c>
      <c r="D98" s="4" t="s">
        <v>212</v>
      </c>
      <c r="E98" s="21" t="s">
        <v>223</v>
      </c>
    </row>
    <row r="99" spans="1:5" x14ac:dyDescent="0.25">
      <c r="B99" t="s">
        <v>60</v>
      </c>
      <c r="D99" s="4" t="s">
        <v>213</v>
      </c>
      <c r="E99" s="21" t="s">
        <v>224</v>
      </c>
    </row>
    <row r="100" spans="1:5" x14ac:dyDescent="0.25">
      <c r="B100" t="s">
        <v>61</v>
      </c>
      <c r="D100" s="4" t="s">
        <v>214</v>
      </c>
      <c r="E100" s="21" t="s">
        <v>225</v>
      </c>
    </row>
    <row r="101" spans="1:5" x14ac:dyDescent="0.25">
      <c r="B101" t="s">
        <v>54</v>
      </c>
      <c r="D101" s="4" t="s">
        <v>215</v>
      </c>
      <c r="E101" s="21" t="s">
        <v>226</v>
      </c>
    </row>
    <row r="103" spans="1:5" x14ac:dyDescent="0.25">
      <c r="A103" t="s">
        <v>55</v>
      </c>
      <c r="D103" s="5" t="s">
        <v>14</v>
      </c>
      <c r="E103" s="5" t="s">
        <v>209</v>
      </c>
    </row>
    <row r="104" spans="1:5" x14ac:dyDescent="0.25">
      <c r="B104" t="s">
        <v>56</v>
      </c>
      <c r="D104" s="37" t="s">
        <v>216</v>
      </c>
      <c r="E104" s="21" t="s">
        <v>227</v>
      </c>
    </row>
    <row r="105" spans="1:5" x14ac:dyDescent="0.25">
      <c r="B105" t="s">
        <v>57</v>
      </c>
      <c r="D105" s="37" t="s">
        <v>217</v>
      </c>
      <c r="E105" s="21" t="s">
        <v>228</v>
      </c>
    </row>
    <row r="106" spans="1:5" x14ac:dyDescent="0.25">
      <c r="B106" t="s">
        <v>58</v>
      </c>
      <c r="D106" s="37" t="s">
        <v>218</v>
      </c>
      <c r="E106" s="21" t="s">
        <v>229</v>
      </c>
    </row>
    <row r="107" spans="1:5" x14ac:dyDescent="0.25">
      <c r="B107" s="26" t="s">
        <v>191</v>
      </c>
      <c r="D107" s="37" t="s">
        <v>219</v>
      </c>
      <c r="E107" s="21" t="s">
        <v>230</v>
      </c>
    </row>
    <row r="108" spans="1:5" x14ac:dyDescent="0.25">
      <c r="B108" s="26" t="s">
        <v>192</v>
      </c>
      <c r="D108" s="37" t="s">
        <v>220</v>
      </c>
      <c r="E108" s="2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Soal 1</vt:lpstr>
      <vt:lpstr>Soal 2</vt:lpstr>
      <vt:lpstr>'Soal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2025-06-12T03:53:28Z</dcterms:modified>
</cp:coreProperties>
</file>