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AL EXCEL\Jawabannya\"/>
    </mc:Choice>
  </mc:AlternateContent>
  <bookViews>
    <workbookView xWindow="-120" yWindow="-120" windowWidth="20730" windowHeight="11160" activeTab="3"/>
  </bookViews>
  <sheets>
    <sheet name="SOAL 1" sheetId="1" r:id="rId1"/>
    <sheet name="SOAL 2" sheetId="2" r:id="rId2"/>
    <sheet name="SOAL 3" sheetId="3" r:id="rId3"/>
    <sheet name="SOAL 4" sheetId="4" r:id="rId4"/>
    <sheet name="SOAL 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G20" i="3"/>
  <c r="H20" i="3"/>
  <c r="I20" i="3"/>
  <c r="J20" i="3"/>
  <c r="K20" i="3"/>
  <c r="L20" i="3"/>
  <c r="G19" i="3"/>
  <c r="H19" i="3"/>
  <c r="I19" i="3"/>
  <c r="J19" i="3"/>
  <c r="K19" i="3"/>
  <c r="L19" i="3"/>
  <c r="G18" i="3"/>
  <c r="H18" i="3"/>
  <c r="I18" i="3"/>
  <c r="J18" i="3"/>
  <c r="K18" i="3"/>
  <c r="L18" i="3"/>
  <c r="G17" i="3"/>
  <c r="H17" i="3"/>
  <c r="I17" i="3"/>
  <c r="J17" i="3"/>
  <c r="K17" i="3"/>
  <c r="L17" i="3"/>
  <c r="F20" i="3"/>
  <c r="F19" i="3"/>
  <c r="F18" i="3"/>
  <c r="F17" i="3"/>
  <c r="L8" i="3"/>
  <c r="L9" i="3"/>
  <c r="L10" i="3"/>
  <c r="L11" i="3"/>
  <c r="L12" i="3"/>
  <c r="L13" i="3"/>
  <c r="L14" i="3"/>
  <c r="L15" i="3"/>
  <c r="L16" i="3"/>
  <c r="L7" i="3"/>
  <c r="K8" i="3"/>
  <c r="K9" i="3"/>
  <c r="K10" i="3"/>
  <c r="K11" i="3"/>
  <c r="K12" i="3"/>
  <c r="K13" i="3"/>
  <c r="K14" i="3"/>
  <c r="K15" i="3"/>
  <c r="K16" i="3"/>
  <c r="K7" i="3"/>
  <c r="J8" i="3"/>
  <c r="J9" i="3"/>
  <c r="J10" i="3"/>
  <c r="J11" i="3"/>
  <c r="J12" i="3"/>
  <c r="J13" i="3"/>
  <c r="J14" i="3"/>
  <c r="J15" i="3"/>
  <c r="J16" i="3"/>
  <c r="J7" i="3"/>
  <c r="I8" i="3"/>
  <c r="I9" i="3"/>
  <c r="I10" i="3"/>
  <c r="I11" i="3"/>
  <c r="I12" i="3"/>
  <c r="I13" i="3"/>
  <c r="I14" i="3"/>
  <c r="I15" i="3"/>
  <c r="I16" i="3"/>
  <c r="I7" i="3"/>
  <c r="H8" i="3"/>
  <c r="H9" i="3"/>
  <c r="H10" i="3"/>
  <c r="H11" i="3"/>
  <c r="H12" i="3"/>
  <c r="H13" i="3"/>
  <c r="H14" i="3"/>
  <c r="H15" i="3"/>
  <c r="H16" i="3"/>
  <c r="H7" i="3"/>
  <c r="G8" i="3"/>
  <c r="G9" i="3"/>
  <c r="G10" i="3"/>
  <c r="G11" i="3"/>
  <c r="G12" i="3"/>
  <c r="G13" i="3"/>
  <c r="G14" i="3"/>
  <c r="G15" i="3"/>
  <c r="G16" i="3"/>
  <c r="G7" i="3"/>
  <c r="F8" i="3"/>
  <c r="F9" i="3"/>
  <c r="F10" i="3"/>
  <c r="F11" i="3"/>
  <c r="F12" i="3"/>
  <c r="F13" i="3"/>
  <c r="F14" i="3"/>
  <c r="F15" i="3"/>
  <c r="F16" i="3"/>
  <c r="F7" i="3"/>
  <c r="E8" i="3"/>
  <c r="E9" i="3"/>
  <c r="E10" i="3"/>
  <c r="E11" i="3"/>
  <c r="E12" i="3"/>
  <c r="E13" i="3"/>
  <c r="E14" i="3"/>
  <c r="E15" i="3"/>
  <c r="E16" i="3"/>
  <c r="E7" i="3"/>
  <c r="F12" i="4"/>
  <c r="F13" i="4"/>
  <c r="F14" i="4"/>
  <c r="F15" i="4"/>
  <c r="F16" i="4"/>
  <c r="F17" i="4"/>
  <c r="F18" i="4"/>
  <c r="F19" i="4"/>
  <c r="F20" i="4"/>
  <c r="F11" i="4"/>
  <c r="E13" i="4"/>
  <c r="E14" i="4"/>
  <c r="E15" i="4" s="1"/>
  <c r="E16" i="4" s="1"/>
  <c r="E17" i="4" s="1"/>
  <c r="E18" i="4" s="1"/>
  <c r="E19" i="4" s="1"/>
  <c r="E20" i="4" s="1"/>
  <c r="E12" i="4"/>
  <c r="E11" i="4"/>
  <c r="D12" i="4"/>
  <c r="D13" i="4"/>
  <c r="D14" i="4"/>
  <c r="D15" i="4"/>
  <c r="D16" i="4"/>
  <c r="D17" i="4"/>
  <c r="D18" i="4"/>
  <c r="D19" i="4"/>
  <c r="D20" i="4"/>
  <c r="G10" i="2"/>
  <c r="G11" i="2"/>
  <c r="G12" i="2"/>
  <c r="G13" i="2"/>
  <c r="G14" i="2"/>
  <c r="G15" i="2"/>
  <c r="G16" i="2"/>
  <c r="G17" i="2"/>
  <c r="G18" i="2"/>
  <c r="G9" i="2"/>
  <c r="F10" i="2"/>
  <c r="F11" i="2"/>
  <c r="F12" i="2"/>
  <c r="F13" i="2"/>
  <c r="F14" i="2"/>
  <c r="F15" i="2"/>
  <c r="F16" i="2"/>
  <c r="F17" i="2"/>
  <c r="F18" i="2"/>
  <c r="F9" i="2"/>
  <c r="E10" i="2"/>
  <c r="E11" i="2"/>
  <c r="E12" i="2"/>
  <c r="E13" i="2"/>
  <c r="E14" i="2"/>
  <c r="E15" i="2"/>
  <c r="E16" i="2"/>
  <c r="E17" i="2"/>
  <c r="E18" i="2"/>
  <c r="E9" i="2"/>
  <c r="J24" i="1"/>
  <c r="J23" i="1"/>
  <c r="J22" i="1"/>
  <c r="J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</calcChain>
</file>

<file path=xl/sharedStrings.xml><?xml version="1.0" encoding="utf-8"?>
<sst xmlns="http://schemas.openxmlformats.org/spreadsheetml/2006/main" count="150" uniqueCount="134">
  <si>
    <t>No.</t>
  </si>
  <si>
    <t>Nama</t>
  </si>
  <si>
    <t>Kode</t>
  </si>
  <si>
    <t>Tanggal Sewa</t>
  </si>
  <si>
    <t>Tanggal Kembali</t>
  </si>
  <si>
    <t>Lama Sewa</t>
  </si>
  <si>
    <t>Jenis Mobil</t>
  </si>
  <si>
    <t>Tarif/Hari</t>
  </si>
  <si>
    <t>Total</t>
  </si>
  <si>
    <t>Andi Permata</t>
  </si>
  <si>
    <t>Budi Chandra</t>
  </si>
  <si>
    <t>Ayuan Maharani</t>
  </si>
  <si>
    <t>Diana Mustikasari</t>
  </si>
  <si>
    <t>Elsy Coenelia</t>
  </si>
  <si>
    <t>Helda Prasasti</t>
  </si>
  <si>
    <t>Fitri Yatul Amalia</t>
  </si>
  <si>
    <t>Zakia Rahma</t>
  </si>
  <si>
    <t>Widya Wulandari</t>
  </si>
  <si>
    <t>Umi Maghfiroh</t>
  </si>
  <si>
    <t>Tri Aulia</t>
  </si>
  <si>
    <t>Shafira</t>
  </si>
  <si>
    <t>Nur Amelia</t>
  </si>
  <si>
    <t>Intania</t>
  </si>
  <si>
    <t>Nabila</t>
  </si>
  <si>
    <t>BAROKAH RENT CAR</t>
  </si>
  <si>
    <t>LAPORAN PENDAPATAN BULAN AGUSTUS 2023</t>
  </si>
  <si>
    <t>Jl. Sudirman, No. 45, Jakarta</t>
  </si>
  <si>
    <t>JUMLAH PENDAPATAN</t>
  </si>
  <si>
    <t>PENDAPATAN TERTINGGI</t>
  </si>
  <si>
    <t>PENDAPATAN TERENDAH</t>
  </si>
  <si>
    <t>PENDATAPAN RATA-RATA</t>
  </si>
  <si>
    <t>Keterangan:</t>
  </si>
  <si>
    <t>Petunjuk Pengerjaan:</t>
  </si>
  <si>
    <t>1.</t>
  </si>
  <si>
    <t>Lama Sewa = Tanggal Kembali - Tanggal Sewa</t>
  </si>
  <si>
    <t>Jenis Mobil dan Tarif/Hari di isi dengan Fungsi VLOOKUP</t>
  </si>
  <si>
    <t>2.</t>
  </si>
  <si>
    <t>KODE</t>
  </si>
  <si>
    <t>JENIS MOBIL</t>
  </si>
  <si>
    <t>TARIF/HARI</t>
  </si>
  <si>
    <t>HAICE</t>
  </si>
  <si>
    <t>INNOVA</t>
  </si>
  <si>
    <t>AVANZA</t>
  </si>
  <si>
    <t>3.</t>
  </si>
  <si>
    <t>Total = Lama Sewa x Tarif/Hari</t>
  </si>
  <si>
    <t>Nama Penyewa</t>
  </si>
  <si>
    <t>Lama Kursus</t>
  </si>
  <si>
    <t>Total Biaya</t>
  </si>
  <si>
    <t>Uang Muka</t>
  </si>
  <si>
    <t>Sisa Pembayaran</t>
  </si>
  <si>
    <t>DAFTAR HASIL KURSUS MENGEMUDI "LANCAR"</t>
  </si>
  <si>
    <t>BULAN AGUSTUS 2023</t>
  </si>
  <si>
    <t>Nina</t>
  </si>
  <si>
    <t>Susi</t>
  </si>
  <si>
    <t>Aryani</t>
  </si>
  <si>
    <t>Ahmadi</t>
  </si>
  <si>
    <t>Norman</t>
  </si>
  <si>
    <t>Aditya</t>
  </si>
  <si>
    <t>Reni</t>
  </si>
  <si>
    <t>Mawar</t>
  </si>
  <si>
    <t>Melati</t>
  </si>
  <si>
    <t>Sinta</t>
  </si>
  <si>
    <t>Petunjuk Menyelesaikan Soal</t>
  </si>
  <si>
    <t>LAPORAN PENDAPATAN KARYAWAN PEMASARAN</t>
  </si>
  <si>
    <t>No. Induk</t>
  </si>
  <si>
    <t>Masa Kerja</t>
  </si>
  <si>
    <t>Gaji Pokok</t>
  </si>
  <si>
    <t>Tunjangan Jabatan</t>
  </si>
  <si>
    <t>Tunjangan Keluarga</t>
  </si>
  <si>
    <t>Tunjangan Kesehatan</t>
  </si>
  <si>
    <t>Tunjangan Masa Kerja</t>
  </si>
  <si>
    <t>Pendapatan Kotor</t>
  </si>
  <si>
    <t>Potongan Pajak</t>
  </si>
  <si>
    <t>Pendapatan Bersih</t>
  </si>
  <si>
    <t>Rata-Rata</t>
  </si>
  <si>
    <t>Nilai Tertinggi</t>
  </si>
  <si>
    <t>Nilai Terendah</t>
  </si>
  <si>
    <t>Gaji Pokok di isi dengan fungsi logika:</t>
  </si>
  <si>
    <t>a. Jika masa kerja kurang dari 5, maka Gaji Pokoknya Rp. 3.000.000</t>
  </si>
  <si>
    <t>b. Jika masa kerja lebih atau sama dengan 5, maka Gaji Pokoknya Rp. 5.000.000</t>
  </si>
  <si>
    <t>Tunjangan Jabatan = 15% dari Gaji Pokok</t>
  </si>
  <si>
    <t>Tunjangan Keluarga = 5% dari Gaji Pokok</t>
  </si>
  <si>
    <t>4.</t>
  </si>
  <si>
    <t>Tunjangan Kesehatan = 3% dari Gaji Pokok</t>
  </si>
  <si>
    <t>5.</t>
  </si>
  <si>
    <t>Tunjangan Masa Kerja = 20% dari Gaji Pokok</t>
  </si>
  <si>
    <t>6.</t>
  </si>
  <si>
    <t>Pendapatan Kotor = Gaji Pokok ditambah dengan Seluruh Tunjangan</t>
  </si>
  <si>
    <t>7.</t>
  </si>
  <si>
    <t>8.</t>
  </si>
  <si>
    <t>Pendapatan Bersih = Pendapatan Kotor - Potongan Pajak</t>
  </si>
  <si>
    <t>PENYUSUTAN AKTIVA TETAP</t>
  </si>
  <si>
    <t>METODE GARIS LURUS</t>
  </si>
  <si>
    <t>SLN (STRAIGHT LINE METHOD)</t>
  </si>
  <si>
    <t>Harga Perolehan Mobil</t>
  </si>
  <si>
    <t>Umur Ekonomis</t>
  </si>
  <si>
    <t>Nilai Sisa</t>
  </si>
  <si>
    <t>Tahun</t>
  </si>
  <si>
    <t>Penyusutan</t>
  </si>
  <si>
    <t>Akumulasi Penyusutan</t>
  </si>
  <si>
    <t>Diminta:</t>
  </si>
  <si>
    <t>Mencari Penyusutan Aktiva Tetap</t>
  </si>
  <si>
    <t>Lengkapi Tabel Seluruhnya</t>
  </si>
  <si>
    <t>PT. MAJU TERUS</t>
  </si>
  <si>
    <t>Jl. Morena, No. 25, Jakarta</t>
  </si>
  <si>
    <t>Surya</t>
  </si>
  <si>
    <t>Sasmita</t>
  </si>
  <si>
    <t>Siska</t>
  </si>
  <si>
    <t>Mario</t>
  </si>
  <si>
    <t>Tarman</t>
  </si>
  <si>
    <t>Nardi</t>
  </si>
  <si>
    <t>Husain</t>
  </si>
  <si>
    <t>Arif</t>
  </si>
  <si>
    <t>Hasan</t>
  </si>
  <si>
    <t>DAFTAR PENJUALAN MOBIL</t>
  </si>
  <si>
    <t>PT. SURYA UTAMA</t>
  </si>
  <si>
    <t>Bulan Januari - Juni 2023</t>
  </si>
  <si>
    <t>Jakarta</t>
  </si>
  <si>
    <t>Bandung</t>
  </si>
  <si>
    <t>Surabaya</t>
  </si>
  <si>
    <t>Malang</t>
  </si>
  <si>
    <t>WR-V</t>
  </si>
  <si>
    <t>HR-V</t>
  </si>
  <si>
    <t>BRIO</t>
  </si>
  <si>
    <t>CIVIC</t>
  </si>
  <si>
    <t>CR-V</t>
  </si>
  <si>
    <r>
      <rPr>
        <b/>
        <sz val="11"/>
        <color theme="1"/>
        <rFont val="Arial"/>
        <family val="2"/>
      </rPr>
      <t>Total Biaya =</t>
    </r>
    <r>
      <rPr>
        <sz val="11"/>
        <color theme="1"/>
        <rFont val="Arial"/>
        <family val="2"/>
      </rPr>
      <t xml:space="preserve"> Lama Kursus * Tarif Kursus/Hari</t>
    </r>
  </si>
  <si>
    <r>
      <rPr>
        <b/>
        <sz val="11"/>
        <color theme="1"/>
        <rFont val="Arial"/>
        <family val="2"/>
      </rPr>
      <t>Uang Muka =</t>
    </r>
    <r>
      <rPr>
        <sz val="11"/>
        <color theme="1"/>
        <rFont val="Arial"/>
        <family val="2"/>
      </rPr>
      <t xml:space="preserve"> Total Biaya * Prosentase Uang Muka</t>
    </r>
  </si>
  <si>
    <r>
      <rPr>
        <b/>
        <sz val="11"/>
        <color theme="1"/>
        <rFont val="Arial"/>
        <family val="2"/>
      </rPr>
      <t>Sisa Pembayaran =</t>
    </r>
    <r>
      <rPr>
        <sz val="11"/>
        <color theme="1"/>
        <rFont val="Arial"/>
        <family val="2"/>
      </rPr>
      <t xml:space="preserve"> Total Biaya - Uang Muka</t>
    </r>
  </si>
  <si>
    <t xml:space="preserve">Tarif Kursus/Hari </t>
  </si>
  <si>
    <t xml:space="preserve">Uang Muka </t>
  </si>
  <si>
    <t>Potongan Pajak = 5% dari Pendapatan Kotor</t>
  </si>
  <si>
    <t>Sunarwan</t>
  </si>
  <si>
    <t>Dari data diatas buatlah grafik bentuk: Colum-3D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</si>
</sst>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_-[$Rp-421]* #,##0_-;\-[$Rp-421]* #,##0_-;_-[$Rp-421]* &quot;-&quot;??_-;_-@_-"/>
  </numFmts>
  <fonts count="1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0" borderId="14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indent="1"/>
    </xf>
    <xf numFmtId="0" fontId="6" fillId="0" borderId="13" xfId="0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 indent="1"/>
    </xf>
    <xf numFmtId="0" fontId="6" fillId="0" borderId="14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left" vertical="center" indent="1"/>
    </xf>
    <xf numFmtId="0" fontId="6" fillId="6" borderId="14" xfId="0" applyFont="1" applyFill="1" applyBorder="1" applyAlignment="1">
      <alignment horizontal="center" vertical="center"/>
    </xf>
    <xf numFmtId="164" fontId="6" fillId="6" borderId="1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left" vertical="center" indent="1"/>
    </xf>
    <xf numFmtId="0" fontId="6" fillId="6" borderId="15" xfId="0" applyFont="1" applyFill="1" applyBorder="1" applyAlignment="1">
      <alignment horizontal="center" vertical="center"/>
    </xf>
    <xf numFmtId="164" fontId="6" fillId="6" borderId="15" xfId="0" applyNumberFormat="1" applyFont="1" applyFill="1" applyBorder="1" applyAlignment="1">
      <alignment horizontal="center" vertical="center"/>
    </xf>
    <xf numFmtId="164" fontId="6" fillId="7" borderId="14" xfId="0" applyNumberFormat="1" applyFont="1" applyFill="1" applyBorder="1" applyAlignment="1">
      <alignment horizontal="center" vertical="center"/>
    </xf>
    <xf numFmtId="164" fontId="6" fillId="7" borderId="15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32" xfId="0" applyFont="1" applyBorder="1" applyAlignment="1">
      <alignment horizontal="left" vertical="center" indent="1"/>
    </xf>
    <xf numFmtId="0" fontId="3" fillId="0" borderId="3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165" fontId="9" fillId="8" borderId="0" xfId="0" applyNumberFormat="1" applyFont="1" applyFill="1" applyAlignment="1">
      <alignment vertical="center"/>
    </xf>
    <xf numFmtId="9" fontId="9" fillId="8" borderId="0" xfId="0" applyNumberFormat="1" applyFont="1" applyFill="1" applyAlignment="1">
      <alignment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vertical="center"/>
    </xf>
    <xf numFmtId="165" fontId="4" fillId="0" borderId="1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vertical="center"/>
    </xf>
    <xf numFmtId="165" fontId="4" fillId="0" borderId="3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165" fontId="3" fillId="0" borderId="11" xfId="0" applyNumberFormat="1" applyFont="1" applyBorder="1" applyAlignment="1">
      <alignment vertical="center"/>
    </xf>
    <xf numFmtId="49" fontId="3" fillId="0" borderId="0" xfId="0" applyNumberFormat="1" applyFont="1" applyAlignment="1">
      <alignment horizontal="right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9" borderId="14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65" fontId="3" fillId="0" borderId="14" xfId="0" quotePrefix="1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65" fontId="7" fillId="0" borderId="16" xfId="0" applyNumberFormat="1" applyFont="1" applyBorder="1" applyAlignment="1">
      <alignment vertical="center"/>
    </xf>
    <xf numFmtId="165" fontId="7" fillId="0" borderId="1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Grafik Penjualan Mobil</a:t>
            </a:r>
            <a:br>
              <a:rPr lang="en-US" sz="1300"/>
            </a:br>
            <a:r>
              <a:rPr lang="en-US" sz="1300"/>
              <a:t>Januari - Juni 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'SOAL 5'!$D$6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'SOAL 5'!$C$7:$C$11</c:f>
              <c:strCache>
                <c:ptCount val="5"/>
                <c:pt idx="0">
                  <c:v>WR-V</c:v>
                </c:pt>
                <c:pt idx="1">
                  <c:v>HR-V</c:v>
                </c:pt>
                <c:pt idx="2">
                  <c:v>BRIO</c:v>
                </c:pt>
                <c:pt idx="3">
                  <c:v>CIVIC</c:v>
                </c:pt>
                <c:pt idx="4">
                  <c:v>CR-V</c:v>
                </c:pt>
              </c:strCache>
            </c:strRef>
          </c:cat>
          <c:val>
            <c:numRef>
              <c:f>'SOAL 5'!$D$7:$D$11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28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'SOAL 5'!$E$6</c:f>
              <c:strCache>
                <c:ptCount val="1"/>
                <c:pt idx="0">
                  <c:v>Bandung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'SOAL 5'!$C$7:$C$11</c:f>
              <c:strCache>
                <c:ptCount val="5"/>
                <c:pt idx="0">
                  <c:v>WR-V</c:v>
                </c:pt>
                <c:pt idx="1">
                  <c:v>HR-V</c:v>
                </c:pt>
                <c:pt idx="2">
                  <c:v>BRIO</c:v>
                </c:pt>
                <c:pt idx="3">
                  <c:v>CIVIC</c:v>
                </c:pt>
                <c:pt idx="4">
                  <c:v>CR-V</c:v>
                </c:pt>
              </c:strCache>
            </c:strRef>
          </c:cat>
          <c:val>
            <c:numRef>
              <c:f>'SOAL 5'!$E$7:$E$11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8</c:v>
                </c:pt>
                <c:pt idx="4">
                  <c:v>24</c:v>
                </c:pt>
              </c:numCache>
            </c:numRef>
          </c:val>
        </c:ser>
        <c:ser>
          <c:idx val="2"/>
          <c:order val="2"/>
          <c:tx>
            <c:strRef>
              <c:f>'SOAL 5'!$F$6</c:f>
              <c:strCache>
                <c:ptCount val="1"/>
                <c:pt idx="0">
                  <c:v>Surabaya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'SOAL 5'!$C$7:$C$11</c:f>
              <c:strCache>
                <c:ptCount val="5"/>
                <c:pt idx="0">
                  <c:v>WR-V</c:v>
                </c:pt>
                <c:pt idx="1">
                  <c:v>HR-V</c:v>
                </c:pt>
                <c:pt idx="2">
                  <c:v>BRIO</c:v>
                </c:pt>
                <c:pt idx="3">
                  <c:v>CIVIC</c:v>
                </c:pt>
                <c:pt idx="4">
                  <c:v>CR-V</c:v>
                </c:pt>
              </c:strCache>
            </c:strRef>
          </c:cat>
          <c:val>
            <c:numRef>
              <c:f>'SOAL 5'!$F$7:$F$11</c:f>
              <c:numCache>
                <c:formatCode>General</c:formatCode>
                <c:ptCount val="5"/>
                <c:pt idx="0">
                  <c:v>25</c:v>
                </c:pt>
                <c:pt idx="1">
                  <c:v>24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</c:ser>
        <c:ser>
          <c:idx val="3"/>
          <c:order val="3"/>
          <c:tx>
            <c:strRef>
              <c:f>'SOAL 5'!$G$6</c:f>
              <c:strCache>
                <c:ptCount val="1"/>
                <c:pt idx="0">
                  <c:v>Malang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'SOAL 5'!$C$7:$C$11</c:f>
              <c:strCache>
                <c:ptCount val="5"/>
                <c:pt idx="0">
                  <c:v>WR-V</c:v>
                </c:pt>
                <c:pt idx="1">
                  <c:v>HR-V</c:v>
                </c:pt>
                <c:pt idx="2">
                  <c:v>BRIO</c:v>
                </c:pt>
                <c:pt idx="3">
                  <c:v>CIVIC</c:v>
                </c:pt>
                <c:pt idx="4">
                  <c:v>CR-V</c:v>
                </c:pt>
              </c:strCache>
            </c:strRef>
          </c:cat>
          <c:val>
            <c:numRef>
              <c:f>'SOAL 5'!$G$7:$G$11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74106368"/>
        <c:axId val="-374109088"/>
        <c:axId val="0"/>
      </c:bar3DChart>
      <c:catAx>
        <c:axId val="-3741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4109088"/>
        <c:crosses val="autoZero"/>
        <c:auto val="1"/>
        <c:lblAlgn val="ctr"/>
        <c:lblOffset val="100"/>
        <c:noMultiLvlLbl val="0"/>
      </c:catAx>
      <c:valAx>
        <c:axId val="-3741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41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484197</xdr:colOff>
      <xdr:row>22</xdr:row>
      <xdr:rowOff>103197</xdr:rowOff>
    </xdr:from>
    <xdr:to>
      <xdr:col>11</xdr:col>
      <xdr:colOff>103187</xdr:colOff>
      <xdr:row>25</xdr:row>
      <xdr:rowOff>182562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B105351-4D1A-FDA9-BB9D-666DEEE50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8947" y="5087947"/>
          <a:ext cx="650865" cy="6508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11946</xdr:colOff>
      <xdr:row>14</xdr:row>
      <xdr:rowOff>63334</xdr:rowOff>
    </xdr:from>
    <xdr:to>
      <xdr:col>7</xdr:col>
      <xdr:colOff>450244</xdr:colOff>
      <xdr:row>29</xdr:row>
      <xdr:rowOff>97882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36"/>
  <sheetViews>
    <sheetView topLeftCell="A7" zoomScale="90" zoomScaleNormal="90" workbookViewId="0">
      <selection activeCell="G27" sqref="G27"/>
    </sheetView>
  </sheetViews>
  <sheetFormatPr defaultColWidth="8.85546875" defaultRowHeight="15" x14ac:dyDescent="0.25"/>
  <cols>
    <col min="1" max="1" width="3.28515625" style="12" customWidth="1"/>
    <col min="2" max="2" width="4.140625" style="12" customWidth="1"/>
    <col min="3" max="3" width="21.85546875" style="12" customWidth="1"/>
    <col min="4" max="4" width="8.5703125" style="12" customWidth="1"/>
    <col min="5" max="5" width="17.42578125" style="12" customWidth="1"/>
    <col min="6" max="6" width="20.140625" style="12" customWidth="1"/>
    <col min="7" max="7" width="14.85546875" style="12" customWidth="1"/>
    <col min="8" max="8" width="14.7109375" style="12" customWidth="1"/>
    <col min="9" max="9" width="18.42578125" style="12" customWidth="1"/>
    <col min="10" max="10" width="23.42578125" style="12" customWidth="1"/>
    <col min="11" max="16384" width="8.85546875" style="12"/>
  </cols>
  <sheetData>
    <row r="1" spans="2:10" ht="16.5" thickTop="1" x14ac:dyDescent="0.25">
      <c r="B1" s="86" t="s">
        <v>24</v>
      </c>
      <c r="C1" s="87"/>
      <c r="D1" s="87"/>
      <c r="E1" s="87"/>
      <c r="F1" s="87"/>
      <c r="G1" s="87"/>
      <c r="H1" s="87"/>
      <c r="I1" s="87"/>
      <c r="J1" s="88"/>
    </row>
    <row r="2" spans="2:10" ht="15.75" x14ac:dyDescent="0.25">
      <c r="B2" s="89" t="s">
        <v>25</v>
      </c>
      <c r="C2" s="90"/>
      <c r="D2" s="90"/>
      <c r="E2" s="90"/>
      <c r="F2" s="90"/>
      <c r="G2" s="90"/>
      <c r="H2" s="90"/>
      <c r="I2" s="90"/>
      <c r="J2" s="91"/>
    </row>
    <row r="3" spans="2:10" ht="16.5" thickBot="1" x14ac:dyDescent="0.3">
      <c r="B3" s="92" t="s">
        <v>26</v>
      </c>
      <c r="C3" s="93"/>
      <c r="D3" s="93"/>
      <c r="E3" s="93"/>
      <c r="F3" s="93"/>
      <c r="G3" s="93"/>
      <c r="H3" s="93"/>
      <c r="I3" s="93"/>
      <c r="J3" s="94"/>
    </row>
    <row r="4" spans="2:10" ht="16.5" thickTop="1" thickBot="1" x14ac:dyDescent="0.3"/>
    <row r="5" spans="2:10" ht="18.600000000000001" customHeight="1" thickBot="1" x14ac:dyDescent="0.3">
      <c r="B5" s="13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40" t="s">
        <v>5</v>
      </c>
      <c r="H5" s="40" t="s">
        <v>6</v>
      </c>
      <c r="I5" s="40" t="s">
        <v>7</v>
      </c>
      <c r="J5" s="41" t="s">
        <v>8</v>
      </c>
    </row>
    <row r="6" spans="2:10" ht="17.25" customHeight="1" x14ac:dyDescent="0.25">
      <c r="B6" s="15">
        <v>1</v>
      </c>
      <c r="C6" s="16" t="s">
        <v>9</v>
      </c>
      <c r="D6" s="17">
        <v>2</v>
      </c>
      <c r="E6" s="18">
        <v>45145</v>
      </c>
      <c r="F6" s="18">
        <v>45156</v>
      </c>
      <c r="G6" s="21">
        <f>F6-E6</f>
        <v>11</v>
      </c>
      <c r="H6" s="21" t="str">
        <f>VLOOKUP(D6,$D$30:$F$32,2)</f>
        <v>INNOVA</v>
      </c>
      <c r="I6" s="23">
        <f>VLOOKUP(D6,$D$30:$F$32,3)</f>
        <v>950000</v>
      </c>
      <c r="J6" s="23">
        <f>I6*G6</f>
        <v>10450000</v>
      </c>
    </row>
    <row r="7" spans="2:10" ht="17.25" customHeight="1" x14ac:dyDescent="0.25">
      <c r="B7" s="19">
        <v>2</v>
      </c>
      <c r="C7" s="20" t="s">
        <v>10</v>
      </c>
      <c r="D7" s="21">
        <v>3</v>
      </c>
      <c r="E7" s="22">
        <v>45143</v>
      </c>
      <c r="F7" s="22">
        <v>45147</v>
      </c>
      <c r="G7" s="21">
        <f t="shared" ref="G7:G20" si="0">F7-E7</f>
        <v>4</v>
      </c>
      <c r="H7" s="21" t="str">
        <f t="shared" ref="H7:H20" si="1">VLOOKUP(D7,$D$30:$F$32,2)</f>
        <v>AVANZA</v>
      </c>
      <c r="I7" s="23">
        <f t="shared" ref="I7:I20" si="2">VLOOKUP(D7,$D$30:$F$32,3)</f>
        <v>700000</v>
      </c>
      <c r="J7" s="23">
        <f t="shared" ref="J7:J20" si="3">I7*G7</f>
        <v>2800000</v>
      </c>
    </row>
    <row r="8" spans="2:10" ht="17.25" customHeight="1" x14ac:dyDescent="0.25">
      <c r="B8" s="19">
        <v>3</v>
      </c>
      <c r="C8" s="20" t="s">
        <v>11</v>
      </c>
      <c r="D8" s="21">
        <v>3</v>
      </c>
      <c r="E8" s="22">
        <v>45139</v>
      </c>
      <c r="F8" s="22">
        <v>45143</v>
      </c>
      <c r="G8" s="21">
        <f t="shared" si="0"/>
        <v>4</v>
      </c>
      <c r="H8" s="21" t="str">
        <f t="shared" si="1"/>
        <v>AVANZA</v>
      </c>
      <c r="I8" s="23">
        <f t="shared" si="2"/>
        <v>700000</v>
      </c>
      <c r="J8" s="23">
        <f t="shared" si="3"/>
        <v>2800000</v>
      </c>
    </row>
    <row r="9" spans="2:10" s="29" customFormat="1" ht="17.25" customHeight="1" x14ac:dyDescent="0.25">
      <c r="B9" s="30">
        <v>4</v>
      </c>
      <c r="C9" s="31" t="s">
        <v>12</v>
      </c>
      <c r="D9" s="32">
        <v>2</v>
      </c>
      <c r="E9" s="33">
        <v>45142</v>
      </c>
      <c r="F9" s="38">
        <v>45145</v>
      </c>
      <c r="G9" s="21">
        <f t="shared" si="0"/>
        <v>3</v>
      </c>
      <c r="H9" s="21" t="str">
        <f t="shared" si="1"/>
        <v>INNOVA</v>
      </c>
      <c r="I9" s="23">
        <f t="shared" si="2"/>
        <v>950000</v>
      </c>
      <c r="J9" s="23">
        <f t="shared" si="3"/>
        <v>2850000</v>
      </c>
    </row>
    <row r="10" spans="2:10" ht="17.25" customHeight="1" x14ac:dyDescent="0.25">
      <c r="B10" s="19">
        <v>5</v>
      </c>
      <c r="C10" s="20" t="s">
        <v>13</v>
      </c>
      <c r="D10" s="21">
        <v>3</v>
      </c>
      <c r="E10" s="22">
        <v>45143</v>
      </c>
      <c r="F10" s="22">
        <v>45146</v>
      </c>
      <c r="G10" s="21">
        <f t="shared" si="0"/>
        <v>3</v>
      </c>
      <c r="H10" s="21" t="str">
        <f t="shared" si="1"/>
        <v>AVANZA</v>
      </c>
      <c r="I10" s="23">
        <f t="shared" si="2"/>
        <v>700000</v>
      </c>
      <c r="J10" s="23">
        <f t="shared" si="3"/>
        <v>2100000</v>
      </c>
    </row>
    <row r="11" spans="2:10" ht="17.25" customHeight="1" x14ac:dyDescent="0.25">
      <c r="B11" s="19">
        <v>6</v>
      </c>
      <c r="C11" s="20" t="s">
        <v>14</v>
      </c>
      <c r="D11" s="21">
        <v>3</v>
      </c>
      <c r="E11" s="22">
        <v>45145</v>
      </c>
      <c r="F11" s="22">
        <v>45146</v>
      </c>
      <c r="G11" s="21">
        <f t="shared" si="0"/>
        <v>1</v>
      </c>
      <c r="H11" s="21" t="str">
        <f t="shared" si="1"/>
        <v>AVANZA</v>
      </c>
      <c r="I11" s="23">
        <f t="shared" si="2"/>
        <v>700000</v>
      </c>
      <c r="J11" s="23">
        <f t="shared" si="3"/>
        <v>700000</v>
      </c>
    </row>
    <row r="12" spans="2:10" ht="17.25" customHeight="1" x14ac:dyDescent="0.25">
      <c r="B12" s="19">
        <v>7</v>
      </c>
      <c r="C12" s="20" t="s">
        <v>15</v>
      </c>
      <c r="D12" s="21">
        <v>1</v>
      </c>
      <c r="E12" s="22">
        <v>45142</v>
      </c>
      <c r="F12" s="22">
        <v>45152</v>
      </c>
      <c r="G12" s="21">
        <f t="shared" si="0"/>
        <v>10</v>
      </c>
      <c r="H12" s="21" t="str">
        <f t="shared" si="1"/>
        <v>HAICE</v>
      </c>
      <c r="I12" s="23">
        <f t="shared" si="2"/>
        <v>1600000</v>
      </c>
      <c r="J12" s="23">
        <f t="shared" si="3"/>
        <v>16000000</v>
      </c>
    </row>
    <row r="13" spans="2:10" ht="17.25" customHeight="1" x14ac:dyDescent="0.25">
      <c r="B13" s="19">
        <v>8</v>
      </c>
      <c r="C13" s="20" t="s">
        <v>22</v>
      </c>
      <c r="D13" s="21">
        <v>2</v>
      </c>
      <c r="E13" s="22">
        <v>45142</v>
      </c>
      <c r="F13" s="22">
        <v>45162</v>
      </c>
      <c r="G13" s="21">
        <f t="shared" si="0"/>
        <v>20</v>
      </c>
      <c r="H13" s="21" t="str">
        <f t="shared" si="1"/>
        <v>INNOVA</v>
      </c>
      <c r="I13" s="23">
        <f t="shared" si="2"/>
        <v>950000</v>
      </c>
      <c r="J13" s="23">
        <f t="shared" si="3"/>
        <v>19000000</v>
      </c>
    </row>
    <row r="14" spans="2:10" ht="17.25" customHeight="1" x14ac:dyDescent="0.25">
      <c r="B14" s="19">
        <v>9</v>
      </c>
      <c r="C14" s="20" t="s">
        <v>23</v>
      </c>
      <c r="D14" s="21">
        <v>1</v>
      </c>
      <c r="E14" s="22">
        <v>45139</v>
      </c>
      <c r="F14" s="22">
        <v>45144</v>
      </c>
      <c r="G14" s="21">
        <f t="shared" si="0"/>
        <v>5</v>
      </c>
      <c r="H14" s="21" t="str">
        <f t="shared" si="1"/>
        <v>HAICE</v>
      </c>
      <c r="I14" s="23">
        <f t="shared" si="2"/>
        <v>1600000</v>
      </c>
      <c r="J14" s="23">
        <f t="shared" si="3"/>
        <v>8000000</v>
      </c>
    </row>
    <row r="15" spans="2:10" ht="17.25" customHeight="1" x14ac:dyDescent="0.25">
      <c r="B15" s="19">
        <v>10</v>
      </c>
      <c r="C15" s="20" t="s">
        <v>21</v>
      </c>
      <c r="D15" s="21">
        <v>1</v>
      </c>
      <c r="E15" s="22">
        <v>45140</v>
      </c>
      <c r="F15" s="22">
        <v>45150</v>
      </c>
      <c r="G15" s="21">
        <f t="shared" si="0"/>
        <v>10</v>
      </c>
      <c r="H15" s="21" t="str">
        <f t="shared" si="1"/>
        <v>HAICE</v>
      </c>
      <c r="I15" s="23">
        <f t="shared" si="2"/>
        <v>1600000</v>
      </c>
      <c r="J15" s="23">
        <f t="shared" si="3"/>
        <v>16000000</v>
      </c>
    </row>
    <row r="16" spans="2:10" ht="17.25" customHeight="1" x14ac:dyDescent="0.25">
      <c r="B16" s="19">
        <v>11</v>
      </c>
      <c r="C16" s="20" t="s">
        <v>20</v>
      </c>
      <c r="D16" s="21">
        <v>3</v>
      </c>
      <c r="E16" s="22">
        <v>45142</v>
      </c>
      <c r="F16" s="22">
        <v>45147</v>
      </c>
      <c r="G16" s="21">
        <f t="shared" si="0"/>
        <v>5</v>
      </c>
      <c r="H16" s="21" t="str">
        <f t="shared" si="1"/>
        <v>AVANZA</v>
      </c>
      <c r="I16" s="23">
        <f t="shared" si="2"/>
        <v>700000</v>
      </c>
      <c r="J16" s="23">
        <f t="shared" si="3"/>
        <v>3500000</v>
      </c>
    </row>
    <row r="17" spans="2:10" ht="17.25" customHeight="1" x14ac:dyDescent="0.25">
      <c r="B17" s="19">
        <v>12</v>
      </c>
      <c r="C17" s="20" t="s">
        <v>19</v>
      </c>
      <c r="D17" s="21">
        <v>3</v>
      </c>
      <c r="E17" s="22">
        <v>45140</v>
      </c>
      <c r="F17" s="22">
        <v>45160</v>
      </c>
      <c r="G17" s="21">
        <f t="shared" si="0"/>
        <v>20</v>
      </c>
      <c r="H17" s="21" t="str">
        <f t="shared" si="1"/>
        <v>AVANZA</v>
      </c>
      <c r="I17" s="23">
        <f t="shared" si="2"/>
        <v>700000</v>
      </c>
      <c r="J17" s="23">
        <f t="shared" si="3"/>
        <v>14000000</v>
      </c>
    </row>
    <row r="18" spans="2:10" s="29" customFormat="1" ht="17.25" customHeight="1" x14ac:dyDescent="0.25">
      <c r="B18" s="30">
        <v>13</v>
      </c>
      <c r="C18" s="31" t="s">
        <v>18</v>
      </c>
      <c r="D18" s="32">
        <v>1</v>
      </c>
      <c r="E18" s="33">
        <v>45145</v>
      </c>
      <c r="F18" s="38">
        <v>45146</v>
      </c>
      <c r="G18" s="21">
        <f t="shared" si="0"/>
        <v>1</v>
      </c>
      <c r="H18" s="21" t="str">
        <f t="shared" si="1"/>
        <v>HAICE</v>
      </c>
      <c r="I18" s="23">
        <f t="shared" si="2"/>
        <v>1600000</v>
      </c>
      <c r="J18" s="23">
        <f t="shared" si="3"/>
        <v>1600000</v>
      </c>
    </row>
    <row r="19" spans="2:10" ht="17.25" customHeight="1" x14ac:dyDescent="0.25">
      <c r="B19" s="19">
        <v>14</v>
      </c>
      <c r="C19" s="20" t="s">
        <v>17</v>
      </c>
      <c r="D19" s="21">
        <v>3</v>
      </c>
      <c r="E19" s="22">
        <v>45140</v>
      </c>
      <c r="F19" s="22">
        <v>45142</v>
      </c>
      <c r="G19" s="21">
        <f t="shared" si="0"/>
        <v>2</v>
      </c>
      <c r="H19" s="21" t="str">
        <f t="shared" si="1"/>
        <v>AVANZA</v>
      </c>
      <c r="I19" s="23">
        <f t="shared" si="2"/>
        <v>700000</v>
      </c>
      <c r="J19" s="23">
        <f t="shared" si="3"/>
        <v>1400000</v>
      </c>
    </row>
    <row r="20" spans="2:10" s="29" customFormat="1" ht="17.25" customHeight="1" x14ac:dyDescent="0.25">
      <c r="B20" s="34">
        <v>15</v>
      </c>
      <c r="C20" s="35" t="s">
        <v>16</v>
      </c>
      <c r="D20" s="36">
        <v>2</v>
      </c>
      <c r="E20" s="37">
        <v>45140</v>
      </c>
      <c r="F20" s="39">
        <v>45142</v>
      </c>
      <c r="G20" s="21">
        <f t="shared" si="0"/>
        <v>2</v>
      </c>
      <c r="H20" s="21" t="str">
        <f t="shared" si="1"/>
        <v>INNOVA</v>
      </c>
      <c r="I20" s="23">
        <f t="shared" si="2"/>
        <v>950000</v>
      </c>
      <c r="J20" s="23">
        <f t="shared" si="3"/>
        <v>1900000</v>
      </c>
    </row>
    <row r="21" spans="2:10" ht="16.149999999999999" customHeight="1" x14ac:dyDescent="0.25">
      <c r="B21" s="95" t="s">
        <v>27</v>
      </c>
      <c r="C21" s="96"/>
      <c r="D21" s="96"/>
      <c r="E21" s="96"/>
      <c r="F21" s="96"/>
      <c r="G21" s="96"/>
      <c r="H21" s="96"/>
      <c r="I21" s="97"/>
      <c r="J21" s="120">
        <f>SUM(J6:J20)</f>
        <v>103100000</v>
      </c>
    </row>
    <row r="22" spans="2:10" ht="16.149999999999999" customHeight="1" x14ac:dyDescent="0.25">
      <c r="B22" s="95" t="s">
        <v>28</v>
      </c>
      <c r="C22" s="96"/>
      <c r="D22" s="96"/>
      <c r="E22" s="96"/>
      <c r="F22" s="96"/>
      <c r="G22" s="96"/>
      <c r="H22" s="96"/>
      <c r="I22" s="97"/>
      <c r="J22" s="120">
        <f>MAX(J6:J20)</f>
        <v>19000000</v>
      </c>
    </row>
    <row r="23" spans="2:10" ht="16.149999999999999" customHeight="1" x14ac:dyDescent="0.25">
      <c r="B23" s="95" t="s">
        <v>29</v>
      </c>
      <c r="C23" s="96"/>
      <c r="D23" s="96"/>
      <c r="E23" s="96"/>
      <c r="F23" s="96"/>
      <c r="G23" s="96"/>
      <c r="H23" s="96"/>
      <c r="I23" s="97"/>
      <c r="J23" s="120">
        <f>MIN(J6:J20)</f>
        <v>700000</v>
      </c>
    </row>
    <row r="24" spans="2:10" ht="16.149999999999999" customHeight="1" thickBot="1" x14ac:dyDescent="0.3">
      <c r="B24" s="83" t="s">
        <v>30</v>
      </c>
      <c r="C24" s="84"/>
      <c r="D24" s="84"/>
      <c r="E24" s="84"/>
      <c r="F24" s="84"/>
      <c r="G24" s="84"/>
      <c r="H24" s="84"/>
      <c r="I24" s="85"/>
      <c r="J24" s="121">
        <f>AVERAGE(J6:J20)</f>
        <v>6873333.333333333</v>
      </c>
    </row>
    <row r="26" spans="2:10" ht="15.75" x14ac:dyDescent="0.25">
      <c r="B26" s="24" t="s">
        <v>32</v>
      </c>
    </row>
    <row r="27" spans="2:10" ht="16.149999999999999" customHeight="1" x14ac:dyDescent="0.25">
      <c r="B27" s="25" t="s">
        <v>33</v>
      </c>
      <c r="C27" s="12" t="s">
        <v>34</v>
      </c>
    </row>
    <row r="28" spans="2:10" ht="16.149999999999999" customHeight="1" x14ac:dyDescent="0.25">
      <c r="B28" s="25" t="s">
        <v>36</v>
      </c>
      <c r="C28" s="12" t="s">
        <v>35</v>
      </c>
    </row>
    <row r="29" spans="2:10" x14ac:dyDescent="0.25">
      <c r="B29" s="25"/>
      <c r="D29" s="26" t="s">
        <v>37</v>
      </c>
      <c r="E29" s="26" t="s">
        <v>38</v>
      </c>
      <c r="F29" s="26" t="s">
        <v>39</v>
      </c>
    </row>
    <row r="30" spans="2:10" x14ac:dyDescent="0.25">
      <c r="B30" s="25"/>
      <c r="D30" s="21">
        <v>1</v>
      </c>
      <c r="E30" s="21" t="s">
        <v>40</v>
      </c>
      <c r="F30" s="27">
        <v>1600000</v>
      </c>
    </row>
    <row r="31" spans="2:10" x14ac:dyDescent="0.25">
      <c r="B31" s="25"/>
      <c r="D31" s="21">
        <v>2</v>
      </c>
      <c r="E31" s="21" t="s">
        <v>41</v>
      </c>
      <c r="F31" s="27">
        <v>950000</v>
      </c>
    </row>
    <row r="32" spans="2:10" x14ac:dyDescent="0.25">
      <c r="B32" s="25"/>
      <c r="D32" s="21">
        <v>3</v>
      </c>
      <c r="E32" s="21" t="s">
        <v>42</v>
      </c>
      <c r="F32" s="27">
        <v>700000</v>
      </c>
    </row>
    <row r="33" spans="2:3" ht="16.149999999999999" customHeight="1" x14ac:dyDescent="0.25">
      <c r="B33" s="25" t="s">
        <v>43</v>
      </c>
      <c r="C33" s="12" t="s">
        <v>44</v>
      </c>
    </row>
    <row r="34" spans="2:3" x14ac:dyDescent="0.25">
      <c r="B34" s="28"/>
    </row>
    <row r="35" spans="2:3" x14ac:dyDescent="0.25">
      <c r="B35" s="28"/>
    </row>
    <row r="36" spans="2:3" x14ac:dyDescent="0.25">
      <c r="B36" s="28"/>
    </row>
  </sheetData>
  <mergeCells count="7">
    <mergeCell ref="B24:I24"/>
    <mergeCell ref="B1:J1"/>
    <mergeCell ref="B2:J2"/>
    <mergeCell ref="B3:J3"/>
    <mergeCell ref="B21:I21"/>
    <mergeCell ref="B22:I22"/>
    <mergeCell ref="B23:I23"/>
  </mergeCells>
  <pageMargins left="0.70866141732283472" right="0.70866141732283472" top="0.74803149606299213" bottom="0.74803149606299213" header="0.31496062992125984" footer="0.31496062992125984"/>
  <pageSetup paperSize="5" orientation="landscape" horizontalDpi="4294967294" verticalDpi="0" copies="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33"/>
  <sheetViews>
    <sheetView zoomScale="96" zoomScaleNormal="96" workbookViewId="0">
      <selection activeCell="J11" sqref="J11"/>
    </sheetView>
  </sheetViews>
  <sheetFormatPr defaultColWidth="5.28515625" defaultRowHeight="14.25" x14ac:dyDescent="0.25"/>
  <cols>
    <col min="1" max="1" width="2.7109375" style="42" customWidth="1"/>
    <col min="2" max="2" width="6.7109375" style="42" customWidth="1"/>
    <col min="3" max="3" width="17" style="42" customWidth="1"/>
    <col min="4" max="4" width="19" style="42" customWidth="1"/>
    <col min="5" max="7" width="18.28515625" style="42" customWidth="1"/>
    <col min="8" max="16384" width="5.28515625" style="42"/>
  </cols>
  <sheetData>
    <row r="1" spans="2:7" ht="10.5" customHeight="1" thickBot="1" x14ac:dyDescent="0.3"/>
    <row r="2" spans="2:7" ht="21" customHeight="1" thickTop="1" x14ac:dyDescent="0.25">
      <c r="B2" s="98" t="s">
        <v>50</v>
      </c>
      <c r="C2" s="99"/>
      <c r="D2" s="99"/>
      <c r="E2" s="99"/>
      <c r="F2" s="99"/>
      <c r="G2" s="100"/>
    </row>
    <row r="3" spans="2:7" ht="15.75" thickBot="1" x14ac:dyDescent="0.3">
      <c r="B3" s="101" t="s">
        <v>51</v>
      </c>
      <c r="C3" s="102"/>
      <c r="D3" s="102"/>
      <c r="E3" s="102"/>
      <c r="F3" s="102"/>
      <c r="G3" s="103"/>
    </row>
    <row r="4" spans="2:7" ht="9.75" customHeight="1" thickTop="1" x14ac:dyDescent="0.25"/>
    <row r="5" spans="2:7" x14ac:dyDescent="0.25">
      <c r="B5" s="42" t="s">
        <v>129</v>
      </c>
      <c r="D5" s="54">
        <v>150000</v>
      </c>
    </row>
    <row r="6" spans="2:7" x14ac:dyDescent="0.25">
      <c r="B6" s="42" t="s">
        <v>130</v>
      </c>
      <c r="D6" s="55">
        <v>0.25</v>
      </c>
    </row>
    <row r="7" spans="2:7" ht="10.5" customHeight="1" thickBot="1" x14ac:dyDescent="0.3"/>
    <row r="8" spans="2:7" ht="16.899999999999999" customHeight="1" thickBot="1" x14ac:dyDescent="0.3">
      <c r="B8" s="52" t="s">
        <v>0</v>
      </c>
      <c r="C8" s="53" t="s">
        <v>45</v>
      </c>
      <c r="D8" s="53" t="s">
        <v>46</v>
      </c>
      <c r="E8" s="56" t="s">
        <v>47</v>
      </c>
      <c r="F8" s="56" t="s">
        <v>48</v>
      </c>
      <c r="G8" s="57" t="s">
        <v>49</v>
      </c>
    </row>
    <row r="9" spans="2:7" ht="15" customHeight="1" x14ac:dyDescent="0.25">
      <c r="B9" s="3">
        <v>1</v>
      </c>
      <c r="C9" s="4" t="s">
        <v>52</v>
      </c>
      <c r="D9" s="5">
        <v>10</v>
      </c>
      <c r="E9" s="46">
        <f>D9*$D$5</f>
        <v>1500000</v>
      </c>
      <c r="F9" s="46">
        <f>E9*$D$6</f>
        <v>375000</v>
      </c>
      <c r="G9" s="46">
        <f>E9-F9</f>
        <v>1125000</v>
      </c>
    </row>
    <row r="10" spans="2:7" ht="15" customHeight="1" x14ac:dyDescent="0.25">
      <c r="B10" s="43">
        <v>2</v>
      </c>
      <c r="C10" s="44" t="s">
        <v>53</v>
      </c>
      <c r="D10" s="45">
        <v>8</v>
      </c>
      <c r="E10" s="46">
        <f t="shared" ref="E10:E18" si="0">D10*$D$5</f>
        <v>1200000</v>
      </c>
      <c r="F10" s="46">
        <f t="shared" ref="F10:F18" si="1">E10*$D$6</f>
        <v>300000</v>
      </c>
      <c r="G10" s="46">
        <f t="shared" ref="G10:G18" si="2">E10-F10</f>
        <v>900000</v>
      </c>
    </row>
    <row r="11" spans="2:7" ht="15" customHeight="1" x14ac:dyDescent="0.25">
      <c r="B11" s="43">
        <v>3</v>
      </c>
      <c r="C11" s="44" t="s">
        <v>54</v>
      </c>
      <c r="D11" s="45">
        <v>12</v>
      </c>
      <c r="E11" s="46">
        <f t="shared" si="0"/>
        <v>1800000</v>
      </c>
      <c r="F11" s="46">
        <f t="shared" si="1"/>
        <v>450000</v>
      </c>
      <c r="G11" s="46">
        <f t="shared" si="2"/>
        <v>1350000</v>
      </c>
    </row>
    <row r="12" spans="2:7" ht="15" customHeight="1" x14ac:dyDescent="0.25">
      <c r="B12" s="43">
        <v>4</v>
      </c>
      <c r="C12" s="44" t="s">
        <v>55</v>
      </c>
      <c r="D12" s="45">
        <v>9</v>
      </c>
      <c r="E12" s="46">
        <f t="shared" si="0"/>
        <v>1350000</v>
      </c>
      <c r="F12" s="46">
        <f t="shared" si="1"/>
        <v>337500</v>
      </c>
      <c r="G12" s="46">
        <f t="shared" si="2"/>
        <v>1012500</v>
      </c>
    </row>
    <row r="13" spans="2:7" ht="15" customHeight="1" x14ac:dyDescent="0.25">
      <c r="B13" s="43">
        <v>5</v>
      </c>
      <c r="C13" s="44" t="s">
        <v>56</v>
      </c>
      <c r="D13" s="45">
        <v>6</v>
      </c>
      <c r="E13" s="46">
        <f t="shared" si="0"/>
        <v>900000</v>
      </c>
      <c r="F13" s="46">
        <f t="shared" si="1"/>
        <v>225000</v>
      </c>
      <c r="G13" s="46">
        <f t="shared" si="2"/>
        <v>675000</v>
      </c>
    </row>
    <row r="14" spans="2:7" ht="15" customHeight="1" x14ac:dyDescent="0.25">
      <c r="B14" s="43">
        <v>6</v>
      </c>
      <c r="C14" s="44" t="s">
        <v>57</v>
      </c>
      <c r="D14" s="45">
        <v>16</v>
      </c>
      <c r="E14" s="46">
        <f t="shared" si="0"/>
        <v>2400000</v>
      </c>
      <c r="F14" s="46">
        <f t="shared" si="1"/>
        <v>600000</v>
      </c>
      <c r="G14" s="46">
        <f t="shared" si="2"/>
        <v>1800000</v>
      </c>
    </row>
    <row r="15" spans="2:7" ht="15" customHeight="1" x14ac:dyDescent="0.25">
      <c r="B15" s="43">
        <v>7</v>
      </c>
      <c r="C15" s="44" t="s">
        <v>58</v>
      </c>
      <c r="D15" s="45">
        <v>8</v>
      </c>
      <c r="E15" s="46">
        <f t="shared" si="0"/>
        <v>1200000</v>
      </c>
      <c r="F15" s="46">
        <f t="shared" si="1"/>
        <v>300000</v>
      </c>
      <c r="G15" s="46">
        <f t="shared" si="2"/>
        <v>900000</v>
      </c>
    </row>
    <row r="16" spans="2:7" ht="15" customHeight="1" x14ac:dyDescent="0.25">
      <c r="B16" s="43">
        <v>8</v>
      </c>
      <c r="C16" s="44" t="s">
        <v>59</v>
      </c>
      <c r="D16" s="45">
        <v>16</v>
      </c>
      <c r="E16" s="46">
        <f t="shared" si="0"/>
        <v>2400000</v>
      </c>
      <c r="F16" s="46">
        <f t="shared" si="1"/>
        <v>600000</v>
      </c>
      <c r="G16" s="46">
        <f t="shared" si="2"/>
        <v>1800000</v>
      </c>
    </row>
    <row r="17" spans="2:7" ht="15" customHeight="1" x14ac:dyDescent="0.25">
      <c r="B17" s="43">
        <v>9</v>
      </c>
      <c r="C17" s="44" t="s">
        <v>60</v>
      </c>
      <c r="D17" s="45">
        <v>10</v>
      </c>
      <c r="E17" s="46">
        <f t="shared" si="0"/>
        <v>1500000</v>
      </c>
      <c r="F17" s="46">
        <f t="shared" si="1"/>
        <v>375000</v>
      </c>
      <c r="G17" s="46">
        <f t="shared" si="2"/>
        <v>1125000</v>
      </c>
    </row>
    <row r="18" spans="2:7" ht="15" customHeight="1" thickBot="1" x14ac:dyDescent="0.3">
      <c r="B18" s="47">
        <v>10</v>
      </c>
      <c r="C18" s="48" t="s">
        <v>61</v>
      </c>
      <c r="D18" s="49">
        <v>14</v>
      </c>
      <c r="E18" s="46">
        <f t="shared" si="0"/>
        <v>2100000</v>
      </c>
      <c r="F18" s="46">
        <f t="shared" si="1"/>
        <v>525000</v>
      </c>
      <c r="G18" s="46">
        <f t="shared" si="2"/>
        <v>1575000</v>
      </c>
    </row>
    <row r="20" spans="2:7" ht="16.899999999999999" customHeight="1" x14ac:dyDescent="0.25">
      <c r="B20" s="50" t="s">
        <v>62</v>
      </c>
    </row>
    <row r="21" spans="2:7" ht="16.899999999999999" customHeight="1" x14ac:dyDescent="0.25">
      <c r="B21" s="10" t="s">
        <v>33</v>
      </c>
      <c r="C21" s="42" t="s">
        <v>126</v>
      </c>
    </row>
    <row r="22" spans="2:7" ht="16.899999999999999" customHeight="1" x14ac:dyDescent="0.25">
      <c r="B22" s="10" t="s">
        <v>36</v>
      </c>
      <c r="C22" s="42" t="s">
        <v>127</v>
      </c>
    </row>
    <row r="23" spans="2:7" ht="16.899999999999999" customHeight="1" x14ac:dyDescent="0.25">
      <c r="B23" s="10" t="s">
        <v>43</v>
      </c>
      <c r="C23" s="42" t="s">
        <v>128</v>
      </c>
    </row>
    <row r="24" spans="2:7" x14ac:dyDescent="0.25">
      <c r="B24" s="51"/>
    </row>
    <row r="25" spans="2:7" x14ac:dyDescent="0.25">
      <c r="B25" s="51"/>
    </row>
    <row r="26" spans="2:7" x14ac:dyDescent="0.25">
      <c r="B26" s="51"/>
    </row>
    <row r="27" spans="2:7" x14ac:dyDescent="0.25">
      <c r="B27" s="51"/>
    </row>
    <row r="28" spans="2:7" x14ac:dyDescent="0.25">
      <c r="B28" s="51"/>
    </row>
    <row r="29" spans="2:7" x14ac:dyDescent="0.25">
      <c r="B29" s="51"/>
    </row>
    <row r="30" spans="2:7" x14ac:dyDescent="0.25">
      <c r="B30" s="51"/>
    </row>
    <row r="31" spans="2:7" x14ac:dyDescent="0.25">
      <c r="B31" s="51"/>
    </row>
    <row r="32" spans="2:7" x14ac:dyDescent="0.25">
      <c r="B32" s="51"/>
    </row>
    <row r="33" spans="2:2" x14ac:dyDescent="0.25">
      <c r="B33" s="51"/>
    </row>
  </sheetData>
  <mergeCells count="2">
    <mergeCell ref="B2:G2"/>
    <mergeCell ref="B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41"/>
  <sheetViews>
    <sheetView zoomScale="95" zoomScaleNormal="95" workbookViewId="0">
      <selection activeCell="M17" sqref="M17"/>
    </sheetView>
  </sheetViews>
  <sheetFormatPr defaultColWidth="8.85546875" defaultRowHeight="14.25" x14ac:dyDescent="0.25"/>
  <cols>
    <col min="1" max="1" width="2.42578125" style="2" customWidth="1"/>
    <col min="2" max="2" width="7.85546875" style="2" customWidth="1"/>
    <col min="3" max="3" width="17.140625" style="2" customWidth="1"/>
    <col min="4" max="4" width="8.85546875" style="2" customWidth="1"/>
    <col min="5" max="5" width="17.140625" style="2" customWidth="1"/>
    <col min="6" max="9" width="15.42578125" style="2" bestFit="1" customWidth="1"/>
    <col min="10" max="10" width="16.7109375" style="2" bestFit="1" customWidth="1"/>
    <col min="11" max="11" width="15.42578125" style="2" bestFit="1" customWidth="1"/>
    <col min="12" max="12" width="16.7109375" style="2" bestFit="1" customWidth="1"/>
    <col min="13" max="16384" width="8.85546875" style="2"/>
  </cols>
  <sheetData>
    <row r="1" spans="2:12" ht="15" thickBot="1" x14ac:dyDescent="0.3"/>
    <row r="2" spans="2:12" s="58" customFormat="1" ht="18" x14ac:dyDescent="0.25">
      <c r="B2" s="104" t="s">
        <v>63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2:12" s="58" customFormat="1" ht="18" x14ac:dyDescent="0.25">
      <c r="B3" s="107" t="s">
        <v>103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2:12" s="58" customFormat="1" ht="18.75" thickBot="1" x14ac:dyDescent="0.3">
      <c r="B4" s="110" t="s">
        <v>104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</row>
    <row r="5" spans="2:12" ht="15" thickBot="1" x14ac:dyDescent="0.3"/>
    <row r="6" spans="2:12" ht="30.75" thickBot="1" x14ac:dyDescent="0.3">
      <c r="B6" s="70" t="s">
        <v>64</v>
      </c>
      <c r="C6" s="71" t="s">
        <v>1</v>
      </c>
      <c r="D6" s="71" t="s">
        <v>65</v>
      </c>
      <c r="E6" s="79" t="s">
        <v>66</v>
      </c>
      <c r="F6" s="79" t="s">
        <v>67</v>
      </c>
      <c r="G6" s="79" t="s">
        <v>68</v>
      </c>
      <c r="H6" s="79" t="s">
        <v>69</v>
      </c>
      <c r="I6" s="79" t="s">
        <v>70</v>
      </c>
      <c r="J6" s="79" t="s">
        <v>71</v>
      </c>
      <c r="K6" s="79" t="s">
        <v>72</v>
      </c>
      <c r="L6" s="80" t="s">
        <v>73</v>
      </c>
    </row>
    <row r="7" spans="2:12" ht="18.75" customHeight="1" x14ac:dyDescent="0.25">
      <c r="B7" s="3">
        <v>111</v>
      </c>
      <c r="C7" s="67" t="s">
        <v>105</v>
      </c>
      <c r="D7" s="5">
        <v>9</v>
      </c>
      <c r="E7" s="81">
        <f>IF(D7&gt;=5,5000000,3000000)</f>
        <v>5000000</v>
      </c>
      <c r="F7" s="81">
        <f>E7*15%</f>
        <v>750000</v>
      </c>
      <c r="G7" s="81">
        <f>E7*5%</f>
        <v>250000</v>
      </c>
      <c r="H7" s="81">
        <f>E7*3%</f>
        <v>150000</v>
      </c>
      <c r="I7" s="81">
        <f>E7*20%</f>
        <v>1000000</v>
      </c>
      <c r="J7" s="81">
        <f>E7+F7+G7+H7+I7</f>
        <v>7150000</v>
      </c>
      <c r="K7" s="81">
        <f>J7*5%</f>
        <v>357500</v>
      </c>
      <c r="L7" s="81">
        <f>J7-K7</f>
        <v>6792500</v>
      </c>
    </row>
    <row r="8" spans="2:12" ht="18.75" customHeight="1" x14ac:dyDescent="0.25">
      <c r="B8" s="6">
        <v>112</v>
      </c>
      <c r="C8" s="68" t="s">
        <v>106</v>
      </c>
      <c r="D8" s="7">
        <v>5</v>
      </c>
      <c r="E8" s="81">
        <f t="shared" ref="E8:E16" si="0">IF(D8&gt;=5,5000000,3000000)</f>
        <v>5000000</v>
      </c>
      <c r="F8" s="81">
        <f t="shared" ref="F8:F16" si="1">E8*15%</f>
        <v>750000</v>
      </c>
      <c r="G8" s="81">
        <f t="shared" ref="G8:G16" si="2">E8*5%</f>
        <v>250000</v>
      </c>
      <c r="H8" s="81">
        <f t="shared" ref="H8:H16" si="3">E8*3%</f>
        <v>150000</v>
      </c>
      <c r="I8" s="81">
        <f t="shared" ref="I8:I16" si="4">E8*20%</f>
        <v>1000000</v>
      </c>
      <c r="J8" s="81">
        <f t="shared" ref="J8:J16" si="5">E8+F8+G8+H8+I8</f>
        <v>7150000</v>
      </c>
      <c r="K8" s="81">
        <f t="shared" ref="K8:K16" si="6">J8*5%</f>
        <v>357500</v>
      </c>
      <c r="L8" s="81">
        <f t="shared" ref="L8:L16" si="7">J8-K8</f>
        <v>6792500</v>
      </c>
    </row>
    <row r="9" spans="2:12" ht="18.75" customHeight="1" x14ac:dyDescent="0.25">
      <c r="B9" s="6">
        <v>113</v>
      </c>
      <c r="C9" s="68" t="s">
        <v>107</v>
      </c>
      <c r="D9" s="7">
        <v>5</v>
      </c>
      <c r="E9" s="81">
        <f t="shared" si="0"/>
        <v>5000000</v>
      </c>
      <c r="F9" s="81">
        <f t="shared" si="1"/>
        <v>750000</v>
      </c>
      <c r="G9" s="81">
        <f t="shared" si="2"/>
        <v>250000</v>
      </c>
      <c r="H9" s="81">
        <f t="shared" si="3"/>
        <v>150000</v>
      </c>
      <c r="I9" s="81">
        <f t="shared" si="4"/>
        <v>1000000</v>
      </c>
      <c r="J9" s="81">
        <f t="shared" si="5"/>
        <v>7150000</v>
      </c>
      <c r="K9" s="81">
        <f t="shared" si="6"/>
        <v>357500</v>
      </c>
      <c r="L9" s="81">
        <f t="shared" si="7"/>
        <v>6792500</v>
      </c>
    </row>
    <row r="10" spans="2:12" ht="18.75" customHeight="1" x14ac:dyDescent="0.25">
      <c r="B10" s="6">
        <v>114</v>
      </c>
      <c r="C10" s="68" t="s">
        <v>108</v>
      </c>
      <c r="D10" s="7">
        <v>8</v>
      </c>
      <c r="E10" s="81">
        <f t="shared" si="0"/>
        <v>5000000</v>
      </c>
      <c r="F10" s="81">
        <f t="shared" si="1"/>
        <v>750000</v>
      </c>
      <c r="G10" s="81">
        <f t="shared" si="2"/>
        <v>250000</v>
      </c>
      <c r="H10" s="81">
        <f t="shared" si="3"/>
        <v>150000</v>
      </c>
      <c r="I10" s="81">
        <f t="shared" si="4"/>
        <v>1000000</v>
      </c>
      <c r="J10" s="81">
        <f t="shared" si="5"/>
        <v>7150000</v>
      </c>
      <c r="K10" s="81">
        <f t="shared" si="6"/>
        <v>357500</v>
      </c>
      <c r="L10" s="81">
        <f t="shared" si="7"/>
        <v>6792500</v>
      </c>
    </row>
    <row r="11" spans="2:12" ht="18.75" customHeight="1" x14ac:dyDescent="0.25">
      <c r="B11" s="6">
        <v>115</v>
      </c>
      <c r="C11" s="68" t="s">
        <v>109</v>
      </c>
      <c r="D11" s="7">
        <v>7</v>
      </c>
      <c r="E11" s="81">
        <f t="shared" si="0"/>
        <v>5000000</v>
      </c>
      <c r="F11" s="81">
        <f t="shared" si="1"/>
        <v>750000</v>
      </c>
      <c r="G11" s="81">
        <f t="shared" si="2"/>
        <v>250000</v>
      </c>
      <c r="H11" s="81">
        <f t="shared" si="3"/>
        <v>150000</v>
      </c>
      <c r="I11" s="81">
        <f t="shared" si="4"/>
        <v>1000000</v>
      </c>
      <c r="J11" s="81">
        <f t="shared" si="5"/>
        <v>7150000</v>
      </c>
      <c r="K11" s="81">
        <f t="shared" si="6"/>
        <v>357500</v>
      </c>
      <c r="L11" s="81">
        <f t="shared" si="7"/>
        <v>6792500</v>
      </c>
    </row>
    <row r="12" spans="2:12" ht="18.75" customHeight="1" x14ac:dyDescent="0.25">
      <c r="B12" s="6">
        <v>116</v>
      </c>
      <c r="C12" s="68" t="s">
        <v>110</v>
      </c>
      <c r="D12" s="7">
        <v>4</v>
      </c>
      <c r="E12" s="81">
        <f t="shared" si="0"/>
        <v>3000000</v>
      </c>
      <c r="F12" s="81">
        <f t="shared" si="1"/>
        <v>450000</v>
      </c>
      <c r="G12" s="81">
        <f t="shared" si="2"/>
        <v>150000</v>
      </c>
      <c r="H12" s="81">
        <f t="shared" si="3"/>
        <v>90000</v>
      </c>
      <c r="I12" s="81">
        <f t="shared" si="4"/>
        <v>600000</v>
      </c>
      <c r="J12" s="81">
        <f t="shared" si="5"/>
        <v>4290000</v>
      </c>
      <c r="K12" s="81">
        <f t="shared" si="6"/>
        <v>214500</v>
      </c>
      <c r="L12" s="81">
        <f t="shared" si="7"/>
        <v>4075500</v>
      </c>
    </row>
    <row r="13" spans="2:12" ht="18.75" customHeight="1" x14ac:dyDescent="0.25">
      <c r="B13" s="6">
        <v>117</v>
      </c>
      <c r="C13" s="68" t="s">
        <v>111</v>
      </c>
      <c r="D13" s="7">
        <v>5</v>
      </c>
      <c r="E13" s="81">
        <f t="shared" si="0"/>
        <v>5000000</v>
      </c>
      <c r="F13" s="81">
        <f t="shared" si="1"/>
        <v>750000</v>
      </c>
      <c r="G13" s="81">
        <f t="shared" si="2"/>
        <v>250000</v>
      </c>
      <c r="H13" s="81">
        <f t="shared" si="3"/>
        <v>150000</v>
      </c>
      <c r="I13" s="81">
        <f t="shared" si="4"/>
        <v>1000000</v>
      </c>
      <c r="J13" s="81">
        <f t="shared" si="5"/>
        <v>7150000</v>
      </c>
      <c r="K13" s="81">
        <f t="shared" si="6"/>
        <v>357500</v>
      </c>
      <c r="L13" s="81">
        <f t="shared" si="7"/>
        <v>6792500</v>
      </c>
    </row>
    <row r="14" spans="2:12" ht="18.75" customHeight="1" x14ac:dyDescent="0.25">
      <c r="B14" s="6">
        <v>118</v>
      </c>
      <c r="C14" s="68" t="s">
        <v>112</v>
      </c>
      <c r="D14" s="7">
        <v>5</v>
      </c>
      <c r="E14" s="81">
        <f t="shared" si="0"/>
        <v>5000000</v>
      </c>
      <c r="F14" s="81">
        <f t="shared" si="1"/>
        <v>750000</v>
      </c>
      <c r="G14" s="81">
        <f t="shared" si="2"/>
        <v>250000</v>
      </c>
      <c r="H14" s="81">
        <f t="shared" si="3"/>
        <v>150000</v>
      </c>
      <c r="I14" s="81">
        <f t="shared" si="4"/>
        <v>1000000</v>
      </c>
      <c r="J14" s="81">
        <f t="shared" si="5"/>
        <v>7150000</v>
      </c>
      <c r="K14" s="81">
        <f t="shared" si="6"/>
        <v>357500</v>
      </c>
      <c r="L14" s="81">
        <f t="shared" si="7"/>
        <v>6792500</v>
      </c>
    </row>
    <row r="15" spans="2:12" ht="18.75" customHeight="1" x14ac:dyDescent="0.25">
      <c r="B15" s="6">
        <v>119</v>
      </c>
      <c r="C15" s="68" t="s">
        <v>113</v>
      </c>
      <c r="D15" s="7">
        <v>3</v>
      </c>
      <c r="E15" s="81">
        <f t="shared" si="0"/>
        <v>3000000</v>
      </c>
      <c r="F15" s="81">
        <f t="shared" si="1"/>
        <v>450000</v>
      </c>
      <c r="G15" s="81">
        <f t="shared" si="2"/>
        <v>150000</v>
      </c>
      <c r="H15" s="81">
        <f t="shared" si="3"/>
        <v>90000</v>
      </c>
      <c r="I15" s="81">
        <f t="shared" si="4"/>
        <v>600000</v>
      </c>
      <c r="J15" s="81">
        <f t="shared" si="5"/>
        <v>4290000</v>
      </c>
      <c r="K15" s="81">
        <f t="shared" si="6"/>
        <v>214500</v>
      </c>
      <c r="L15" s="81">
        <f t="shared" si="7"/>
        <v>4075500</v>
      </c>
    </row>
    <row r="16" spans="2:12" ht="18.75" customHeight="1" x14ac:dyDescent="0.25">
      <c r="B16" s="3">
        <v>120</v>
      </c>
      <c r="C16" s="69" t="s">
        <v>60</v>
      </c>
      <c r="D16" s="59">
        <v>7</v>
      </c>
      <c r="E16" s="81">
        <f t="shared" si="0"/>
        <v>5000000</v>
      </c>
      <c r="F16" s="81">
        <f t="shared" si="1"/>
        <v>750000</v>
      </c>
      <c r="G16" s="81">
        <f t="shared" si="2"/>
        <v>250000</v>
      </c>
      <c r="H16" s="81">
        <f t="shared" si="3"/>
        <v>150000</v>
      </c>
      <c r="I16" s="81">
        <f t="shared" si="4"/>
        <v>1000000</v>
      </c>
      <c r="J16" s="81">
        <f t="shared" si="5"/>
        <v>7150000</v>
      </c>
      <c r="K16" s="81">
        <f t="shared" si="6"/>
        <v>357500</v>
      </c>
      <c r="L16" s="81">
        <f t="shared" si="7"/>
        <v>6792500</v>
      </c>
    </row>
    <row r="17" spans="2:13" ht="15" customHeight="1" x14ac:dyDescent="0.25">
      <c r="B17" s="60" t="s">
        <v>8</v>
      </c>
      <c r="C17" s="61"/>
      <c r="D17" s="61"/>
      <c r="E17" s="72"/>
      <c r="F17" s="62">
        <f>SUM(F7:F16)</f>
        <v>6900000</v>
      </c>
      <c r="G17" s="62">
        <f t="shared" ref="G17:L17" si="8">SUM(G7:G16)</f>
        <v>2300000</v>
      </c>
      <c r="H17" s="62">
        <f t="shared" si="8"/>
        <v>1380000</v>
      </c>
      <c r="I17" s="62">
        <f t="shared" si="8"/>
        <v>9200000</v>
      </c>
      <c r="J17" s="62">
        <f t="shared" si="8"/>
        <v>65780000</v>
      </c>
      <c r="K17" s="62">
        <f t="shared" si="8"/>
        <v>3289000</v>
      </c>
      <c r="L17" s="62">
        <f t="shared" si="8"/>
        <v>62491000</v>
      </c>
    </row>
    <row r="18" spans="2:13" ht="15" customHeight="1" x14ac:dyDescent="0.25">
      <c r="B18" s="60" t="s">
        <v>74</v>
      </c>
      <c r="C18" s="61"/>
      <c r="D18" s="61"/>
      <c r="E18" s="61"/>
      <c r="F18" s="62">
        <f>AVERAGE(F7:F16)</f>
        <v>690000</v>
      </c>
      <c r="G18" s="62">
        <f t="shared" ref="G18:L18" si="9">AVERAGE(G7:G16)</f>
        <v>230000</v>
      </c>
      <c r="H18" s="62">
        <f t="shared" si="9"/>
        <v>138000</v>
      </c>
      <c r="I18" s="62">
        <f t="shared" si="9"/>
        <v>920000</v>
      </c>
      <c r="J18" s="62">
        <f t="shared" si="9"/>
        <v>6578000</v>
      </c>
      <c r="K18" s="62">
        <f t="shared" si="9"/>
        <v>328900</v>
      </c>
      <c r="L18" s="62">
        <f t="shared" si="9"/>
        <v>6249100</v>
      </c>
    </row>
    <row r="19" spans="2:13" ht="15" customHeight="1" x14ac:dyDescent="0.25">
      <c r="B19" s="60" t="s">
        <v>75</v>
      </c>
      <c r="C19" s="61"/>
      <c r="D19" s="61"/>
      <c r="E19" s="61"/>
      <c r="F19" s="62">
        <f>MAX(F7:F16)</f>
        <v>750000</v>
      </c>
      <c r="G19" s="62">
        <f t="shared" ref="G19:L19" si="10">MAX(G7:G16)</f>
        <v>250000</v>
      </c>
      <c r="H19" s="62">
        <f t="shared" si="10"/>
        <v>150000</v>
      </c>
      <c r="I19" s="62">
        <f t="shared" si="10"/>
        <v>1000000</v>
      </c>
      <c r="J19" s="62">
        <f t="shared" si="10"/>
        <v>7150000</v>
      </c>
      <c r="K19" s="62">
        <f t="shared" si="10"/>
        <v>357500</v>
      </c>
      <c r="L19" s="62">
        <f t="shared" si="10"/>
        <v>6792500</v>
      </c>
    </row>
    <row r="20" spans="2:13" ht="15" customHeight="1" thickBot="1" x14ac:dyDescent="0.3">
      <c r="B20" s="63" t="s">
        <v>76</v>
      </c>
      <c r="C20" s="64"/>
      <c r="D20" s="64"/>
      <c r="E20" s="64"/>
      <c r="F20" s="65">
        <f>MIN(F7:F16)</f>
        <v>450000</v>
      </c>
      <c r="G20" s="65">
        <f t="shared" ref="G20:L20" si="11">MIN(G7:G16)</f>
        <v>150000</v>
      </c>
      <c r="H20" s="65">
        <f t="shared" si="11"/>
        <v>90000</v>
      </c>
      <c r="I20" s="65">
        <f t="shared" si="11"/>
        <v>600000</v>
      </c>
      <c r="J20" s="65">
        <f t="shared" si="11"/>
        <v>4290000</v>
      </c>
      <c r="K20" s="65">
        <f t="shared" si="11"/>
        <v>214500</v>
      </c>
      <c r="L20" s="65">
        <f t="shared" si="11"/>
        <v>4075500</v>
      </c>
    </row>
    <row r="22" spans="2:13" ht="15" customHeight="1" x14ac:dyDescent="0.25">
      <c r="B22" s="9" t="s">
        <v>31</v>
      </c>
    </row>
    <row r="23" spans="2:13" ht="15" customHeight="1" x14ac:dyDescent="0.25">
      <c r="B23" s="10" t="s">
        <v>33</v>
      </c>
      <c r="C23" s="2" t="s">
        <v>77</v>
      </c>
    </row>
    <row r="24" spans="2:13" ht="15" customHeight="1" x14ac:dyDescent="0.25">
      <c r="B24" s="10"/>
      <c r="C24" s="2" t="s">
        <v>78</v>
      </c>
      <c r="L24" s="113" t="s">
        <v>132</v>
      </c>
      <c r="M24" s="113"/>
    </row>
    <row r="25" spans="2:13" ht="15" customHeight="1" x14ac:dyDescent="0.25">
      <c r="B25" s="10"/>
      <c r="C25" s="2" t="s">
        <v>79</v>
      </c>
      <c r="L25" s="113"/>
      <c r="M25" s="113"/>
    </row>
    <row r="26" spans="2:13" ht="15" customHeight="1" x14ac:dyDescent="0.25">
      <c r="B26" s="10" t="s">
        <v>36</v>
      </c>
      <c r="C26" s="2" t="s">
        <v>80</v>
      </c>
    </row>
    <row r="27" spans="2:13" ht="15" customHeight="1" x14ac:dyDescent="0.25">
      <c r="B27" s="10" t="s">
        <v>43</v>
      </c>
      <c r="C27" s="2" t="s">
        <v>81</v>
      </c>
    </row>
    <row r="28" spans="2:13" ht="15" customHeight="1" x14ac:dyDescent="0.25">
      <c r="B28" s="10" t="s">
        <v>82</v>
      </c>
      <c r="C28" s="2" t="s">
        <v>83</v>
      </c>
    </row>
    <row r="29" spans="2:13" ht="15" customHeight="1" x14ac:dyDescent="0.25">
      <c r="B29" s="10" t="s">
        <v>84</v>
      </c>
      <c r="C29" s="2" t="s">
        <v>85</v>
      </c>
    </row>
    <row r="30" spans="2:13" ht="15" customHeight="1" x14ac:dyDescent="0.25">
      <c r="B30" s="10" t="s">
        <v>86</v>
      </c>
      <c r="C30" s="2" t="s">
        <v>87</v>
      </c>
    </row>
    <row r="31" spans="2:13" ht="15" customHeight="1" x14ac:dyDescent="0.25">
      <c r="B31" s="10" t="s">
        <v>88</v>
      </c>
      <c r="C31" s="66" t="s">
        <v>131</v>
      </c>
      <c r="D31" s="66"/>
      <c r="E31" s="66"/>
    </row>
    <row r="32" spans="2:13" ht="15" customHeight="1" x14ac:dyDescent="0.25">
      <c r="B32" s="10" t="s">
        <v>89</v>
      </c>
      <c r="C32" s="2" t="s">
        <v>90</v>
      </c>
    </row>
    <row r="33" spans="2:2" x14ac:dyDescent="0.25">
      <c r="B33" s="11"/>
    </row>
    <row r="34" spans="2:2" x14ac:dyDescent="0.25">
      <c r="B34" s="11"/>
    </row>
    <row r="35" spans="2:2" x14ac:dyDescent="0.25">
      <c r="B35" s="11"/>
    </row>
    <row r="36" spans="2:2" x14ac:dyDescent="0.25">
      <c r="B36" s="11"/>
    </row>
    <row r="37" spans="2:2" x14ac:dyDescent="0.25">
      <c r="B37" s="11"/>
    </row>
    <row r="38" spans="2:2" x14ac:dyDescent="0.25">
      <c r="B38" s="11"/>
    </row>
    <row r="39" spans="2:2" x14ac:dyDescent="0.25">
      <c r="B39" s="11"/>
    </row>
    <row r="40" spans="2:2" x14ac:dyDescent="0.25">
      <c r="B40" s="11"/>
    </row>
    <row r="41" spans="2:2" x14ac:dyDescent="0.25">
      <c r="B41" s="11"/>
    </row>
  </sheetData>
  <mergeCells count="4">
    <mergeCell ref="B2:L2"/>
    <mergeCell ref="B3:L3"/>
    <mergeCell ref="B4:L4"/>
    <mergeCell ref="L24:M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24"/>
  <sheetViews>
    <sheetView tabSelected="1" zoomScale="130" zoomScaleNormal="130" workbookViewId="0">
      <selection activeCell="D11" sqref="D11"/>
    </sheetView>
  </sheetViews>
  <sheetFormatPr defaultColWidth="8.85546875" defaultRowHeight="14.25" x14ac:dyDescent="0.25"/>
  <cols>
    <col min="1" max="1" width="8.85546875" style="2"/>
    <col min="2" max="2" width="3.42578125" style="2" customWidth="1"/>
    <col min="3" max="3" width="7.7109375" style="2" customWidth="1"/>
    <col min="4" max="4" width="18.140625" style="2" customWidth="1"/>
    <col min="5" max="5" width="23.28515625" style="2" customWidth="1"/>
    <col min="6" max="6" width="22.28515625" style="2" customWidth="1"/>
    <col min="7" max="16384" width="8.85546875" style="2"/>
  </cols>
  <sheetData>
    <row r="1" spans="3:6" ht="15" thickBot="1" x14ac:dyDescent="0.3"/>
    <row r="2" spans="3:6" ht="16.899999999999999" customHeight="1" thickTop="1" x14ac:dyDescent="0.25">
      <c r="C2" s="98" t="s">
        <v>91</v>
      </c>
      <c r="D2" s="99"/>
      <c r="E2" s="99"/>
      <c r="F2" s="100"/>
    </row>
    <row r="3" spans="3:6" ht="16.899999999999999" customHeight="1" x14ac:dyDescent="0.25">
      <c r="C3" s="114" t="s">
        <v>92</v>
      </c>
      <c r="D3" s="115"/>
      <c r="E3" s="115"/>
      <c r="F3" s="116"/>
    </row>
    <row r="4" spans="3:6" ht="16.899999999999999" customHeight="1" thickBot="1" x14ac:dyDescent="0.3">
      <c r="C4" s="101" t="s">
        <v>93</v>
      </c>
      <c r="D4" s="102"/>
      <c r="E4" s="102"/>
      <c r="F4" s="103"/>
    </row>
    <row r="5" spans="3:6" ht="15" thickTop="1" x14ac:dyDescent="0.25"/>
    <row r="6" spans="3:6" x14ac:dyDescent="0.25">
      <c r="C6" s="2" t="s">
        <v>94</v>
      </c>
      <c r="E6" s="82">
        <v>250000000</v>
      </c>
    </row>
    <row r="7" spans="3:6" x14ac:dyDescent="0.25">
      <c r="C7" s="2" t="s">
        <v>95</v>
      </c>
      <c r="E7" s="77">
        <v>10</v>
      </c>
    </row>
    <row r="8" spans="3:6" x14ac:dyDescent="0.25">
      <c r="C8" s="2" t="s">
        <v>96</v>
      </c>
      <c r="E8" s="82">
        <v>60000000</v>
      </c>
    </row>
    <row r="9" spans="3:6" ht="15" thickBot="1" x14ac:dyDescent="0.3"/>
    <row r="10" spans="3:6" ht="18" customHeight="1" x14ac:dyDescent="0.25">
      <c r="C10" s="74" t="s">
        <v>97</v>
      </c>
      <c r="D10" s="56" t="s">
        <v>98</v>
      </c>
      <c r="E10" s="56" t="s">
        <v>99</v>
      </c>
      <c r="F10" s="57" t="s">
        <v>96</v>
      </c>
    </row>
    <row r="11" spans="3:6" ht="15.75" customHeight="1" x14ac:dyDescent="0.25">
      <c r="C11" s="7">
        <v>1</v>
      </c>
      <c r="D11" s="8">
        <f>SLN($E$6,$E$8,$E$7)</f>
        <v>19000000</v>
      </c>
      <c r="E11" s="8">
        <f>D11</f>
        <v>19000000</v>
      </c>
      <c r="F11" s="8">
        <f>$E$6-E11</f>
        <v>231000000</v>
      </c>
    </row>
    <row r="12" spans="3:6" ht="15.75" customHeight="1" x14ac:dyDescent="0.25">
      <c r="C12" s="7">
        <v>2</v>
      </c>
      <c r="D12" s="8">
        <f t="shared" ref="D12:D20" si="0">SLN($E$6,$E$8,$E$7)</f>
        <v>19000000</v>
      </c>
      <c r="E12" s="8">
        <f>E11+D12</f>
        <v>38000000</v>
      </c>
      <c r="F12" s="8">
        <f t="shared" ref="F12:F20" si="1">$E$6-E12</f>
        <v>212000000</v>
      </c>
    </row>
    <row r="13" spans="3:6" ht="15.75" customHeight="1" x14ac:dyDescent="0.25">
      <c r="C13" s="7">
        <v>3</v>
      </c>
      <c r="D13" s="8">
        <f t="shared" si="0"/>
        <v>19000000</v>
      </c>
      <c r="E13" s="8">
        <f t="shared" ref="E13:E20" si="2">E12+D13</f>
        <v>57000000</v>
      </c>
      <c r="F13" s="8">
        <f t="shared" si="1"/>
        <v>193000000</v>
      </c>
    </row>
    <row r="14" spans="3:6" ht="15.75" customHeight="1" x14ac:dyDescent="0.25">
      <c r="C14" s="7">
        <v>4</v>
      </c>
      <c r="D14" s="8">
        <f t="shared" si="0"/>
        <v>19000000</v>
      </c>
      <c r="E14" s="8">
        <f t="shared" si="2"/>
        <v>76000000</v>
      </c>
      <c r="F14" s="8">
        <f t="shared" si="1"/>
        <v>174000000</v>
      </c>
    </row>
    <row r="15" spans="3:6" ht="15.75" customHeight="1" x14ac:dyDescent="0.25">
      <c r="C15" s="7">
        <v>5</v>
      </c>
      <c r="D15" s="8">
        <f t="shared" si="0"/>
        <v>19000000</v>
      </c>
      <c r="E15" s="8">
        <f t="shared" si="2"/>
        <v>95000000</v>
      </c>
      <c r="F15" s="8">
        <f t="shared" si="1"/>
        <v>155000000</v>
      </c>
    </row>
    <row r="16" spans="3:6" ht="15.75" customHeight="1" x14ac:dyDescent="0.25">
      <c r="C16" s="7">
        <v>6</v>
      </c>
      <c r="D16" s="8">
        <f t="shared" si="0"/>
        <v>19000000</v>
      </c>
      <c r="E16" s="8">
        <f t="shared" si="2"/>
        <v>114000000</v>
      </c>
      <c r="F16" s="8">
        <f t="shared" si="1"/>
        <v>136000000</v>
      </c>
    </row>
    <row r="17" spans="3:6" ht="15.75" customHeight="1" x14ac:dyDescent="0.25">
      <c r="C17" s="7">
        <v>7</v>
      </c>
      <c r="D17" s="8">
        <f t="shared" si="0"/>
        <v>19000000</v>
      </c>
      <c r="E17" s="8">
        <f t="shared" si="2"/>
        <v>133000000</v>
      </c>
      <c r="F17" s="8">
        <f t="shared" si="1"/>
        <v>117000000</v>
      </c>
    </row>
    <row r="18" spans="3:6" ht="15.75" customHeight="1" x14ac:dyDescent="0.25">
      <c r="C18" s="7">
        <v>8</v>
      </c>
      <c r="D18" s="8">
        <f t="shared" si="0"/>
        <v>19000000</v>
      </c>
      <c r="E18" s="8">
        <f t="shared" si="2"/>
        <v>152000000</v>
      </c>
      <c r="F18" s="8">
        <f t="shared" si="1"/>
        <v>98000000</v>
      </c>
    </row>
    <row r="19" spans="3:6" ht="15.75" customHeight="1" x14ac:dyDescent="0.25">
      <c r="C19" s="7">
        <v>9</v>
      </c>
      <c r="D19" s="8">
        <f t="shared" si="0"/>
        <v>19000000</v>
      </c>
      <c r="E19" s="8">
        <f t="shared" si="2"/>
        <v>171000000</v>
      </c>
      <c r="F19" s="8">
        <f t="shared" si="1"/>
        <v>79000000</v>
      </c>
    </row>
    <row r="20" spans="3:6" ht="15.75" customHeight="1" x14ac:dyDescent="0.25">
      <c r="C20" s="7">
        <v>10</v>
      </c>
      <c r="D20" s="8">
        <f t="shared" si="0"/>
        <v>19000000</v>
      </c>
      <c r="E20" s="8">
        <f t="shared" si="2"/>
        <v>190000000</v>
      </c>
      <c r="F20" s="8">
        <f t="shared" si="1"/>
        <v>60000000</v>
      </c>
    </row>
    <row r="22" spans="3:6" ht="15" x14ac:dyDescent="0.25">
      <c r="C22" s="9" t="s">
        <v>100</v>
      </c>
    </row>
    <row r="23" spans="3:6" x14ac:dyDescent="0.25">
      <c r="C23" s="73" t="s">
        <v>33</v>
      </c>
      <c r="D23" s="2" t="s">
        <v>101</v>
      </c>
    </row>
    <row r="24" spans="3:6" x14ac:dyDescent="0.25">
      <c r="C24" s="73" t="s">
        <v>36</v>
      </c>
      <c r="D24" s="2" t="s">
        <v>102</v>
      </c>
    </row>
  </sheetData>
  <mergeCells count="3">
    <mergeCell ref="C2:F2"/>
    <mergeCell ref="C3:F3"/>
    <mergeCell ref="C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15"/>
  <sheetViews>
    <sheetView topLeftCell="A4" zoomScale="106" zoomScaleNormal="106" workbookViewId="0">
      <selection activeCell="K24" sqref="K24"/>
    </sheetView>
  </sheetViews>
  <sheetFormatPr defaultColWidth="8.85546875" defaultRowHeight="14.25" x14ac:dyDescent="0.25"/>
  <cols>
    <col min="1" max="1" width="3.5703125" style="1" customWidth="1"/>
    <col min="2" max="2" width="5" style="1" customWidth="1"/>
    <col min="3" max="3" width="13.5703125" style="1" customWidth="1"/>
    <col min="4" max="4" width="10.28515625" style="1" customWidth="1"/>
    <col min="5" max="5" width="11.7109375" style="1" customWidth="1"/>
    <col min="6" max="6" width="11.28515625" style="1" customWidth="1"/>
    <col min="7" max="7" width="10.42578125" style="1" customWidth="1"/>
    <col min="8" max="16384" width="8.85546875" style="1"/>
  </cols>
  <sheetData>
    <row r="1" spans="2:7" ht="15" thickBot="1" x14ac:dyDescent="0.3"/>
    <row r="2" spans="2:7" ht="15" thickTop="1" x14ac:dyDescent="0.25">
      <c r="B2" s="117" t="s">
        <v>114</v>
      </c>
      <c r="C2" s="118"/>
      <c r="D2" s="118"/>
      <c r="E2" s="118"/>
      <c r="F2" s="118"/>
      <c r="G2" s="119"/>
    </row>
    <row r="3" spans="2:7" ht="15" x14ac:dyDescent="0.25">
      <c r="B3" s="114" t="s">
        <v>115</v>
      </c>
      <c r="C3" s="115"/>
      <c r="D3" s="115"/>
      <c r="E3" s="115"/>
      <c r="F3" s="115"/>
      <c r="G3" s="116"/>
    </row>
    <row r="4" spans="2:7" ht="15.75" thickBot="1" x14ac:dyDescent="0.3">
      <c r="B4" s="101" t="s">
        <v>116</v>
      </c>
      <c r="C4" s="102"/>
      <c r="D4" s="102"/>
      <c r="E4" s="102"/>
      <c r="F4" s="102"/>
      <c r="G4" s="103"/>
    </row>
    <row r="5" spans="2:7" ht="15" thickTop="1" x14ac:dyDescent="0.25">
      <c r="B5" s="2"/>
      <c r="C5" s="2"/>
      <c r="D5" s="2"/>
      <c r="E5" s="2"/>
      <c r="F5" s="2"/>
      <c r="G5" s="2"/>
    </row>
    <row r="6" spans="2:7" ht="17.45" customHeight="1" x14ac:dyDescent="0.25">
      <c r="B6" s="78" t="s">
        <v>0</v>
      </c>
      <c r="C6" s="78" t="s">
        <v>6</v>
      </c>
      <c r="D6" s="78" t="s">
        <v>117</v>
      </c>
      <c r="E6" s="78" t="s">
        <v>118</v>
      </c>
      <c r="F6" s="78" t="s">
        <v>119</v>
      </c>
      <c r="G6" s="78" t="s">
        <v>120</v>
      </c>
    </row>
    <row r="7" spans="2:7" ht="15" customHeight="1" x14ac:dyDescent="0.25">
      <c r="B7" s="7">
        <v>1</v>
      </c>
      <c r="C7" s="75" t="s">
        <v>121</v>
      </c>
      <c r="D7" s="7">
        <v>30</v>
      </c>
      <c r="E7" s="7">
        <v>20</v>
      </c>
      <c r="F7" s="7">
        <v>25</v>
      </c>
      <c r="G7" s="7">
        <v>15</v>
      </c>
    </row>
    <row r="8" spans="2:7" ht="15" customHeight="1" x14ac:dyDescent="0.25">
      <c r="B8" s="7">
        <v>2</v>
      </c>
      <c r="C8" s="75" t="s">
        <v>122</v>
      </c>
      <c r="D8" s="7">
        <v>30</v>
      </c>
      <c r="E8" s="7">
        <v>15</v>
      </c>
      <c r="F8" s="7">
        <v>24</v>
      </c>
      <c r="G8" s="7">
        <v>15</v>
      </c>
    </row>
    <row r="9" spans="2:7" ht="15" customHeight="1" x14ac:dyDescent="0.25">
      <c r="B9" s="7">
        <v>3</v>
      </c>
      <c r="C9" s="75" t="s">
        <v>123</v>
      </c>
      <c r="D9" s="7">
        <v>20</v>
      </c>
      <c r="E9" s="7">
        <v>15</v>
      </c>
      <c r="F9" s="7">
        <v>15</v>
      </c>
      <c r="G9" s="7">
        <v>10</v>
      </c>
    </row>
    <row r="10" spans="2:7" ht="15" customHeight="1" x14ac:dyDescent="0.25">
      <c r="B10" s="7">
        <v>4</v>
      </c>
      <c r="C10" s="75" t="s">
        <v>124</v>
      </c>
      <c r="D10" s="7">
        <v>28</v>
      </c>
      <c r="E10" s="7">
        <v>8</v>
      </c>
      <c r="F10" s="7">
        <v>10</v>
      </c>
      <c r="G10" s="7">
        <v>5</v>
      </c>
    </row>
    <row r="11" spans="2:7" ht="15" customHeight="1" x14ac:dyDescent="0.25">
      <c r="B11" s="7">
        <v>5</v>
      </c>
      <c r="C11" s="75" t="s">
        <v>125</v>
      </c>
      <c r="D11" s="7">
        <v>20</v>
      </c>
      <c r="E11" s="7">
        <v>24</v>
      </c>
      <c r="F11" s="7">
        <v>15</v>
      </c>
      <c r="G11" s="7">
        <v>12</v>
      </c>
    </row>
    <row r="12" spans="2:7" x14ac:dyDescent="0.25">
      <c r="B12" s="2"/>
      <c r="C12" s="2"/>
      <c r="D12" s="2"/>
      <c r="E12" s="2"/>
      <c r="F12" s="2"/>
      <c r="G12" s="2"/>
    </row>
    <row r="13" spans="2:7" ht="15" x14ac:dyDescent="0.25">
      <c r="B13" s="76" t="s">
        <v>31</v>
      </c>
      <c r="C13" s="2"/>
      <c r="D13" s="2"/>
      <c r="E13" s="2"/>
      <c r="F13" s="2"/>
      <c r="G13" s="2"/>
    </row>
    <row r="14" spans="2:7" x14ac:dyDescent="0.25">
      <c r="B14" s="2"/>
      <c r="C14" s="77" t="s">
        <v>133</v>
      </c>
      <c r="D14" s="77"/>
      <c r="E14" s="77"/>
      <c r="F14" s="77"/>
      <c r="G14" s="2"/>
    </row>
    <row r="15" spans="2:7" x14ac:dyDescent="0.25">
      <c r="B15" s="2"/>
      <c r="C15" s="2"/>
      <c r="D15" s="2"/>
      <c r="E15" s="2"/>
      <c r="F15" s="2"/>
      <c r="G15" s="2"/>
    </row>
  </sheetData>
  <mergeCells count="3">
    <mergeCell ref="B2:G2"/>
    <mergeCell ref="B3:G3"/>
    <mergeCell ref="B4:G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SOAL 1</vt:lpstr>
      <vt:lpstr>SOAL 2</vt:lpstr>
      <vt:lpstr>SOAL 3</vt:lpstr>
      <vt:lpstr>SOAL 4</vt:lpstr>
      <vt:lpstr>SOAL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Jalaluddin</dc:creator>
  <cp:lastModifiedBy>PC-14</cp:lastModifiedBy>
  <dcterms:created xsi:type="dcterms:W3CDTF">2023-11-30T01:09:21Z</dcterms:created>
  <dcterms:modified xsi:type="dcterms:W3CDTF">2025-06-16T05:51:50Z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2023-11-30T01:09:32Z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a445db22-da3e-4252-9e83-f648226ea881</vt:lpwstr>
  </property>
  <property fmtid="{D5CDD505-2E9C-101B-9397-08002B2CF9AE}" pid="7" name="MSIP_Label_defa4170-0d19-0005-0004-bc88714345d2_ActionId">
    <vt:lpwstr>e44742a8-4b22-45c1-9c71-a7a3be1108a9</vt:lpwstr>
  </property>
  <property fmtid="{D5CDD505-2E9C-101B-9397-08002B2CF9AE}" pid="8" name="MSIP_Label_defa4170-0d19-0005-0004-bc88714345d2_ContentBits">
    <vt:lpwstr>0</vt:lpwstr>
  </property>
</Properties>
</file>